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9\7. Julio\"/>
    </mc:Choice>
  </mc:AlternateContent>
  <bookViews>
    <workbookView xWindow="0" yWindow="0" windowWidth="24000" windowHeight="9735" tabRatio="693"/>
  </bookViews>
  <sheets>
    <sheet name="FORM. 9" sheetId="3" r:id="rId1"/>
    <sheet name="bd_lista" sheetId="9" state="hidden" r:id="rId2"/>
    <sheet name="CONCEPTOS." sheetId="24" r:id="rId3"/>
    <sheet name="RESUMEN" sheetId="8" state="hidden" r:id="rId4"/>
    <sheet name="CUT MN" sheetId="25" r:id="rId5"/>
    <sheet name="CUT ME" sheetId="26" r:id="rId6"/>
    <sheet name="TRL MN" sheetId="19" r:id="rId7"/>
    <sheet name="TRL ME" sheetId="20" r:id="rId8"/>
    <sheet name="CDI" sheetId="21" r:id="rId9"/>
    <sheet name="TCR MN" sheetId="27" r:id="rId10"/>
    <sheet name="TCR ME" sheetId="28" r:id="rId11"/>
  </sheets>
  <externalReferences>
    <externalReference r:id="rId12"/>
    <externalReference r:id="rId13"/>
  </externalReferences>
  <definedNames>
    <definedName name="_xlnm._FilterDatabase" localSheetId="1" hidden="1">bd_lista!$A$2:$C$595</definedName>
    <definedName name="_xlnm._FilterDatabase" localSheetId="8" hidden="1">CDI!$A$8:$H$83</definedName>
    <definedName name="_xlnm._FilterDatabase" localSheetId="5" hidden="1">'CUT ME'!$A$8:$Q$348</definedName>
    <definedName name="_xlnm._FilterDatabase" localSheetId="4" hidden="1">'CUT MN'!$A$8:$P$6550</definedName>
    <definedName name="_xlnm._FilterDatabase" localSheetId="3" hidden="1">RESUMEN!$A$10:$AM$603</definedName>
    <definedName name="_xlnm._FilterDatabase" localSheetId="10" hidden="1">'TCR ME'!$A$7:$F$7</definedName>
    <definedName name="_xlnm._FilterDatabase" localSheetId="9" hidden="1">'TCR MN'!$A$7:$F$25</definedName>
    <definedName name="_xlnm._FilterDatabase" localSheetId="7" hidden="1">'TRL ME'!$A$8:$Q$24</definedName>
    <definedName name="_xlnm._FilterDatabase" localSheetId="6" hidden="1">'TRL MN'!$A$8:$O$107</definedName>
    <definedName name="_Key1" localSheetId="8" hidden="1">#REF!</definedName>
    <definedName name="_Key1" localSheetId="5" hidden="1">#REF!</definedName>
    <definedName name="_Key1" localSheetId="3" hidden="1">#REF!</definedName>
    <definedName name="_Key1" localSheetId="10" hidden="1">#REF!</definedName>
    <definedName name="_Key1" localSheetId="9" hidden="1">#REF!</definedName>
    <definedName name="_Key1" hidden="1">#REF!</definedName>
    <definedName name="_Key2" localSheetId="8" hidden="1">#REF!</definedName>
    <definedName name="_Key2" localSheetId="5" hidden="1">#REF!</definedName>
    <definedName name="_Key2" localSheetId="3"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3" hidden="1">#REF!</definedName>
    <definedName name="_Sort" localSheetId="10" hidden="1">#REF!</definedName>
    <definedName name="_Sort" localSheetId="9" hidden="1">#REF!</definedName>
    <definedName name="_Sort" hidden="1">#REF!</definedName>
    <definedName name="_xlnm.Print_Area" localSheetId="8">CDI!$A$1:$H$87</definedName>
    <definedName name="_xlnm.Print_Area" localSheetId="2">CONCEPTOS.!$A$1:$C$54</definedName>
    <definedName name="_xlnm.Print_Area" localSheetId="5">'CUT ME'!$A$1:$Q$361</definedName>
    <definedName name="_xlnm.Print_Area" localSheetId="4">'CUT MN'!$A$1:$P$6563</definedName>
    <definedName name="_xlnm.Print_Area" localSheetId="0">'FORM. 9'!$A$1:$AF$62</definedName>
    <definedName name="_xlnm.Print_Area" localSheetId="3">RESUMEN!$A$1:$AM$606</definedName>
    <definedName name="_xlnm.Print_Area" localSheetId="10">'TCR ME'!$A$1:$F$14</definedName>
    <definedName name="_xlnm.Print_Area" localSheetId="9">'TCR MN'!$A$1:$F$29</definedName>
    <definedName name="_xlnm.Print_Area" localSheetId="7">'TRL ME'!$A$1:$Q$34</definedName>
    <definedName name="_xlnm.Print_Area" localSheetId="6">'TRL MN'!$A$1:$O$119</definedName>
    <definedName name="cod_ent">[1]RESUMEN!$A$11:$A$616</definedName>
    <definedName name="Cuadro_Ent">[1]RESUMEN!$A$11:$C$616</definedName>
    <definedName name="gy" hidden="1">#REF!</definedName>
    <definedName name="MARZO" localSheetId="8" hidden="1">#REF!</definedName>
    <definedName name="MARZO" localSheetId="5" hidden="1">#REF!</definedName>
    <definedName name="MARZO" localSheetId="3" hidden="1">#REF!</definedName>
    <definedName name="MARZO" localSheetId="10" hidden="1">#REF!</definedName>
    <definedName name="MARZO" localSheetId="9" hidden="1">#REF!</definedName>
    <definedName name="MARZO" hidden="1">#REF!</definedName>
    <definedName name="TCRME" hidden="1">#REF!</definedName>
    <definedName name="_xlnm.Print_Titles" localSheetId="8">CDI!$1:$8</definedName>
    <definedName name="_xlnm.Print_Titles" localSheetId="5">'CUT ME'!$1:$9</definedName>
    <definedName name="_xlnm.Print_Titles" localSheetId="4">'CUT MN'!$1:$8</definedName>
    <definedName name="_xlnm.Print_Titles" localSheetId="3">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L35" i="8" l="1"/>
  <c r="L34" i="8"/>
  <c r="L209" i="8"/>
  <c r="L207" i="8"/>
  <c r="L201" i="8"/>
  <c r="L199" i="8"/>
  <c r="L198" i="8"/>
  <c r="L187" i="8"/>
  <c r="L183" i="8"/>
  <c r="L173" i="8"/>
  <c r="L148" i="8"/>
  <c r="L131" i="8"/>
  <c r="L128" i="8"/>
  <c r="L48" i="8"/>
  <c r="L21" i="8"/>
  <c r="L20" i="8"/>
  <c r="L15" i="8"/>
  <c r="L13" i="8"/>
  <c r="I12" i="8"/>
  <c r="L12" i="8"/>
  <c r="O109" i="19" l="1"/>
  <c r="N109" i="19"/>
  <c r="M109" i="19"/>
  <c r="O6552" i="25"/>
  <c r="N6552" i="25"/>
  <c r="H85" i="21" l="1"/>
  <c r="G85" i="21"/>
  <c r="F85" i="21"/>
  <c r="E85" i="21"/>
  <c r="D85" i="21"/>
  <c r="P350" i="26" l="1"/>
  <c r="O350" i="26"/>
  <c r="N350" i="26"/>
  <c r="M350" i="26"/>
  <c r="Q26" i="20" l="1"/>
  <c r="P26" i="20"/>
  <c r="O26" i="20"/>
  <c r="N26" i="20"/>
  <c r="M26" i="20"/>
  <c r="A5" i="28" l="1"/>
  <c r="A4" i="28"/>
  <c r="F28" i="27" l="1"/>
  <c r="F12" i="3" l="1"/>
  <c r="G605" i="8" l="1"/>
  <c r="AM151" i="8" l="1"/>
  <c r="A5" i="27" l="1"/>
  <c r="A4" i="27"/>
  <c r="A5" i="21"/>
  <c r="A4" i="21"/>
  <c r="A5" i="20"/>
  <c r="A4" i="20"/>
  <c r="A5" i="19"/>
  <c r="A4" i="19"/>
  <c r="A5" i="26"/>
  <c r="A4" i="26"/>
  <c r="AL605" i="8"/>
  <c r="AK605" i="8"/>
  <c r="AJ605" i="8"/>
  <c r="AI605" i="8"/>
  <c r="AH605" i="8"/>
  <c r="AG605" i="8"/>
  <c r="AF605" i="8"/>
  <c r="AE605" i="8"/>
  <c r="AD605" i="8"/>
  <c r="AC605" i="8"/>
  <c r="AB605" i="8"/>
  <c r="AA605" i="8"/>
  <c r="Z605" i="8"/>
  <c r="Y605" i="8"/>
  <c r="X605" i="8"/>
  <c r="W605" i="8"/>
  <c r="V605" i="8"/>
  <c r="U605" i="8"/>
  <c r="T605" i="8"/>
  <c r="S605" i="8"/>
  <c r="R605" i="8"/>
  <c r="Q605" i="8"/>
  <c r="P605" i="8"/>
  <c r="O605" i="8"/>
  <c r="N605" i="8"/>
  <c r="M605" i="8"/>
  <c r="L605" i="8"/>
  <c r="K605" i="8"/>
  <c r="J605" i="8"/>
  <c r="I605" i="8"/>
  <c r="H605" i="8"/>
  <c r="F605" i="8"/>
  <c r="E605" i="8"/>
  <c r="D605"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5" i="8"/>
  <c r="AM154" i="8"/>
  <c r="AM153" i="8"/>
  <c r="AM152"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F43" i="3"/>
  <c r="C43" i="3"/>
  <c r="C42" i="3"/>
  <c r="F41" i="3"/>
  <c r="C41" i="3"/>
  <c r="C40" i="3"/>
  <c r="C39" i="3"/>
  <c r="F38" i="3"/>
  <c r="F37" i="3"/>
  <c r="C37" i="3"/>
  <c r="F36" i="3"/>
  <c r="C36" i="3"/>
  <c r="F35" i="3"/>
  <c r="C35" i="3"/>
  <c r="F34" i="3"/>
  <c r="C34" i="3"/>
  <c r="F33" i="3"/>
  <c r="C33" i="3"/>
  <c r="F32" i="3"/>
  <c r="C32" i="3"/>
  <c r="C31" i="3"/>
  <c r="F30" i="3"/>
  <c r="C30" i="3"/>
  <c r="F29" i="3"/>
  <c r="C29" i="3"/>
  <c r="F28" i="3"/>
  <c r="C28" i="3"/>
  <c r="F27" i="3"/>
  <c r="C26" i="3"/>
  <c r="F25" i="3"/>
  <c r="C25" i="3"/>
  <c r="AH1" i="3" l="1"/>
  <c r="AM605"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Rommel D. Cuba Calle</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 ref="A2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24"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2"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3"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39"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0"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4"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47"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 ref="A51" authorId="1" shapeId="0">
      <text>
        <r>
          <rPr>
            <b/>
            <sz val="9"/>
            <color indexed="81"/>
            <rFont val="Tahoma"/>
            <family val="2"/>
          </rPr>
          <t xml:space="preserve">
Operación Relacionada con Recuperación de Acreedores, coordinar con el Área de Contabilidad, dependiente de la Unidad de Contabilidad y Cuentas Fiscales.</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<sst xmlns="http://schemas.openxmlformats.org/spreadsheetml/2006/main" count="40515" uniqueCount="12582">
  <si>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</si>
  <si>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</si>
  <si>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</si>
  <si>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</si>
  <si>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</si>
  <si>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</si>
  <si>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</si>
  <si>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</si>
  <si>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</si>
  <si>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</si>
  <si>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</si>
  <si>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</si>
  <si>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</si>
  <si>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</si>
  <si>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</si>
  <si>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</si>
  <si>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</si>
  <si>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</si>
  <si>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</si>
  <si>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</si>
  <si>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</si>
  <si>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</si>
  <si>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</si>
  <si>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</si>
  <si>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</si>
  <si>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</si>
  <si>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</si>
  <si>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</si>
  <si>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</si>
  <si>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</si>
  <si>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</si>
  <si>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</si>
  <si>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</si>
  <si>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</si>
  <si>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</si>
  <si>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</si>
  <si>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</si>
  <si>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</si>
  <si>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</si>
  <si>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</si>
  <si>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</si>
  <si>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</si>
  <si>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</si>
  <si>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</si>
  <si>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</si>
  <si>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</si>
  <si>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</si>
  <si>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</si>
  <si>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</si>
  <si>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</si>
  <si>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</si>
  <si>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</si>
  <si>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</si>
  <si>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</si>
  <si>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</si>
  <si>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</si>
  <si>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</si>
  <si>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</si>
  <si>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</si>
  <si>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</si>
  <si>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</si>
  <si>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</si>
  <si>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</si>
  <si>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</si>
  <si>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</si>
  <si>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</si>
  <si>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</si>
  <si>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</si>
  <si>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</si>
  <si>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</si>
  <si>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</si>
  <si>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</si>
  <si>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</si>
  <si>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</si>
  <si>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</si>
  <si>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</si>
  <si>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</si>
  <si>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</si>
  <si>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</si>
  <si>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</si>
  <si>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</si>
  <si>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</si>
  <si>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</si>
  <si>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</si>
  <si>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</si>
  <si>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</si>
  <si>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</si>
  <si>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</si>
  <si>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</si>
  <si>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</si>
  <si>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</si>
  <si>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</si>
  <si>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</si>
  <si>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</si>
  <si>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</si>
  <si>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</si>
  <si>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</si>
  <si>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</si>
  <si>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</si>
  <si>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</si>
  <si>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</si>
  <si>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</si>
  <si>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</si>
  <si>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</si>
  <si>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</si>
  <si>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</si>
  <si>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</si>
  <si>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</si>
  <si>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</si>
  <si>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</si>
  <si>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</si>
  <si>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</si>
  <si>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</si>
  <si>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</si>
  <si>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</si>
  <si>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</si>
  <si>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</si>
  <si>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</si>
  <si>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</si>
  <si>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</si>
  <si>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</si>
  <si>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</si>
  <si>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</si>
  <si>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</si>
  <si>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</si>
  <si>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</si>
  <si>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</si>
  <si>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</si>
  <si>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</si>
  <si>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</si>
  <si>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</si>
  <si>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</si>
  <si>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</si>
  <si>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</si>
  <si>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</si>
  <si>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</si>
  <si>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</si>
  <si>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</si>
  <si>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</si>
  <si>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</si>
  <si>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</si>
  <si>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</si>
  <si>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</si>
  <si>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</si>
  <si>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</si>
  <si>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</si>
  <si>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</si>
  <si>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</si>
  <si>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</si>
  <si>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</si>
  <si>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</si>
  <si>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</si>
  <si>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</si>
  <si>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</si>
  <si>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</si>
  <si>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</si>
  <si>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</si>
  <si>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</si>
  <si>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</si>
  <si>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</si>
  <si>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</si>
  <si>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</si>
  <si>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</si>
  <si>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</si>
  <si>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</si>
  <si>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</si>
  <si>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</si>
  <si>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</si>
  <si>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</si>
  <si>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</si>
  <si>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</si>
  <si>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</si>
  <si>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</si>
  <si>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</si>
  <si>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</si>
  <si>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</si>
  <si>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</si>
  <si>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</si>
  <si>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</si>
  <si>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</si>
  <si>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</si>
  <si>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</si>
  <si>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</si>
  <si>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</si>
  <si>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</si>
  <si>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</si>
  <si>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</si>
  <si>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</si>
  <si>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</si>
  <si>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</si>
  <si>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</si>
  <si>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</si>
  <si>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</si>
  <si>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</si>
  <si>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</si>
  <si>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</si>
  <si>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</si>
  <si>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</si>
  <si>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</si>
  <si>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</si>
  <si>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</si>
  <si>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</si>
  <si>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</si>
  <si>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</si>
  <si>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</si>
  <si>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</si>
  <si>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</si>
  <si>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</si>
  <si>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</si>
  <si>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</si>
  <si>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</si>
  <si>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</si>
  <si>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</si>
  <si>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</si>
  <si>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</si>
  <si>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</si>
  <si>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</si>
  <si>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</si>
  <si>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</si>
  <si>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</si>
  <si>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</si>
  <si>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</si>
  <si>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</si>
  <si>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</si>
  <si>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</si>
  <si>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</si>
  <si>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</si>
  <si>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</si>
  <si>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</si>
  <si>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</si>
  <si>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</si>
  <si>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</si>
  <si>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</si>
  <si>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</si>
  <si>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</si>
  <si>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</si>
  <si>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</si>
  <si>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</si>
  <si>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</si>
  <si>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</si>
  <si>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</si>
  <si>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</si>
  <si>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</si>
  <si>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</si>
  <si>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</si>
  <si>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</si>
  <si>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</si>
  <si>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</si>
  <si>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</si>
  <si>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</si>
  <si>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</si>
  <si>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</si>
  <si>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</si>
  <si>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</si>
  <si>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</si>
  <si>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</si>
  <si>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</si>
  <si>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</si>
  <si>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</si>
  <si>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</si>
  <si>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</si>
  <si>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</si>
  <si>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</si>
  <si>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</si>
  <si>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</si>
  <si>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</si>
  <si>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</si>
  <si>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</si>
  <si>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</si>
  <si>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</si>
  <si>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</si>
  <si>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</si>
  <si>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</si>
  <si>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</si>
  <si>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</si>
  <si>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</si>
  <si>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</si>
  <si>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</si>
  <si>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</si>
  <si>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</si>
  <si>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</si>
  <si>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</si>
  <si>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</si>
  <si>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</si>
  <si>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</si>
  <si>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</si>
  <si>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</si>
  <si>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</si>
  <si>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</si>
  <si>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</si>
  <si>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</si>
  <si>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</si>
  <si>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</si>
  <si>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</si>
  <si>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</si>
  <si>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</si>
  <si>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</si>
  <si>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</si>
  <si>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</si>
  <si>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</si>
  <si>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</si>
  <si>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</si>
  <si>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</si>
  <si>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</si>
  <si>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</si>
  <si>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</si>
  <si>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</si>
  <si>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</si>
  <si>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</si>
  <si>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</si>
  <si>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</si>
  <si>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</si>
  <si>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</si>
  <si>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</si>
  <si>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</si>
  <si>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</si>
  <si>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</si>
  <si>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</si>
  <si>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</si>
  <si>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</si>
  <si>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</si>
  <si>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</si>
  <si>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</si>
  <si>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</si>
  <si>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</si>
  <si>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</si>
  <si>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</si>
  <si>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</si>
  <si>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</si>
  <si>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</si>
  <si>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</si>
  <si>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</si>
  <si>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</si>
  <si>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</si>
  <si>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</si>
  <si>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</si>
  <si>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</si>
  <si>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</si>
  <si>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</si>
  <si>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</si>
  <si>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</si>
  <si>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</si>
  <si>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</si>
  <si>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</si>
  <si>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</si>
  <si>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</si>
  <si>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</si>
  <si>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</si>
  <si>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</si>
  <si>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</si>
  <si>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</si>
  <si>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</si>
  <si>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</si>
  <si>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</si>
  <si>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</si>
  <si>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</si>
  <si>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</si>
  <si>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</si>
  <si>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</si>
  <si>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</si>
  <si>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</si>
  <si>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</si>
  <si>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</si>
  <si>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</si>
  <si>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</si>
  <si>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</si>
  <si>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</si>
  <si>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</si>
  <si>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</si>
  <si>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</si>
  <si>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</si>
  <si>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</si>
  <si>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</si>
  <si>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</si>
  <si>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</si>
  <si>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</si>
  <si>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</si>
  <si>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</si>
  <si>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</si>
  <si>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</si>
  <si>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</si>
  <si>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</si>
  <si>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</si>
  <si>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</si>
  <si>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</si>
  <si>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</si>
  <si>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</si>
  <si>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</si>
  <si>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</si>
  <si>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</si>
  <si>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</si>
  <si>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</si>
  <si>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</si>
  <si>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</si>
  <si>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</si>
  <si>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</si>
  <si>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</si>
  <si>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</si>
  <si>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</si>
  <si>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</si>
  <si>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</si>
  <si>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</si>
  <si>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</si>
  <si>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</si>
  <si>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</si>
  <si>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</si>
  <si>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</si>
  <si>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</si>
  <si>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</si>
  <si>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</si>
  <si>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</si>
  <si>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</si>
  <si>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</si>
  <si>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</si>
  <si>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</si>
  <si>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</si>
  <si>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</si>
  <si>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</si>
  <si>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</si>
  <si>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</si>
  <si>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</si>
  <si>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</si>
  <si>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</si>
  <si>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</si>
  <si>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</si>
  <si>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</si>
  <si>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</si>
  <si>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</si>
  <si>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</si>
  <si>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</si>
  <si>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</si>
  <si>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</si>
  <si>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</si>
  <si>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</si>
  <si>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</si>
  <si>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</si>
  <si>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</si>
  <si>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</si>
  <si>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</si>
  <si>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</si>
  <si>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</si>
  <si>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</si>
  <si>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</si>
  <si>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</si>
  <si>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</si>
  <si>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</si>
  <si>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</si>
  <si>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</si>
  <si>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</si>
  <si>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</si>
  <si>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</si>
  <si>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</si>
  <si>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</si>
  <si>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</si>
  <si>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</si>
  <si>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</si>
  <si>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</si>
  <si>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</si>
  <si>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</si>
  <si>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</si>
  <si>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</si>
  <si>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</si>
  <si>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</si>
  <si>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</si>
  <si>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</si>
  <si>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</si>
  <si>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</si>
  <si>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</si>
  <si>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</si>
  <si>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</si>
  <si>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</si>
  <si>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</si>
  <si>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</si>
  <si>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</si>
  <si>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</si>
  <si>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</si>
  <si>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</si>
  <si>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</si>
  <si>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</si>
  <si>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</si>
  <si>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</si>
  <si>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</si>
  <si>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</si>
  <si>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</si>
  <si>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</si>
  <si>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</si>
  <si>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</si>
  <si>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</si>
  <si>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</si>
  <si>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</si>
  <si>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</si>
  <si>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</si>
  <si>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</si>
  <si>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</si>
  <si>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</si>
  <si>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</si>
  <si>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</si>
  <si>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</si>
  <si>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</si>
  <si>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</si>
  <si>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</si>
  <si>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</si>
  <si>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</si>
  <si>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</si>
  <si>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</si>
  <si>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</si>
  <si>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</si>
  <si>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</si>
  <si>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</si>
  <si>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</si>
  <si>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</si>
  <si>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</si>
  <si>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</si>
  <si>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</si>
  <si>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</si>
  <si>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</si>
  <si>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</si>
  <si>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</si>
  <si>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</si>
  <si>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</si>
  <si>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</si>
  <si>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</si>
  <si>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</si>
  <si>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</si>
  <si>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</si>
  <si>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</si>
  <si>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</si>
  <si>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</si>
  <si>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</si>
  <si>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</si>
  <si>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</si>
  <si>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</si>
  <si>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</si>
  <si>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</si>
  <si>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</si>
  <si>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</si>
  <si>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</si>
  <si>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</si>
  <si>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</si>
  <si>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</si>
  <si>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</si>
  <si>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</si>
  <si>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</si>
  <si>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</si>
  <si>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</si>
  <si>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</si>
  <si>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</si>
  <si>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</si>
  <si>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</si>
  <si>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</si>
  <si>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</si>
  <si>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</si>
  <si>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</si>
  <si>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</si>
  <si>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</si>
  <si>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</si>
  <si>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</si>
  <si>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</si>
  <si>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</si>
  <si>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</si>
  <si>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</si>
  <si>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</si>
  <si>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</si>
  <si>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</si>
  <si>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</si>
  <si>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</si>
  <si>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</si>
  <si>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</si>
  <si>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</si>
  <si>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</si>
  <si>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</si>
  <si>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</si>
  <si>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</si>
  <si>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</si>
  <si>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</si>
  <si>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</si>
  <si>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</si>
  <si>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</si>
  <si>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</si>
  <si>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</si>
  <si>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</si>
  <si>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</si>
  <si>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</si>
  <si>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</si>
  <si>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</si>
  <si>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</si>
  <si>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</si>
  <si>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</si>
  <si>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</si>
  <si>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</si>
  <si>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</si>
  <si>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</si>
  <si>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</si>
  <si>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</si>
  <si>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</si>
  <si>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</si>
  <si>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</si>
  <si>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</si>
  <si>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</si>
  <si>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</si>
  <si>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</si>
  <si>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</si>
  <si>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</si>
  <si>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</si>
  <si>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</si>
  <si>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</si>
  <si>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</si>
  <si>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</si>
  <si>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</si>
  <si>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</si>
  <si>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</si>
  <si>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</si>
  <si>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</si>
  <si>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</si>
  <si>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</si>
  <si>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</si>
  <si>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</si>
  <si>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</si>
  <si>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</si>
  <si>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</si>
  <si>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</si>
  <si>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</si>
  <si>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</si>
  <si>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</si>
  <si>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</si>
  <si>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</si>
  <si>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</si>
  <si>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</si>
  <si>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</si>
  <si>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</si>
  <si>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</si>
  <si>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</si>
  <si>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</si>
  <si>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</si>
  <si>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</si>
  <si>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</si>
  <si>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</si>
  <si>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</si>
  <si>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</si>
  <si>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</si>
  <si>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</si>
  <si>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</si>
  <si>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</si>
  <si>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</si>
  <si>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</si>
  <si>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</si>
  <si>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</si>
  <si>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</si>
  <si>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</si>
  <si>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</si>
  <si>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</si>
  <si>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</si>
  <si>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</si>
  <si>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</si>
  <si>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</si>
  <si>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</si>
  <si>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</si>
  <si>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</si>
  <si>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</si>
  <si>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</si>
  <si>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</si>
  <si>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</si>
  <si>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</si>
  <si>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</si>
  <si>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</si>
  <si>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</si>
  <si>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</si>
  <si>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</si>
  <si>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</si>
  <si>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</si>
  <si>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</si>
  <si>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</si>
  <si>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</si>
  <si>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</si>
  <si>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</si>
  <si>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</si>
  <si>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</si>
  <si>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</si>
  <si>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</si>
  <si>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</si>
  <si>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</si>
  <si>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</si>
  <si>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</si>
  <si>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</si>
  <si>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</si>
  <si>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</si>
  <si>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</si>
  <si>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</si>
  <si>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</si>
  <si>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</si>
  <si>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</si>
  <si>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</si>
  <si>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</si>
  <si>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</si>
  <si>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</si>
  <si>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</si>
  <si>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</si>
  <si>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</si>
  <si>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</si>
  <si>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</si>
  <si>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</si>
  <si>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</si>
  <si>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</si>
  <si>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</si>
  <si>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</si>
  <si>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</si>
  <si>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</si>
  <si>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</si>
  <si>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</si>
  <si>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</si>
  <si>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</si>
  <si>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</si>
  <si>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</si>
  <si>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</si>
  <si>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</si>
  <si>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</si>
  <si>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00099021001 DEPOSITO DE EFECTIVO, DEPOSITANTE: CECILIA FLORES DE CEÑI, CONCEPTO: COBRO INDEBIDO DE SENASIR, CUENTA DE DEPOSITO: CUENTA UNICA DEL TESORO</t>
  </si>
  <si>
    <t>00099021001 DEPOSITO DE EFECTIVO, DEPOSITANTE: LOLA PORFIRIA RODRIGUEZ, CONCEPTO: DOBLE PERCEPCION,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</si>
  <si>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</si>
  <si>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</si>
  <si>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</si>
  <si>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</si>
  <si>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</si>
  <si>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</si>
  <si>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</si>
  <si>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</si>
  <si>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</si>
  <si>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</si>
  <si>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00099021001 DEPOSITO DE EFECTIVO, DEPOSITANTE: GERONIMO MAYTA ROMERO, CONCEPTO: CONVENIO DE PAGO POR COBRO INDEBIDO N° 029-17, CUENTA DE DEPOSITO: CUENTA UNICA DEL TESORO</t>
  </si>
  <si>
    <t>00099021001 DEPOSITO DE EFECTIVO, DEPOSITANTE: NUEMY PLATA VDA DE LOPEZ, CONCEPTO: DEVOLUCION DE BENEFICIOS DE VIUDEZ, CUENTA DE DEPOSITO: CUENTA UNICA DEL TESORO</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</si>
  <si>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</si>
  <si>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</si>
  <si>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</si>
  <si>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</si>
  <si>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</si>
  <si>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</si>
  <si>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IRMA MENESES VDA ALDUNATE, CONCEPTO: DEVOLUCION A SENASIR, CUENTA DE DEPOSITO: CUENTA UNICA DEL TESORO</t>
  </si>
  <si>
    <t>00099021001 DEPOSITO DE EFECTIVO, DEPOSITANTE: LOURDES MONICA CARRASCO MEJIA, CONCEPTO: DEVOLUCION, CUENTA DE DEPOSITO: CUENTA UNICA DEL TESORO</t>
  </si>
  <si>
    <t>00099021001 DEPOSITO DE EFECTIVO, DEPOSITANTE: JOBE LIBORIO ROBLES MAMANI, CONCEPTO: DEVOLUCION POR PERCEPCION INDEBIDA, CUENTA DE DEPOSITO: CUENTA UNICA DEL TESORO</t>
  </si>
  <si>
    <t>00099021001 DEPOSITO DE EFECTIVO, DEPOSITANTE: IRENE BALLADARES VELASQUEZ, CONCEPTO: DEVOLUCION AL SENASIR ( COACTIVO SOCIAL ), CUENTA DE DEPOSITO: CUENTA UNICA DEL TESORO</t>
  </si>
  <si>
    <t>00099021001 DEPOSITO DE EFECTIVO, DEPOSITANTE: MARIA JESUS HOYOS CASTRO, CONCEPTO: COBRO INDEBIDO POR SEGUNDAS NUPCIAS, CUENTA DE DEPOSITO: CUENTA UNICA DEL TESORO</t>
  </si>
  <si>
    <t>CONCILIADO_PARCIAL</t>
  </si>
  <si>
    <t>00099021001 DEPOSITO DE EFECTIVO, DEPOSITANTE: ENRIQUE BOTELLO MONTESINOS, CONCEPTO: DOBLE PERCEPCION, CUENTA DE DEPOSITO: CUENTA UNICA DEL TESORO</t>
  </si>
  <si>
    <t>COBRO COSTOS DE PAPELERIA POR REGULARIZACION DE TRANSFERENCIA DEL EXTERIOR POR ORDEN DE LIMA GAS S.A. LIB. 00513062001 YPFB-OPERACIONES PLANTA DE SEPARACION DE LIQUIDOS RIO GRANDE</t>
  </si>
  <si>
    <t>COBRO COSTOS DE PAPELERIA SEGUN TRANSFERENCIA DEL EXTERIOR POR ORDEN DE HERCO COMBUSTIBLES S.A. LIB. 00513062001 YPFB-OPERACIONES PLANTA DE SEPARACION DE LIQUIDOS RIO GRANDE</t>
  </si>
  <si>
    <t>00099021001 DEPOSITO DE EFECTIVO, DEPOSITANTE: GRACIELA JUDITH GUTIERREZ TAPIA VDA DE DEHEZA, CONCEPTO: DEVOLUCION DE COBROS INDEBIDAMENTE PERCIBIDOS, CUENTA DE DEPOSITO: CUENTA UNICA DEL TESORO</t>
  </si>
  <si>
    <t>COBRO COSTOS DE PAPELERIA POR REGULARIZACION DE TRANSFERENCIA DEL EXTERIOR POR ORDEN DE LLAMA GAS S.A. LIB. 00513062001 YPFB-OPERACIONES PLANTA DE SEPARACION DE LIQUIDOS RIO GRANDE</t>
  </si>
  <si>
    <t>00099021001 DEPOSITO DE EFECTIVO, DEPOSITANTE: FLORA RODRIGUEZ SIRPA, CONCEPTO: DEVOLUCION POR COBRO INDEBIDO, CUENTA DE DEPOSITO: CUENTA UNICA DEL TESORO</t>
  </si>
  <si>
    <t>00099021001 DEPOSITO DE EFECTIVO, DEPOSITANTE: AMELIA APAZA DE APAZA, CONCEPTO: DEVOLUCION POR CONCEPTO "SENASIR", CUENTA DE DEPOSITO: CUENTA UNICA DEL TESORO</t>
  </si>
  <si>
    <t>00099021001 DEPOSITO DE EFECTIVO, DEPOSITANTE: IRENE BALLADARES VELASQUEZ, CONCEPTO: DEVOLUCION AL SENASIR COACTIVO SOCIAL, CUENTA DE DEPOSITO: CUENTA UNICA DEL TESORO</t>
  </si>
  <si>
    <t>NUMERO DE LIBRETA CUT: 03420102001 OPERACIÓN E18 TRANSFERENCIA DEL SISTEMA FINANCIERO POR CUENTA DE TERCEROS A LA CUT TRANSFERENCIA DE RECURSOS DEL FIDEICOMISO AEVIVIENDA</t>
  </si>
  <si>
    <t>'TRANSFERENCIA DE FONDOS||S/G. NOTA CITE: MH/VTCP/DGT/UO/OB N°1844/2008 DE F.21-10-2008 DEL MIN.DE HACIENDA S/G. DETALLE ADJUNTO. DEBITO DE LA LIBRETA NO.00099021001, REPOSICION UTILES DE ESCRITORIO.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</si>
  <si>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</si>
  <si>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</si>
  <si>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</si>
  <si>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</si>
  <si>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</si>
  <si>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00099021001 DEPOSITO DE EFECTIVO, DEPOSITANTE: FELICIANO HUANCA LAURA, CONCEPTO: DEVOLUCION DE COBRO INDEVIDO, CUENTA DE DEPOSITO: CUENTA UNICA DEL TESORO</t>
  </si>
  <si>
    <t>COBRO COSTOS DE PAPELERIA SEGUN TRANSFERENCIA DEL EXTERIOR POR ORDEN DE BRITISH AIRWAYS PLC LIB. 00512012001 AASANA CENTRAL-OFICINA NACIONAL</t>
  </si>
  <si>
    <t>Dirección General de Administración y Finanzas Territoriales</t>
  </si>
  <si>
    <t>DETALLE DE OPERACIONES TCR SIN REGULARIZACIÓN</t>
  </si>
  <si>
    <t>CUENTA BANCARIA</t>
  </si>
  <si>
    <t>DENOMINACIÓN</t>
  </si>
  <si>
    <t>CÓD. ENT.</t>
  </si>
  <si>
    <t>DA</t>
  </si>
  <si>
    <t>IMPORTE (Bs)</t>
  </si>
  <si>
    <t>10000015534569</t>
  </si>
  <si>
    <t>MINISTERIO DE SALUD INGRESOS VENTA DE VALORES FISCALES A NIVEL NACIONAL</t>
  </si>
  <si>
    <t>10000015534642</t>
  </si>
  <si>
    <t>MINISTERIO DE SALUD PROGRAMA AMPLIADO DE INMUNIZACIONES - INGRESOS A NIVEL NACIONAL</t>
  </si>
  <si>
    <t>10000025427217</t>
  </si>
  <si>
    <t>MINISTERIO DE EDUCACIÓN - ESFM SIMÓN RODRIGUEZ CTA. RECAUDADORA</t>
  </si>
  <si>
    <t>Coordinar Automatización C-21's</t>
  </si>
  <si>
    <t>00099021001 DEPOSITO DE EFECTIVO, DEPOSITANTE: MAXIMA CHOQUE CHAMBI C.I. 308861 LP, CONCEPTO: DEVOLUCION COBRO INDEBIDO, CUENTA DE DEPOSITO: CUENTA UNICA DEL TESORO</t>
  </si>
  <si>
    <t>00099021001 DEPOSITO DE EFECTIVO, DEPOSITANTE: ROBERTO FLOR CALZADILLA, CONCEPTO: DEVOLUCION, CUENTA DE DEPOSITO: CUENTA UNICA DEL TESORO</t>
  </si>
  <si>
    <t>00099021001 DEPOSITO DE EFECTIVO, DEPOSITANTE: MARTIN YAHUASI MAMANI, CONCEPTO: POR COBRO INDEBIDO ACUERDO SENASIR, CUENTA DE DEPOSITO: CUENTA UNICA DEL TESORO</t>
  </si>
  <si>
    <t>00099021001 DEPOSITO DE EFECTIVO, DEPOSITANTE: ALEX ALFARO LUJAN, CONCEPTO: DEVOLUCION DEL BENEFICIO COLATERAL DE ASIGNACION AL CARGO, CUENTA DE DEPOSITO: CUENTA UNICA DEL TESORO</t>
  </si>
  <si>
    <t>Dirección General de Crédito Público</t>
  </si>
  <si>
    <t>Autoridad de Supervisión de la Seguridad Social de Corto Plazo</t>
  </si>
  <si>
    <t>Adm.de Aeropuertos y Servicios Auxiliares a la Naveg. Aérea</t>
  </si>
  <si>
    <t>10000028450877</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</si>
  <si>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</si>
  <si>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</si>
  <si>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</si>
  <si>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</si>
  <si>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</si>
  <si>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</si>
  <si>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</si>
  <si>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</si>
  <si>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</si>
  <si>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</si>
  <si>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</si>
  <si>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</si>
  <si>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</si>
  <si>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</si>
  <si>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</si>
  <si>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</si>
  <si>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</si>
  <si>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</si>
  <si>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</si>
  <si>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</si>
  <si>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</si>
  <si>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</si>
  <si>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</si>
  <si>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</si>
  <si>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</si>
  <si>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</si>
  <si>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</si>
  <si>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</si>
  <si>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</si>
  <si>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</si>
  <si>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</si>
  <si>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</si>
  <si>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</si>
  <si>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</si>
  <si>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</si>
  <si>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</si>
  <si>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</si>
  <si>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</si>
  <si>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</si>
  <si>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</si>
  <si>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</si>
  <si>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</si>
  <si>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</si>
  <si>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</si>
  <si>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</si>
  <si>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</si>
  <si>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</si>
  <si>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</si>
  <si>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</si>
  <si>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</si>
  <si>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</si>
  <si>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</si>
  <si>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</si>
  <si>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</si>
  <si>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</si>
  <si>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</si>
  <si>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</si>
  <si>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</si>
  <si>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</si>
  <si>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</si>
  <si>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</si>
  <si>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</si>
  <si>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</si>
  <si>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</si>
  <si>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</si>
  <si>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</si>
  <si>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</si>
  <si>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</si>
  <si>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</si>
  <si>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</si>
  <si>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</si>
  <si>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</si>
  <si>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</si>
  <si>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</si>
  <si>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</si>
  <si>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</si>
  <si>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</si>
  <si>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</si>
  <si>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</si>
  <si>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</si>
  <si>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</si>
  <si>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</si>
  <si>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</si>
  <si>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</si>
  <si>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</si>
  <si>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</si>
  <si>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</si>
  <si>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</si>
  <si>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</si>
  <si>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</si>
  <si>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</si>
  <si>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</si>
  <si>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</si>
  <si>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</si>
  <si>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</si>
  <si>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</si>
  <si>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</si>
  <si>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</si>
  <si>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</si>
  <si>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</si>
  <si>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</si>
  <si>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</si>
  <si>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</si>
  <si>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</si>
  <si>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</si>
  <si>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</si>
  <si>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</si>
  <si>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</si>
  <si>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</si>
  <si>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</si>
  <si>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</si>
  <si>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</si>
  <si>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</si>
  <si>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</si>
  <si>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</si>
  <si>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</si>
  <si>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</si>
  <si>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</si>
  <si>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</si>
  <si>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</si>
  <si>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</si>
  <si>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</si>
  <si>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</si>
  <si>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</si>
  <si>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</si>
  <si>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</si>
  <si>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</si>
  <si>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</si>
  <si>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</si>
  <si>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</si>
  <si>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</si>
  <si>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</si>
  <si>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</si>
  <si>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</si>
  <si>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</si>
  <si>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</si>
  <si>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</si>
  <si>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</si>
  <si>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</si>
  <si>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</si>
  <si>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</si>
  <si>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</si>
  <si>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</si>
  <si>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</si>
  <si>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</si>
  <si>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</si>
  <si>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</si>
  <si>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</si>
  <si>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</si>
  <si>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</si>
  <si>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</si>
  <si>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</si>
  <si>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</si>
  <si>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</si>
  <si>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</si>
  <si>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</si>
  <si>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</si>
  <si>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</si>
  <si>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</si>
  <si>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</si>
  <si>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</si>
  <si>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</si>
  <si>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</si>
  <si>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</si>
  <si>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</si>
  <si>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</si>
  <si>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</si>
  <si>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</si>
  <si>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</si>
  <si>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</si>
  <si>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</si>
  <si>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</si>
  <si>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</si>
  <si>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</si>
  <si>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</si>
  <si>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</si>
  <si>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</si>
  <si>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</si>
  <si>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</si>
  <si>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</si>
  <si>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</si>
  <si>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</si>
  <si>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</si>
  <si>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</si>
  <si>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</si>
  <si>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</si>
  <si>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</si>
  <si>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</si>
  <si>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</si>
  <si>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</si>
  <si>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</si>
  <si>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</si>
  <si>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</si>
  <si>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</si>
  <si>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</si>
  <si>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</si>
  <si>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</si>
  <si>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</si>
  <si>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</si>
  <si>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</si>
  <si>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</si>
  <si>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</si>
  <si>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</si>
  <si>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</si>
  <si>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</si>
  <si>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</si>
  <si>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</si>
  <si>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</si>
  <si>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</si>
  <si>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</si>
  <si>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</si>
  <si>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</si>
  <si>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</si>
  <si>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</si>
  <si>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</si>
  <si>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</si>
  <si>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</si>
  <si>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</si>
  <si>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</si>
  <si>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</si>
  <si>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</si>
  <si>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</si>
  <si>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</si>
  <si>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</si>
  <si>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</si>
  <si>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</si>
  <si>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</si>
  <si>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</si>
  <si>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</si>
  <si>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</si>
  <si>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</si>
  <si>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</si>
  <si>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</si>
  <si>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</si>
  <si>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</si>
  <si>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</si>
  <si>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</si>
  <si>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</si>
  <si>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</si>
  <si>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</si>
  <si>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</si>
  <si>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</si>
  <si>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</si>
  <si>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</si>
  <si>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</si>
  <si>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</si>
  <si>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</si>
  <si>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</si>
  <si>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</si>
  <si>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</si>
  <si>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</si>
  <si>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</si>
  <si>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</si>
  <si>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</si>
  <si>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</si>
  <si>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</si>
  <si>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</si>
  <si>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</si>
  <si>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</si>
  <si>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</si>
  <si>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</si>
  <si>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</si>
  <si>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</si>
  <si>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</si>
  <si>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</si>
  <si>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</si>
  <si>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</si>
  <si>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</si>
  <si>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</si>
  <si>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</si>
  <si>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</si>
  <si>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</si>
  <si>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</si>
  <si>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</si>
  <si>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</si>
  <si>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</si>
  <si>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</si>
  <si>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</si>
  <si>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</si>
  <si>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</si>
  <si>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</si>
  <si>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</si>
  <si>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</si>
  <si>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</si>
  <si>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</si>
  <si>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</si>
  <si>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</si>
  <si>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</si>
  <si>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</si>
  <si>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</si>
  <si>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</si>
  <si>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</si>
  <si>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</si>
  <si>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</si>
  <si>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</si>
  <si>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</si>
  <si>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</si>
  <si>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</si>
  <si>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</si>
  <si>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</si>
  <si>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</si>
  <si>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</si>
  <si>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</si>
  <si>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</si>
  <si>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</si>
  <si>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</si>
  <si>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</si>
  <si>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</si>
  <si>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</si>
  <si>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</si>
  <si>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</si>
  <si>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</si>
  <si>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</si>
  <si>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</si>
  <si>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</si>
  <si>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</si>
  <si>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</si>
  <si>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</si>
  <si>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</si>
  <si>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</si>
  <si>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</si>
  <si>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</si>
  <si>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</si>
  <si>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</si>
  <si>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</si>
  <si>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</si>
  <si>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</si>
  <si>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</si>
  <si>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</si>
  <si>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</si>
  <si>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</si>
  <si>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</si>
  <si>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</si>
  <si>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</si>
  <si>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</si>
  <si>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</si>
  <si>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</si>
  <si>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</si>
  <si>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</si>
  <si>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</si>
  <si>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</si>
  <si>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</si>
  <si>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</si>
  <si>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</si>
  <si>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</si>
  <si>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</si>
  <si>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</si>
  <si>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</si>
  <si>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</si>
  <si>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</si>
  <si>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</si>
  <si>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</si>
  <si>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</si>
  <si>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</si>
  <si>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</si>
  <si>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</si>
  <si>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</si>
  <si>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</si>
  <si>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</si>
  <si>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</si>
  <si>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</si>
  <si>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</si>
  <si>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</si>
  <si>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</si>
  <si>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</si>
  <si>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</si>
  <si>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</si>
  <si>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</si>
  <si>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</si>
  <si>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</si>
  <si>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</si>
  <si>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</si>
  <si>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</si>
  <si>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</si>
  <si>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</si>
  <si>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</si>
  <si>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</si>
  <si>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</si>
  <si>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</si>
  <si>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</si>
  <si>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</si>
  <si>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</si>
  <si>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</si>
  <si>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</si>
  <si>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</si>
  <si>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</si>
  <si>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</si>
  <si>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</si>
  <si>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</si>
  <si>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</si>
  <si>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</si>
  <si>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</si>
  <si>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</si>
  <si>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</si>
  <si>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</si>
  <si>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</si>
  <si>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</si>
  <si>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</si>
  <si>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</si>
  <si>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</si>
  <si>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</si>
  <si>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</si>
  <si>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</si>
  <si>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</si>
  <si>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</si>
  <si>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</si>
  <si>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</si>
  <si>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</si>
  <si>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</si>
  <si>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</si>
  <si>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</si>
  <si>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</si>
  <si>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</si>
  <si>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</si>
  <si>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</si>
  <si>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</si>
  <si>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</si>
  <si>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</si>
  <si>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</si>
  <si>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</si>
  <si>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</si>
  <si>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</si>
  <si>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</si>
  <si>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</si>
  <si>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</si>
  <si>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</si>
  <si>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</si>
  <si>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</si>
  <si>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</si>
  <si>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</si>
  <si>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</si>
  <si>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</si>
  <si>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</si>
  <si>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</si>
  <si>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</si>
  <si>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</si>
  <si>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</si>
  <si>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</si>
  <si>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</si>
  <si>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</si>
  <si>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</si>
  <si>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</si>
  <si>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</si>
  <si>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</si>
  <si>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</si>
  <si>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</si>
  <si>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</si>
  <si>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</si>
  <si>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</si>
  <si>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</si>
  <si>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</si>
  <si>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</si>
  <si>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</si>
  <si>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</si>
  <si>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</si>
  <si>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</si>
  <si>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</si>
  <si>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</si>
  <si>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</si>
  <si>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</si>
  <si>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</si>
  <si>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</si>
  <si>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</si>
  <si>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</si>
  <si>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</si>
  <si>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</si>
  <si>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</si>
  <si>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</si>
  <si>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</si>
  <si>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</si>
  <si>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</si>
  <si>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</si>
  <si>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</si>
  <si>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</si>
  <si>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</si>
  <si>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</si>
  <si>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</si>
  <si>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</si>
  <si>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</si>
  <si>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</si>
  <si>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</si>
  <si>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</si>
  <si>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</si>
  <si>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</si>
  <si>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</si>
  <si>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</si>
  <si>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</si>
  <si>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</si>
  <si>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</si>
  <si>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</si>
  <si>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</si>
  <si>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</si>
  <si>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</si>
  <si>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</si>
  <si>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</si>
  <si>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</si>
  <si>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</si>
  <si>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</si>
  <si>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</si>
  <si>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</si>
  <si>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</si>
  <si>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</si>
  <si>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</si>
  <si>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</si>
  <si>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</si>
  <si>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</si>
  <si>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</si>
  <si>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</si>
  <si>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</si>
  <si>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</si>
  <si>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</si>
  <si>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</si>
  <si>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</si>
  <si>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</si>
  <si>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</si>
  <si>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</si>
  <si>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</si>
  <si>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</si>
  <si>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</si>
  <si>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</si>
  <si>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</si>
  <si>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</si>
  <si>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</si>
  <si>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</si>
  <si>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</si>
  <si>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</si>
  <si>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</si>
  <si>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</si>
  <si>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</si>
  <si>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</si>
  <si>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</si>
  <si>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</si>
  <si>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</si>
  <si>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</si>
  <si>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</si>
  <si>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</si>
  <si>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</si>
  <si>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</si>
  <si>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</si>
  <si>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</si>
  <si>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</si>
  <si>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</si>
  <si>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</si>
  <si>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</si>
  <si>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</si>
  <si>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</si>
  <si>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</si>
  <si>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</si>
  <si>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</si>
  <si>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</si>
  <si>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</si>
  <si>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</si>
  <si>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</si>
  <si>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</si>
  <si>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</si>
  <si>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</si>
  <si>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</si>
  <si>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</si>
  <si>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</si>
  <si>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</si>
  <si>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</si>
  <si>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</si>
  <si>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</si>
  <si>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</si>
  <si>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</si>
  <si>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</si>
  <si>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</si>
  <si>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</si>
  <si>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</si>
  <si>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</si>
  <si>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</si>
  <si>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</si>
  <si>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</si>
  <si>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</si>
  <si>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</si>
  <si>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</si>
  <si>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</si>
  <si>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</si>
  <si>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</si>
  <si>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</si>
  <si>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</si>
  <si>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</si>
  <si>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</si>
  <si>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</si>
  <si>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</si>
  <si>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</si>
  <si>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</si>
  <si>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</si>
  <si>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</si>
  <si>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</si>
  <si>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</si>
  <si>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</si>
  <si>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</si>
  <si>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</si>
  <si>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</si>
  <si>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</si>
  <si>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</si>
  <si>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</si>
  <si>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</si>
  <si>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</si>
  <si>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</si>
  <si>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</si>
  <si>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</si>
  <si>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</si>
  <si>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</si>
  <si>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</si>
  <si>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</si>
  <si>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</si>
  <si>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</si>
  <si>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</si>
  <si>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</si>
  <si>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</si>
  <si>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</si>
  <si>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</si>
  <si>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</si>
  <si>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</si>
  <si>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</si>
  <si>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</si>
  <si>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</si>
  <si>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</si>
  <si>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</si>
  <si>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</si>
  <si>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</si>
  <si>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COBRO COSTOS DE PAPELERIA SEGUN TRANSFERENCIA DEL EXTERIOR POR ORDEN DE SOLGAS S.A. LIB. 00513062001 YPFB-OPERACIONES PLANTA DE SEPARACION DE LIQUIDOS RIO GRANDE</t>
  </si>
  <si>
    <t>Impuesto Directo A Los Hidrocarburos</t>
  </si>
  <si>
    <t>(**) Los importes correspondientes a operaciones CUT Dolares, se expresan en Moneda Nacional.</t>
  </si>
  <si>
    <t>00099021001 DEPOSITO DE EFECTIVO, DEPOSITANTE: VICTOR HUGO JOSE BRACAMONTE VALLE, CONCEPTO: DOBLE PERCEPCION, CUENTA DE DEPOSITO: CUENTA UNICA DEL TESORO</t>
  </si>
  <si>
    <t>00512012001</t>
  </si>
  <si>
    <t>10000028891146</t>
  </si>
  <si>
    <t>00099021001 DEPOSITO DE EFECTIVO, DEPOSITANTE: JANETTE JULIETA MEDRANO RODRIGUEZ, CONCEPTO: PAGO PARCIAL SENASIR, CUENTA DE DEPOSITO: CUENTA UNICA DEL TESORO</t>
  </si>
  <si>
    <t>00099021001 DEPOSITO DE EFECTIVO, DEPOSITANTE: FREDY MOISES FLORES MAMANI, CONCEPTO: COBRO INDEVIDO DEL PRA, CUENTA DE DEPOSITO: CUENTA UNICA DEL TESORO</t>
  </si>
  <si>
    <t>00099021001 DEPOSITO DE EFECTIVO, DEPOSITANTE: MARTHA LUCIA GUTIERREZ DE MARCA, CONCEPTO: NUEVAS NUPCIAS, CUENTA DE DEPOSITO: CUENTA UNICA DEL TESORO</t>
  </si>
  <si>
    <t>00099021001 DEPOSITO DE EFECTIVO, DEPOSITANTE: RENE ALBERTO NAVIA MAYER, CONCEPTO: DOBLE PERCEPCION, CUENTA DE DEPOSITO: CUENTA UNICA DEL TESORO</t>
  </si>
  <si>
    <t>00099021001 DEPOSITO DE EFECTIVO, DEPOSITANTE: JAVIER LUIS VILLARROEL ROMERO - MDRYT, CONCEPTO: SALDO DE FONDO ROTATIVO MDRYT OFICINA CENTRAL, CUENTA DE DEPOSITO: CUENTA UNICA DEL TESORO</t>
  </si>
  <si>
    <t>00253018009</t>
  </si>
  <si>
    <t>00046024204</t>
  </si>
  <si>
    <t>00020044201</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</si>
  <si>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</si>
  <si>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</si>
  <si>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O16996600002</t>
  </si>
  <si>
    <t>O16996030002</t>
  </si>
  <si>
    <t>O16995980002</t>
  </si>
  <si>
    <t>O16995360002</t>
  </si>
  <si>
    <t>O16995250002</t>
  </si>
  <si>
    <t>O16995230002</t>
  </si>
  <si>
    <t>O16995200002</t>
  </si>
  <si>
    <t>O16995190002</t>
  </si>
  <si>
    <t>O16995160002</t>
  </si>
  <si>
    <t>O16995090002</t>
  </si>
  <si>
    <t>O16997330002</t>
  </si>
  <si>
    <t>O16997250002</t>
  </si>
  <si>
    <t>O16997240002</t>
  </si>
  <si>
    <t>O16997070002</t>
  </si>
  <si>
    <t>O16996970002</t>
  </si>
  <si>
    <t>O16996890002</t>
  </si>
  <si>
    <t>O16996840002</t>
  </si>
  <si>
    <t>B16995650002</t>
  </si>
  <si>
    <t>B16995590002</t>
  </si>
  <si>
    <t>B16995550002</t>
  </si>
  <si>
    <t>B16995520002</t>
  </si>
  <si>
    <t>B16995490002</t>
  </si>
  <si>
    <t>B16994940002</t>
  </si>
  <si>
    <t>B16996320002</t>
  </si>
  <si>
    <t>B16996060002</t>
  </si>
  <si>
    <t>B16995950002</t>
  </si>
  <si>
    <t>B16995900002</t>
  </si>
  <si>
    <t>B16995670002</t>
  </si>
  <si>
    <t>B16995680002</t>
  </si>
  <si>
    <t>G09287070002</t>
  </si>
  <si>
    <t>G09287100002</t>
  </si>
  <si>
    <t>G09287610002</t>
  </si>
  <si>
    <t>G09287880002</t>
  </si>
  <si>
    <t>G09290910002</t>
  </si>
  <si>
    <t>G09292310002</t>
  </si>
  <si>
    <t>Q10660230002</t>
  </si>
  <si>
    <t>Q10660280002</t>
  </si>
  <si>
    <t>F0000388</t>
  </si>
  <si>
    <t>O17000440002</t>
  </si>
  <si>
    <t>O17000430002</t>
  </si>
  <si>
    <t>O17000420002</t>
  </si>
  <si>
    <t>O17000030002</t>
  </si>
  <si>
    <t>O17000020002</t>
  </si>
  <si>
    <t>O16999700002</t>
  </si>
  <si>
    <t>O16999520002</t>
  </si>
  <si>
    <t>O17000450002</t>
  </si>
  <si>
    <t>O17000460002</t>
  </si>
  <si>
    <t>O17000650002</t>
  </si>
  <si>
    <t>O17000680002</t>
  </si>
  <si>
    <t>O17001170002</t>
  </si>
  <si>
    <t>O17001200002</t>
  </si>
  <si>
    <t>O17001210002</t>
  </si>
  <si>
    <t>O17001860002</t>
  </si>
  <si>
    <t>O16999450002</t>
  </si>
  <si>
    <t>O16999320002</t>
  </si>
  <si>
    <t>O16999120002</t>
  </si>
  <si>
    <t>B16999410002</t>
  </si>
  <si>
    <t>Q10666490002</t>
  </si>
  <si>
    <t>S09441940001</t>
  </si>
  <si>
    <t>O17005750002</t>
  </si>
  <si>
    <t>O17005460002</t>
  </si>
  <si>
    <t>O17004600002</t>
  </si>
  <si>
    <t>O17004580002</t>
  </si>
  <si>
    <t>O17004570002</t>
  </si>
  <si>
    <t>O17005860002</t>
  </si>
  <si>
    <t>O17005930002</t>
  </si>
  <si>
    <t>O17006370002</t>
  </si>
  <si>
    <t>O17006400002</t>
  </si>
  <si>
    <t>B17003790002</t>
  </si>
  <si>
    <t>B17003800002</t>
  </si>
  <si>
    <t>B17004430002</t>
  </si>
  <si>
    <t>O17003110002</t>
  </si>
  <si>
    <t>O17003250002</t>
  </si>
  <si>
    <t>O17004540002</t>
  </si>
  <si>
    <t>O17004480002</t>
  </si>
  <si>
    <t>O17004470002</t>
  </si>
  <si>
    <t>O17004170002</t>
  </si>
  <si>
    <t>O17003690002</t>
  </si>
  <si>
    <t>O17003650002</t>
  </si>
  <si>
    <t>O17007970002</t>
  </si>
  <si>
    <t>O17008080002</t>
  </si>
  <si>
    <t>O17009010002</t>
  </si>
  <si>
    <t>O17009460002</t>
  </si>
  <si>
    <t>O17009680002</t>
  </si>
  <si>
    <t>O17009710002</t>
  </si>
  <si>
    <t>O17009740002</t>
  </si>
  <si>
    <t>O17009750002</t>
  </si>
  <si>
    <t>B17008200002</t>
  </si>
  <si>
    <t>B17008210002</t>
  </si>
  <si>
    <t>B17008400002</t>
  </si>
  <si>
    <t>B17008420002</t>
  </si>
  <si>
    <t>O17007860002</t>
  </si>
  <si>
    <t>B17008710002</t>
  </si>
  <si>
    <t>B17008690002</t>
  </si>
  <si>
    <t>B17008490002</t>
  </si>
  <si>
    <t>S09442850001</t>
  </si>
  <si>
    <t>F0000392</t>
  </si>
  <si>
    <t>O17013460002</t>
  </si>
  <si>
    <t>O17013370002</t>
  </si>
  <si>
    <t>O17013310002</t>
  </si>
  <si>
    <t>O17013280002</t>
  </si>
  <si>
    <t>O17012840002</t>
  </si>
  <si>
    <t>O17013540002</t>
  </si>
  <si>
    <t>O17013770002</t>
  </si>
  <si>
    <t>O17013900002</t>
  </si>
  <si>
    <t>O17014490002</t>
  </si>
  <si>
    <t>B17012160002</t>
  </si>
  <si>
    <t>B17012180002</t>
  </si>
  <si>
    <t>B17013080002</t>
  </si>
  <si>
    <t>B17013100002</t>
  </si>
  <si>
    <t>O17011940002</t>
  </si>
  <si>
    <t>O17011790002</t>
  </si>
  <si>
    <t>J03496990002</t>
  </si>
  <si>
    <t>J03497000002</t>
  </si>
  <si>
    <t>Q10680270002</t>
  </si>
  <si>
    <t>Q10680360002</t>
  </si>
  <si>
    <t>F0000394</t>
  </si>
  <si>
    <t>S09443430002</t>
  </si>
  <si>
    <t>O17017040002</t>
  </si>
  <si>
    <t>O17017030002</t>
  </si>
  <si>
    <t>O17017690002</t>
  </si>
  <si>
    <t>O17018280002</t>
  </si>
  <si>
    <t>B17016390002</t>
  </si>
  <si>
    <t>B17016600002</t>
  </si>
  <si>
    <t>B17016630002</t>
  </si>
  <si>
    <t>O17016510002</t>
  </si>
  <si>
    <t>O17016360002</t>
  </si>
  <si>
    <t>O17016220002</t>
  </si>
  <si>
    <t>B17016670002</t>
  </si>
  <si>
    <t>S09444080001</t>
  </si>
  <si>
    <t>S09444190001</t>
  </si>
  <si>
    <t>O17021550002</t>
  </si>
  <si>
    <t>O17021470002</t>
  </si>
  <si>
    <t>O17021220002</t>
  </si>
  <si>
    <t>O17021210002</t>
  </si>
  <si>
    <t>O17021110002</t>
  </si>
  <si>
    <t>O17021090002</t>
  </si>
  <si>
    <t>O17021010002</t>
  </si>
  <si>
    <t>O17021650002</t>
  </si>
  <si>
    <t>O17022300002</t>
  </si>
  <si>
    <t>B17020890002</t>
  </si>
  <si>
    <t>B17020900002</t>
  </si>
  <si>
    <t>B17020920002</t>
  </si>
  <si>
    <t>O17020840002</t>
  </si>
  <si>
    <t>O17020680002</t>
  </si>
  <si>
    <t>O17020040002</t>
  </si>
  <si>
    <t>O17019900002</t>
  </si>
  <si>
    <t>S09444490002</t>
  </si>
  <si>
    <t>S09444490003</t>
  </si>
  <si>
    <t>Q10690930002</t>
  </si>
  <si>
    <t>Q10694060002</t>
  </si>
  <si>
    <t>O17025460002</t>
  </si>
  <si>
    <t>O17025360002</t>
  </si>
  <si>
    <t>O17025330002</t>
  </si>
  <si>
    <t>O17026100002</t>
  </si>
  <si>
    <t>O17026380002</t>
  </si>
  <si>
    <t>O17026480002</t>
  </si>
  <si>
    <t>O17026790002</t>
  </si>
  <si>
    <t>O17026810002</t>
  </si>
  <si>
    <t>O17026820002</t>
  </si>
  <si>
    <t>O17026840002</t>
  </si>
  <si>
    <t>O17026870002</t>
  </si>
  <si>
    <t>O17026890002</t>
  </si>
  <si>
    <t>B17024370002</t>
  </si>
  <si>
    <t>B17024380002</t>
  </si>
  <si>
    <t>B17024460002</t>
  </si>
  <si>
    <t>O17024710002</t>
  </si>
  <si>
    <t>O17024620002</t>
  </si>
  <si>
    <t>O17024600002</t>
  </si>
  <si>
    <t>O17024420002</t>
  </si>
  <si>
    <t>O17024190002</t>
  </si>
  <si>
    <t>O17024070002</t>
  </si>
  <si>
    <t>Q10696370002</t>
  </si>
  <si>
    <t>G09375040002</t>
  </si>
  <si>
    <t>F0000397</t>
  </si>
  <si>
    <t>O17029540002</t>
  </si>
  <si>
    <t>O17029420002</t>
  </si>
  <si>
    <t>O17030230002</t>
  </si>
  <si>
    <t>O17030270002</t>
  </si>
  <si>
    <t>O17030650002</t>
  </si>
  <si>
    <t>O17030680002</t>
  </si>
  <si>
    <t>O17030950002</t>
  </si>
  <si>
    <t>O17031340002</t>
  </si>
  <si>
    <t>O17031390002</t>
  </si>
  <si>
    <t>B17029140002</t>
  </si>
  <si>
    <t>B17029180002</t>
  </si>
  <si>
    <t>O17029020002</t>
  </si>
  <si>
    <t>O17028850002</t>
  </si>
  <si>
    <t>O17028840002</t>
  </si>
  <si>
    <t>S09448800001</t>
  </si>
  <si>
    <t>Q10705970002</t>
  </si>
  <si>
    <t>Q10706480002</t>
  </si>
  <si>
    <t>Q10706490002</t>
  </si>
  <si>
    <t>O17033940002</t>
  </si>
  <si>
    <t>O17034120002</t>
  </si>
  <si>
    <t>O17034240002</t>
  </si>
  <si>
    <t>O17034430002</t>
  </si>
  <si>
    <t>O17034460002</t>
  </si>
  <si>
    <t>O17034900002</t>
  </si>
  <si>
    <t>O17032580002</t>
  </si>
  <si>
    <t>O17033270002</t>
  </si>
  <si>
    <t>O17033280002</t>
  </si>
  <si>
    <t>O17033850002</t>
  </si>
  <si>
    <t>Q10708450002</t>
  </si>
  <si>
    <t>S09449640004</t>
  </si>
  <si>
    <t>S09449430001</t>
  </si>
  <si>
    <t>O17037600002</t>
  </si>
  <si>
    <t>O17037440002</t>
  </si>
  <si>
    <t>O17037360002</t>
  </si>
  <si>
    <t>O17037330002</t>
  </si>
  <si>
    <t>O17037310002</t>
  </si>
  <si>
    <t>O17037300002</t>
  </si>
  <si>
    <t>O17037290002</t>
  </si>
  <si>
    <t>O17037260002</t>
  </si>
  <si>
    <t>O17037240002</t>
  </si>
  <si>
    <t>O17037220002</t>
  </si>
  <si>
    <t>O17037200002</t>
  </si>
  <si>
    <t>O17037190002</t>
  </si>
  <si>
    <t>O17037180002</t>
  </si>
  <si>
    <t>O17037900002</t>
  </si>
  <si>
    <t>O17038290002</t>
  </si>
  <si>
    <t>O17039250002</t>
  </si>
  <si>
    <t>B17037540002</t>
  </si>
  <si>
    <t>B17037730002</t>
  </si>
  <si>
    <t>B17037760002</t>
  </si>
  <si>
    <t>B17037810002</t>
  </si>
  <si>
    <t>O17037170002</t>
  </si>
  <si>
    <t>O17037160002</t>
  </si>
  <si>
    <t>O17037150002</t>
  </si>
  <si>
    <t>O17037130002</t>
  </si>
  <si>
    <t>O17036940002</t>
  </si>
  <si>
    <t>O17036910002</t>
  </si>
  <si>
    <t>O17036710002</t>
  </si>
  <si>
    <t>Q10714890002</t>
  </si>
  <si>
    <t>S09450800002</t>
  </si>
  <si>
    <t>O17042720002</t>
  </si>
  <si>
    <t>O17042700002</t>
  </si>
  <si>
    <t>O17042690002</t>
  </si>
  <si>
    <t>O17042660002</t>
  </si>
  <si>
    <t>O17042630002</t>
  </si>
  <si>
    <t>O17042460002</t>
  </si>
  <si>
    <t>O17042750002</t>
  </si>
  <si>
    <t>O17042770002</t>
  </si>
  <si>
    <t>O17043050002</t>
  </si>
  <si>
    <t>O17043080002</t>
  </si>
  <si>
    <t>O17043190002</t>
  </si>
  <si>
    <t>O17043260002</t>
  </si>
  <si>
    <t>O17040590002</t>
  </si>
  <si>
    <t>O17041000002</t>
  </si>
  <si>
    <t>O17042150002</t>
  </si>
  <si>
    <t>O17042140002</t>
  </si>
  <si>
    <t>O17042050002</t>
  </si>
  <si>
    <t>Q10717910002</t>
  </si>
  <si>
    <t>Q10718210002</t>
  </si>
  <si>
    <t>O17047370002</t>
  </si>
  <si>
    <t>O17047020002</t>
  </si>
  <si>
    <t>O17046290002</t>
  </si>
  <si>
    <t>O17046250002</t>
  </si>
  <si>
    <t>O17046120002</t>
  </si>
  <si>
    <t>O17046100002</t>
  </si>
  <si>
    <t>O17046070002</t>
  </si>
  <si>
    <t>O17046040002</t>
  </si>
  <si>
    <t>O17045900002</t>
  </si>
  <si>
    <t>O17048460002</t>
  </si>
  <si>
    <t>O17048430002</t>
  </si>
  <si>
    <t>O17048410002</t>
  </si>
  <si>
    <t>O17048380002</t>
  </si>
  <si>
    <t>O17048370002</t>
  </si>
  <si>
    <t>O17047770002</t>
  </si>
  <si>
    <t>O17047720002</t>
  </si>
  <si>
    <t>O17047680002</t>
  </si>
  <si>
    <t>O17047660002</t>
  </si>
  <si>
    <t>O17047640002</t>
  </si>
  <si>
    <t>O17047620002</t>
  </si>
  <si>
    <t>O17047610002</t>
  </si>
  <si>
    <t>O17047580002</t>
  </si>
  <si>
    <t>O17047440002</t>
  </si>
  <si>
    <t>O17047430002</t>
  </si>
  <si>
    <t>B17045540002</t>
  </si>
  <si>
    <t>B17044960002</t>
  </si>
  <si>
    <t>B17044760002</t>
  </si>
  <si>
    <t>O17045050002</t>
  </si>
  <si>
    <t>Q10724200002</t>
  </si>
  <si>
    <t>S09451870001</t>
  </si>
  <si>
    <t>O17051180002</t>
  </si>
  <si>
    <t>O17051140002</t>
  </si>
  <si>
    <t>O17051130002</t>
  </si>
  <si>
    <t>O17050750002</t>
  </si>
  <si>
    <t>O17052030002</t>
  </si>
  <si>
    <t>O17051810002</t>
  </si>
  <si>
    <t>B17050180002</t>
  </si>
  <si>
    <t>O17050280002</t>
  </si>
  <si>
    <t>O17049650002</t>
  </si>
  <si>
    <t>O17049560002</t>
  </si>
  <si>
    <t>O17055290002</t>
  </si>
  <si>
    <t>O17055280002</t>
  </si>
  <si>
    <t>O17054530002</t>
  </si>
  <si>
    <t>O17054500002</t>
  </si>
  <si>
    <t>O17054450002</t>
  </si>
  <si>
    <t>O17054430002</t>
  </si>
  <si>
    <t>O17054420002</t>
  </si>
  <si>
    <t>O17056150002</t>
  </si>
  <si>
    <t>B17054230002</t>
  </si>
  <si>
    <t>B17054260002</t>
  </si>
  <si>
    <t>B17054440002</t>
  </si>
  <si>
    <t>B17054830002</t>
  </si>
  <si>
    <t>O17054350002</t>
  </si>
  <si>
    <t>O17054340002</t>
  </si>
  <si>
    <t>O17054300002</t>
  </si>
  <si>
    <t>O17054290002</t>
  </si>
  <si>
    <t>O17054200002</t>
  </si>
  <si>
    <t>O17054190002</t>
  </si>
  <si>
    <t>O17054180002</t>
  </si>
  <si>
    <t>G09457350002</t>
  </si>
  <si>
    <t>S09453480002</t>
  </si>
  <si>
    <t>S09453480003</t>
  </si>
  <si>
    <t>S09453130001</t>
  </si>
  <si>
    <t>O17059720002</t>
  </si>
  <si>
    <t>B17058430002</t>
  </si>
  <si>
    <t>B17058460002</t>
  </si>
  <si>
    <t>B17058490002</t>
  </si>
  <si>
    <t>B17059050002</t>
  </si>
  <si>
    <t>B17059100002</t>
  </si>
  <si>
    <t>B17059280002</t>
  </si>
  <si>
    <t>O17058730002</t>
  </si>
  <si>
    <t>O17058750002</t>
  </si>
  <si>
    <t>O17058770002</t>
  </si>
  <si>
    <t>Q10741060002</t>
  </si>
  <si>
    <t>Q10743230002</t>
  </si>
  <si>
    <t>O17064210002</t>
  </si>
  <si>
    <t>O17064070002</t>
  </si>
  <si>
    <t>O17063790002</t>
  </si>
  <si>
    <t>B17062680002</t>
  </si>
  <si>
    <t>B17062900002</t>
  </si>
  <si>
    <t>B17063010002</t>
  </si>
  <si>
    <t>B17063050002</t>
  </si>
  <si>
    <t>B17063240002</t>
  </si>
  <si>
    <t>O17062630002</t>
  </si>
  <si>
    <t>O17062510002</t>
  </si>
  <si>
    <t>O17062370002</t>
  </si>
  <si>
    <t>B17063750002</t>
  </si>
  <si>
    <t>S09455640001</t>
  </si>
  <si>
    <t>O17068410002</t>
  </si>
  <si>
    <t>O17068270002</t>
  </si>
  <si>
    <t>O17069330002</t>
  </si>
  <si>
    <t>O17069670002</t>
  </si>
  <si>
    <t>O17070020002</t>
  </si>
  <si>
    <t>B17068090002</t>
  </si>
  <si>
    <t>O17067860002</t>
  </si>
  <si>
    <t>O17067760002</t>
  </si>
  <si>
    <t>B17068450002</t>
  </si>
  <si>
    <t>F0000409</t>
  </si>
  <si>
    <t>G09489360003</t>
  </si>
  <si>
    <t>Q10753080002</t>
  </si>
  <si>
    <t>O17073960002</t>
  </si>
  <si>
    <t>O17073920002</t>
  </si>
  <si>
    <t>O17073910002</t>
  </si>
  <si>
    <t>O17073890002</t>
  </si>
  <si>
    <t>O17073970002</t>
  </si>
  <si>
    <t>O17074080002</t>
  </si>
  <si>
    <t>O17074090002</t>
  </si>
  <si>
    <t>O17074110002</t>
  </si>
  <si>
    <t>O17074140002</t>
  </si>
  <si>
    <t>O17074640002</t>
  </si>
  <si>
    <t>B17072010002</t>
  </si>
  <si>
    <t>B17072100002</t>
  </si>
  <si>
    <t>O17072130002</t>
  </si>
  <si>
    <t>S09457940001</t>
  </si>
  <si>
    <t>F0000412</t>
  </si>
  <si>
    <t>F0000413</t>
  </si>
  <si>
    <t>G09508520003</t>
  </si>
  <si>
    <t>S09458340001</t>
  </si>
  <si>
    <t>T03913830001</t>
  </si>
  <si>
    <t>T03913850001</t>
  </si>
  <si>
    <t>T03913870001</t>
  </si>
  <si>
    <t>T03913890001</t>
  </si>
  <si>
    <t>T03913910001</t>
  </si>
  <si>
    <t>T03913930001</t>
  </si>
  <si>
    <t>T03913950001</t>
  </si>
  <si>
    <t>T03913970001</t>
  </si>
  <si>
    <t>T03913990001</t>
  </si>
  <si>
    <t>T03914010001</t>
  </si>
  <si>
    <t>T03914030001</t>
  </si>
  <si>
    <t>T03914050001</t>
  </si>
  <si>
    <t>T03914070001</t>
  </si>
  <si>
    <t>T03914090001</t>
  </si>
  <si>
    <t>T03914110001</t>
  </si>
  <si>
    <t>T03914130001</t>
  </si>
  <si>
    <t>T03914150001</t>
  </si>
  <si>
    <t>T03914170001</t>
  </si>
  <si>
    <t>T03914190001</t>
  </si>
  <si>
    <t>T03914210001</t>
  </si>
  <si>
    <t>T03914230001</t>
  </si>
  <si>
    <t>T03914250001</t>
  </si>
  <si>
    <t>T03914270001</t>
  </si>
  <si>
    <t>T03914290001</t>
  </si>
  <si>
    <t>T03914310001</t>
  </si>
  <si>
    <t>T03914330001</t>
  </si>
  <si>
    <t>T03914350001</t>
  </si>
  <si>
    <t>T03914370001</t>
  </si>
  <si>
    <t>T03914390001</t>
  </si>
  <si>
    <t>T03914410001</t>
  </si>
  <si>
    <t>T03914430001</t>
  </si>
  <si>
    <t>T03914450001</t>
  </si>
  <si>
    <t>T03914470001</t>
  </si>
  <si>
    <t>T03914490001</t>
  </si>
  <si>
    <t>T03914510001</t>
  </si>
  <si>
    <t>T03914530001</t>
  </si>
  <si>
    <t>T03914550001</t>
  </si>
  <si>
    <t>T03914570001</t>
  </si>
  <si>
    <t>T03914590001</t>
  </si>
  <si>
    <t>T03914610001</t>
  </si>
  <si>
    <t>T03914630001</t>
  </si>
  <si>
    <t>T03914650001</t>
  </si>
  <si>
    <t>T03914670001</t>
  </si>
  <si>
    <t>T03914690001</t>
  </si>
  <si>
    <t>T03914710001</t>
  </si>
  <si>
    <t>T03914730001</t>
  </si>
  <si>
    <t>T03914750001</t>
  </si>
  <si>
    <t>T03914770001</t>
  </si>
  <si>
    <t>T03914790001</t>
  </si>
  <si>
    <t>T03914810001</t>
  </si>
  <si>
    <t>T03914830001</t>
  </si>
  <si>
    <t>T03914850001</t>
  </si>
  <si>
    <t>T03914870001</t>
  </si>
  <si>
    <t>T03914890001</t>
  </si>
  <si>
    <t>T03914910001</t>
  </si>
  <si>
    <t>T03914930001</t>
  </si>
  <si>
    <t>T03914950001</t>
  </si>
  <si>
    <t>T03914970001</t>
  </si>
  <si>
    <t>T03914990001</t>
  </si>
  <si>
    <t>T03915010001</t>
  </si>
  <si>
    <t>T03915030001</t>
  </si>
  <si>
    <t>T03915050001</t>
  </si>
  <si>
    <t>T03915070001</t>
  </si>
  <si>
    <t>T03915090001</t>
  </si>
  <si>
    <t>T03915110001</t>
  </si>
  <si>
    <t>T03915130001</t>
  </si>
  <si>
    <t>T03915160001</t>
  </si>
  <si>
    <t>T03915180001</t>
  </si>
  <si>
    <t>T03915200001</t>
  </si>
  <si>
    <t>T03915220001</t>
  </si>
  <si>
    <t>T03915240001</t>
  </si>
  <si>
    <t>T03915260001</t>
  </si>
  <si>
    <t>T03915280001</t>
  </si>
  <si>
    <t>T03915300001</t>
  </si>
  <si>
    <t>T03915320001</t>
  </si>
  <si>
    <t>T03915340001</t>
  </si>
  <si>
    <t>T03915360001</t>
  </si>
  <si>
    <t>T03915380001</t>
  </si>
  <si>
    <t>T03915400001</t>
  </si>
  <si>
    <t>T03915420001</t>
  </si>
  <si>
    <t>T03915440001</t>
  </si>
  <si>
    <t>T03915460001</t>
  </si>
  <si>
    <t>T03915480001</t>
  </si>
  <si>
    <t>T03915500001</t>
  </si>
  <si>
    <t>T03915520001</t>
  </si>
  <si>
    <t>T03915540001</t>
  </si>
  <si>
    <t>T03915560001</t>
  </si>
  <si>
    <t>T03915580001</t>
  </si>
  <si>
    <t>T03915600001</t>
  </si>
  <si>
    <t>T03915620001</t>
  </si>
  <si>
    <t>T03915640001</t>
  </si>
  <si>
    <t>T03915660001</t>
  </si>
  <si>
    <t>T03915680001</t>
  </si>
  <si>
    <t>T03915700001</t>
  </si>
  <si>
    <t>T03915720001</t>
  </si>
  <si>
    <t>T03915740001</t>
  </si>
  <si>
    <t>T03915760001</t>
  </si>
  <si>
    <t>T03915780001</t>
  </si>
  <si>
    <t>T03915800001</t>
  </si>
  <si>
    <t>T03915820001</t>
  </si>
  <si>
    <t>T03915840001</t>
  </si>
  <si>
    <t>T03915860001</t>
  </si>
  <si>
    <t>T03915880001</t>
  </si>
  <si>
    <t>T03915900001</t>
  </si>
  <si>
    <t>T03915920001</t>
  </si>
  <si>
    <t>S09458680004</t>
  </si>
  <si>
    <t>O17078150002</t>
  </si>
  <si>
    <t>O17077170002</t>
  </si>
  <si>
    <t>O17077120002</t>
  </si>
  <si>
    <t>B17076430002</t>
  </si>
  <si>
    <t>B17077030002</t>
  </si>
  <si>
    <t>O17076680002</t>
  </si>
  <si>
    <t>O17076670002</t>
  </si>
  <si>
    <t>B17077310002</t>
  </si>
  <si>
    <t>B17077240002</t>
  </si>
  <si>
    <t>O17082020002</t>
  </si>
  <si>
    <t>O17081800002</t>
  </si>
  <si>
    <t>O17082310002</t>
  </si>
  <si>
    <t>O17082580002</t>
  </si>
  <si>
    <t>O17083400002</t>
  </si>
  <si>
    <t>O17083610002</t>
  </si>
  <si>
    <t>O17084370002</t>
  </si>
  <si>
    <t>B17081760002</t>
  </si>
  <si>
    <t>O17081480002</t>
  </si>
  <si>
    <t>O17081190002</t>
  </si>
  <si>
    <t>B17082150002</t>
  </si>
  <si>
    <t>Q10771550002</t>
  </si>
  <si>
    <t>Q10773530002</t>
  </si>
  <si>
    <t>Q10773560002</t>
  </si>
  <si>
    <t>Q10773580002</t>
  </si>
  <si>
    <t>F0000432</t>
  </si>
  <si>
    <t>Q10775470002</t>
  </si>
  <si>
    <t>00099021001 DEPOSITO DE EFECTIVO, DEPOSITANTE: HILDA AYALA CRUZ, CONCEPTO: DEVOLUCION DE BONO AL CARGO, CUENTA DE DEPOSITO: CUENTA UNICA DEL TESORO</t>
  </si>
  <si>
    <t>00099021001 DEPOSITO DE EFECTIVO, DEPOSITANTE: OTILIA HORTENCIA CONDORI CUNO, CONCEPTO: IMPORTE POR COBRO INDEBIDO DE LOLA CUNO CANASA ( Q.E.P.D. ), CUENTA DE DEPOSITO: CUENTA UNICA DEL TESORO</t>
  </si>
  <si>
    <t>00099021001 DEPOSITO DE EFECTIVO, DEPOSITANTE: MINISTERIO DE EDUCACION, CONCEPTO: DEVOLUCION DE PASAJES, CUENTA DE DEPOSITO: CUENTA UNICA DEL TESORO</t>
  </si>
  <si>
    <t>00099021001 DEPOSITO DE EFECTIVO, DEPOSITANTE: JIMMY CALLE OCHOA, CONCEPTO: FONDOS EN AVANCE, CUENTA DE DEPOSITO: CUENTA UNICA DEL TESORO</t>
  </si>
  <si>
    <t>00099021001 DEPOSITO DE EFECTIVO, DEPOSITANTE: FRANZ TORREZ ZAMBRANA, CONCEPTO: DEVOLUCION POR DOBLE PERCEPCION, CUENTA DE DEPOSITO: CUENTA UNICA DEL TESORO</t>
  </si>
  <si>
    <t>00099021001 DEPOSITO DE EFECTIVO, DEPOSITANTE: DAVID ROJAS ESCALERA, CONCEPTO: PREVENTIVO # 2217, CUENTA DE DEPOSITO: CUENTA UNICA DEL TESORO</t>
  </si>
  <si>
    <t>00099021001 DEPOSITO DE EFECTIVO, DEPOSITANTE: DAVID ROJAS ESCALERA, CONCEPTO: PREVENTIVO # 2218, CUENTA DE DEPOSITO: CUENTA UNICA DEL TESORO</t>
  </si>
  <si>
    <t>00526012001 DEPOSITO DE EFECTIVO, DEPOSITANTE: HUGO HAROLD MACHICADO, CONCEPTO: DEVOLUCION PASAJES, CUENTA DE DEPOSITO: CUENTA UNICA DEL TESORO</t>
  </si>
  <si>
    <t>00291014101 DEPOSITO DE EFECTIVO, DEPOSITANTE: ALCANOVA SRL NIT 260326024, CONCEPTO: ABC TRANSFERENCIAS IEDH, CUENTA DE DEPOSITO: CUENTA UNICA DEL TESORO</t>
  </si>
  <si>
    <t>00099021001 DEPOSITO DE EFECTIVO, DEPOSITANTE: JAVIER GONZALO TIRADO, CONCEPTO: DEVOLUCION DE SALDOS NO EJECUTADOS, CUENTA DE DEPOSITO: CUENTA UNICA DEL TESORO</t>
  </si>
  <si>
    <t>00086084202 DEPOSITO DE EFECTIVO, DEPOSITANTE: UD SUSTENTAR, CONCEPTO: DEVOLUCION DE FONDOS DE PASAJES Y VIATICOS POR PAGO EQUIVOCADO CON LA PARTIDA SERVICIOS MANUALES, CUENTA DE DEPOSITO: CUENTA UNICA DEL TESORO</t>
  </si>
  <si>
    <t>00086074201 DEPOSITO DE EFECTIVO, DEPOSITANTE: GOB. AUTONOMO MUNICIPAL DE PALCA-SARA APAZA PACASI, CONCEPTO: PLANILLA DE PAGO, CUENTA DE DEPOSITO: CUENTA UNICA DEL TESORO</t>
  </si>
  <si>
    <t>00099021001 DEPOSITO DE EFECTIVO, DEPOSITANTE: HUMBERTO JUAN QUINTANILLA MUÑOZ, CONCEPTO: PAGO EN DEMASIA VACACIONES NO UTILIZADAS, CUENTA DE DEPOSITO: CUENTA UNICA DEL TESORO</t>
  </si>
  <si>
    <t>00015021102 DEP.DE CHEQ.AJENOS,RET.DE CAM.,CONCEPTO: REVERSION DE FONDOS COMANDOS DEPARTAMENTALES FUENTE 11 BATALLON DE SEGURIDAD FISICA GESTION 2018,DEP.: POLICIA BOLIVIANA , PROCEDENCIA: BANCO UNION S.A., CHEQUE: 7643, FECHA DE EMISION:28/12/2018</t>
  </si>
  <si>
    <t>00015021101 DEP.DE CHEQ.AJENOS,RET.DE CAM.,CONCEPTO: DEVOLUCION DAKAR 2018 FUENTE 11,DEP.: POLICIA BOLIVIANA , PROCEDENCIA: BANCO UNION S.A., CHEQUE: 7645, FECHA DE EMISION:28/12/2018</t>
  </si>
  <si>
    <t>00099021001 DEP.DE CHEQ.AJENOS,RET.DE CAM.,CONCEPTO: REVERSION DE RECURSOS COMANDOS DEPARTAMENTALES FUENTE 10 GESTION 2018,DEP.: POLICIA BOLIVIANA , PROCEDENCIA: BANCO UNION S.A., CHEQUE: 7640, FECHA DE EMISION:28/12/2018</t>
  </si>
  <si>
    <t>00015024201 DEP.DE CHEQ.AJENOS,RET.DE CAM.,CONCEPTO: REVERSION DE RECURSOS COMANDOS DEPARTAMENTALES FUENTE 42 GESTION 2018,DEP.: POLICIA BOLIVIANA , PROCEDENCIA: BANCO UNION S.A., CHEQUE: 7642, FECHA DE EMISION:28/12/2018</t>
  </si>
  <si>
    <t>00015021101 DEP.DE CHEQ.AJENOS,RET.DE CAM.,CONCEPTO: REVERSION DE RECURSOS COMANDOS DEPARTAMENTALES FUENTE 11 GESTION 2018,DEP.: POLICIA BOLIVIANA , PROCEDENCIA: BANCO UNION S.A., CHEQUE: 7641, FECHA DE EMISION:28/12/2018</t>
  </si>
  <si>
    <t>00099021001 DEP.DE CHEQ.AJENOS,RET.DE CAM.,CONCEPTO: GASTOS OPERATIVOS BONO JUANA AZURDUY GESTION 2018,DEP.: SEGIP OF. NACIONAL , PROCEDENCIA: BANCO UNION S.A., CHEQUE: 13246, FECHA DE EMISION:31/12/2018</t>
  </si>
  <si>
    <t>00590012001 DEP.DE CHEQ.AJENOS,RET.DE CAM.,CONCEPTO: PAGO POR INCAPACIDAD TEMPORAL DEL PERSONAL DE LA EMPRESA QUIPUS CORRESPONDIENTE AL MES OCTUBRE 2018,DEP.: CAJA DE SALUD DE CAMINOS Y R.A.</t>
  </si>
  <si>
    <t>00591012001 DEP.DE CHEQ.AJENOS,RET.DE CAM.,CONCEPTO: PARA REGISTRAR DEP. NO IDENTIFICADOS GESTIONES 2017 Y 2018 SEGUN HOJAS DE RUTA ADJUNTAS,DEP.: EMPRESA ESTATAL DE TRANSP. POR CABLE MI TELEFERICO</t>
  </si>
  <si>
    <t>00287102001 DEP.DE CHEQ.AJENOS,RET.DE CAM.,CONCEPTO: PAGO EN DEMASIA FONDOS EN AVANCE GASOLINA Y PASAJES,DEP.: FPS-OF. CENTRAL , PROCEDENCIA: BANCO UNION S.A., CHEQUE: 196, FECHA DE EMISION:26/12/2018</t>
  </si>
  <si>
    <t>00287102001 DEP.DE CHEQ.AJENOS,RET.DE CAM.,CONCEPTO: PAGO POR SERVICIO DE TELEFONIA NACIONAL DEL MES OCTUBRE Y NOVIEMBRE DE 2016 "ENTEL",DEP.: FPS-OF. CENTRAL , PROCEDENCIA: BANCO UNION S.A., CHEQUE: 195, FECHA DE EMISION:26/12/2018</t>
  </si>
  <si>
    <t>00099021001 DEP.DE CHEQ.AJENOS,RET.DE CAM.,CONCEPTO: DEVOLUCION DAKAR 2018 FUENTE 10,DEP.: POLICIA BOLIVIANA , PROCEDENCIA: BANCO UNION S.A., CHEQUE: 7644, FECHA DE EMISION:28/12/2018</t>
  </si>
  <si>
    <t>00041014101 DEP.DE CHEQ.AJENOS,RET.DE CAM.,CONCEPTO: TRANSFERENCIA PARA EQUIPOS DE COMPUTACION PARA ESTUDIANTES DE SECUNDARIA FUENTE 41-1131,DEP.: GOBIERNO AUTONOMO MUNICIPAL DE SORATA</t>
  </si>
  <si>
    <t>Transf. en aplicacion proceso ANEXO3X de fecha :31/12/2018 lote Nro: 31145 Cuenta Corriente Fiscal Tipo Recaudadora 10000004671223 AASANA PACS SONET</t>
  </si>
  <si>
    <t>Transf. en aplicacion proceso ANEXO3X de fecha :31/12/2018 lote Nro: 31145 Cuenta Corriente Fiscal Tipo Recaudadora 10000004675952 ADSIB - RECURSOS PROPIOS</t>
  </si>
  <si>
    <t>Transf. en aplicacion proceso ANEXO3X de fecha :31/12/2018 lote Nro: 31145 Cuenta Corriente Fiscal Tipo Recaudadora 10000015534642 MINISTERIO DE SALUD PROGRAMA AMPLIADO DE INMUNIZACIONES - INGRESOS A NIVEL NACIONAL</t>
  </si>
  <si>
    <t>Transf. en aplicacion proceso ANEXO3X de fecha :31/12/2018 lote Nro: 31145 Cuenta Corriente Fiscal Tipo Recaudadora 10000027517975 ADSIB - PLATAFORMA DE PAGO DE TRAMITES DEL ESTADO - PPTE</t>
  </si>
  <si>
    <t>Transf. en aplicacion proceso ANEXO3X de fecha :2/1/2019 lote Nro: 31153 Cuenta Corriente Fiscal Tipo Recaudadora 10000015534569 MINISTERIO DE SALUD INGRESOS VENTA DE VALORES FISCALES A NIVEL NACIONAL</t>
  </si>
  <si>
    <t>Transf. en aplicacion proceso ANEXO3X de fecha :2/1/2019 lote Nro: 31155 Cuenta Corriente Fiscal Tipo Recaudadora 10000028891146 MINISTERIO DE EDUCACIÓN -ESFM ÁNGEL MENDOZA JUSTINIANO - CUENTA RECAUDADORA</t>
  </si>
  <si>
    <t>NUMERO DE LIBRETA CUT: 00099021001 OPERACIÓN E75 TRANSFERENCIA DE LA CUENTA FISCAL BUN A LA CUT EN MN TRANSF.FDOS.A SOLICITUD DEL G.A.M. PUNA SG.NOTA CITE:G.A.M.PUNA-0662/2018 A CTA.3987 CUT LBRTA.00099021001</t>
  </si>
  <si>
    <t>NUMERO DE LIBRETA CUT: 00099021001 OPERACIÓN E75 TRANSFERENCIA DE LA CUENTA FISCAL BUN A LA CUT EN MN TRANSF.FDOS.A SOLICITUD DEL G.A.M. URIONDO SG.NOTA CONCEPCION 28/12/2018 A CTA.3987 CUT LBRTA.00099021001</t>
  </si>
  <si>
    <t>De: 00287100001 Transferencia por ejecución de garantías por incumplimiento de contrato a favor del TGN, según nota CITE: FPS/GFA/FI/TRL/548/2018, del Fondo Nacional de Inversión Productiva Social - FPS. HR 6-38975-R</t>
  </si>
  <si>
    <t>00099021001 DEPOSITO DE EFECTIVO, DEPOSITANTE: MERY QUIÑONES GABRIEL, CONCEPTO: DEVOLUCION DE COBRO INDEBIDO, CUENTA DE DEPOSITO: CUENTA UNICA DEL TESORO</t>
  </si>
  <si>
    <t>00099021001 DEPOSITO DE EFECTIVO, DEPOSITANTE: ROXANA PATRICIA VERA ARAYA, CONCEPTO: DEVOLUCION BS. 218, CUENTA DE DEPOSITO: CUENTA UNICA DEL TESORO</t>
  </si>
  <si>
    <t>00099021001 DEPOSITO DE EFECTIVO, DEPOSITANTE: MAGALY SANGA MAMANI, CONCEPTO: DEVOLUCION DE BONOS, CUENTA DE DEPOSITO: CUENTA UNICA DEL TESORO</t>
  </si>
  <si>
    <t>00099021001 DEPOSITO DE EFECTIVO, DEPOSITANTE: JOSE JOAQUIN SOLIZ ALANEZ, CONCEPTO: PAGO AL SEDES-ORURO, CUENTA DE DEPOSITO: CUENTA UNICA DEL TESORO</t>
  </si>
  <si>
    <t>00099021001 DEPOSITO DE EFECTIVO, DEPOSITANTE: MINISTERIO DE LA PRESIDENCIA, CONCEPTO: DEVOLUCION VIATICOS Y GASTOS DE REPRESENTACION, CUENTA DE DEPOSITO: CUENTA UNICA DEL TESORO</t>
  </si>
  <si>
    <t>00591012001 DEPOSITO DE EFECTIVO, DEPOSITANTE: SOFIA ROQUE CHOQUE, CONCEPTO: PAGO SERVICIO DE ENERGIA ELECTRICA, CUENTA DE DEPOSITO: CUENTA UNICA DEL TESORO</t>
  </si>
  <si>
    <t>00591012001 DEPOSITO DE EFECTIVO, DEPOSITANTE: SOFIA ROQUE CHOQUE, CONCEPTO: PAGO SERVICIO AGUA POTABLE, CUENTA DE DEPOSITO: CUENTA UNICA DEL TESORO</t>
  </si>
  <si>
    <t>00099021001 DEPOSITO DE EFECTIVO, DEPOSITANTE: JORGE LUIS INFANTES MACUAGA, CONCEPTO: REVERSION DE PASAJES PREV. 5056, CUENTA DE DEPOSITO: CUENTA UNICA DEL TESORO</t>
  </si>
  <si>
    <t>00099021001 DEPOSITO DE EFECTIVO, DEPOSITANTE: ARMANDO JOSE BLONDEL RENGEL 2063935LP, CONCEPTO: DEVOLUCION DE 2 DUODECIMAS DE AGUINALDO, CUENTA DE DEPOSITO: CUENTA UNICA DEL TESORO</t>
  </si>
  <si>
    <t>00670012002 DEPOSITO DE EFECTIVO, DEPOSITANTE: MARCELO ARANIBAR SAINZ, CONCEPTO: DEVOLUCION SALDO GASOLINA, CUENTA DE DEPOSITO: CUENTA UNICA DEL TESORO</t>
  </si>
  <si>
    <t>00099021001 DEPOSITO DE EFECTIVO, DEPOSITANTE: LANDELINO RAFAEL BANDEIRA ARZE, CONCEPTO: DEVOLUCION DE GASTOS NO RECONOCIDOS COMO OBLIGACIONES DEL ESTADO, CUENTA DE DEPOSITO: CUENTA UNICA DEL TESORO</t>
  </si>
  <si>
    <t>00099021001 DEP.DE CHEQ.AJENOS,RET.DE CAM.,CONCEPTO: DEVOLUCION DE PASAJES AEREOS,DEP.: MINISTERIO DE EDUCACION , PROCEDENCIA: BANCO UNION S.A., CHEQUE: 23988, FECHA DE EMISION:31/12/2018</t>
  </si>
  <si>
    <t>NUMERO DE LIBRETA CUT: 00099021001 OPERACIÓN E75 TRANSFERENCIA DE LA CUENTA FISCAL BUN A LA CUT EN MN TRANSF.FDOS.A SOLICITUD DEL G.A.M. CAPINOTA SG.NOTA CITE:GAMC/MAE-502/2018 A CTA.3987 LBRTA.00099021001</t>
  </si>
  <si>
    <t>||COMISION TRANSFERENCIA DE FONDOS AL EXTERIOR 0,10% S/USD 669.635,20 REEMBOLSO GASTOS DE COMUNICACION BS220 Y EMISION DE COMPROBANTE CONTABLE BS50 REF.: PAGO N°2 LC I-2018-002 P/C AASANA A/F DE ITURRI S.A. EN COMPLEMENTO A CBTE. ADJUNTO DE LA FECHA LIB. 00512012001 LPB- AASANA PAC SONET (403 0004676) REF.: COMISIONES PAGO N°2 LC I-2018-002</t>
  </si>
  <si>
    <t>00099021001 DEPOSITO DE EFECTIVO, DEPOSITANTE: GRISEL VALESKA LUNA ARANIBAR, CONCEPTO: DEV.DE SALDO POR HOSPEDAJE Y ALIMENTACION DEL 1ER ENCUENTRO NAL. ATENCION SOCIAL Y LEGAL PARA PCD´S, CUENTA DE DEPOSITO: CUENTA UNICA DEL TESORO</t>
  </si>
  <si>
    <t>00099021001 DEPOSITO DE EFECTIVO, DEPOSITANTE: ANGEL GARNICA COPA, CONCEPTO: DOBLE PERCEPCION, CUENTA DE DEPOSITO: CUENTA UNICA DEL TESORO</t>
  </si>
  <si>
    <t>00099021001 DEPOSITO DE EFECTIVO, DEPOSITANTE: MARIANA ELIAS CARRAZANA, CONCEPTO: PAGO DEUDA SENASIR, CUENTA DE DEPOSITO: CUENTA UNICA DEL TESORO</t>
  </si>
  <si>
    <t>00190012003 DEPOSITO DE EFECTIVO, DEPOSITANTE: EVA ESTHER REVOLLO AGUILAR, CONCEPTO: DEVOLUCION DE FONDOS EN AVANCE, CUENTA DE DEPOSITO: CUENTA UNICA DEL TESORO</t>
  </si>
  <si>
    <t>00592012001 DEPOSITO DE EFECTIVO, DEPOSITANTE: ELIAS VIDAURRE, CONCEPTO: PAGO SALDO GESTION 2015, CUENTA DE DEPOSITO: CUENTA UNICA DEL TESORO</t>
  </si>
  <si>
    <t>00592012001 DEPOSITO DE EFECTIVO, DEPOSITANTE: MARIELA APAZA MAYTA, CONCEPTO: PAGO NOTA DE DEBITO 59742 CORRESPONDIENTE AL 2016, CUENTA DE DEPOSITO: CUENTA UNICA DEL TESORO</t>
  </si>
  <si>
    <t>00099021001 DEP.DE CHEQ.AJENOS,RET.DE CAM.,CONCEPTO: MARTINEZ VELASQUEZ YOLA ISABEL,DEP.: BANCO UNION  S.A. , PROCEDENCIA: BANCO UNION S.A., CHEQUE: 160278, FECHA DE EMISION:04/01/2019</t>
  </si>
  <si>
    <t>00099021001 DEP.DE CHEQ.AJENOS,RET.DE CAM.,CONCEPTO: CECILIA FERRUFINO SERRANO,DEP.: BANCO UNION  S.A. , PROCEDENCIA: BANCO UNION S.A., CHEQUE: 160277, FECHA DE EMISION:04/01/2019</t>
  </si>
  <si>
    <t>00099021001 DEP.DE CHEQ.AJENOS,RET.DE CAM.,CONCEPTO: DEVOLUCION DE CC NO COBRADO SEPTIEMBRE 2018,DEP.: LA VITALICIA SEGUROS Y REASEGUROS DE VIDA SA , PROCEDENCIA: BANCO BISA S.A., CHEQUE: 50247, FECHA DE EMISION:04/01/2019</t>
  </si>
  <si>
    <t>00099021001 DEPOSITO DE EFECTIVO, DEPOSITANTE: NANCY VDA. DE PINTO, CONCEPTO: DEVOLUCION, CUENTA DE DEPOSITO: CUENTA UNICA DEL TESORO</t>
  </si>
  <si>
    <t>00099021001 DEPOSITO DE EFECTIVO, DEPOSITANTE: JUAN CARLOS GUTIERREZ SILVA, CONCEPTO: DOBLE PERCEPCION, CUENTA DE DEPOSITO: CUENTA UNICA DEL TESORO</t>
  </si>
  <si>
    <t>00099021001 DEPOSITO DE EFECTIVO, DEPOSITANTE: WALTER VILLARROEL CHUQUIMIA, CONCEPTO: DEVOLUCION  COBRO INDEBIDO, CUENTA DE DEPOSITO: CUENTA UNICA DEL TESORO</t>
  </si>
  <si>
    <t>00099021001 DEPOSITO DE EFECTIVO, DEPOSITANTE: GALO GUSTAVO AMUSQUIVAR TORRICO, CONCEPTO: DEVOLUCION DE GASTOS OBS, INFORME CITE:GM-DGAA-UFI-CF-NSE-303/2018/CONSULADO EN SEVILLA,SEP-DIC-2017, CUENTA DE DEPOSITO: CUENTA UNICA DEL TESORO</t>
  </si>
  <si>
    <t>00099021001 DEPOSITO DE EFECTIVO, DEPOSITANTE: MARY ISABEL MITA BUSTILLOS, CONCEPTO: DEVOLUCION DE PAGO EN EXCESO, CUENTA DE DEPOSITO: CUENTA UNICA DEL TESORO</t>
  </si>
  <si>
    <t>00099021001 DEPOSITO DE EFECTIVO, DEPOSITANTE: GIOVANA MANTILLA CASTRO-SEPDAVI, CONCEPTO: PAGO POR SERVICIOS BASICOS-SEPDAVI NOVIEMBRE 2018, CUENTA DE DEPOSITO: CUENTA UNICA DEL TESORO</t>
  </si>
  <si>
    <t>00099021001 DEPOSITO DE EFECTIVO, DEPOSITANTE: JUAN GASTON COCA SOLIS, CONCEPTO: DEVOLUCION DEL FONDO ROTATIVO, CUENTA DE DEPOSITO: CUENTA UNICA DEL TESORO</t>
  </si>
  <si>
    <t>00099021001 DEPOSITO DE EFECTIVO, DEPOSITANTE: VICENTE MONTOYA MAMANI, CONCEPTO: DOS DUODECIMAS DE AGUINALDO, CUENTA DE DEPOSITO: CUENTA UNICA DEL TESORO</t>
  </si>
  <si>
    <t>00099021001 DEPOSITO DE EFECTIVO, DEPOSITANTE: ALFONSO - ALFREDO - MARCA - MURILLO, CONCEPTO: DOBLE PERCEPCION, CUENTA DE DEPOSITO: CUENTA UNICA DEL TESORO</t>
  </si>
  <si>
    <t>00132022002 DEPOSITO DE EFECTIVO, DEPOSITANTE: RENAN JUVER SILES SAGARDIA, CONCEPTO: DEVOLUCION DE FONDOS NO UTILIZADOS C31-F68, CUENTA DE DEPOSITO: CUENTA UNICA DEL TESORO</t>
  </si>
  <si>
    <t>00132022002 DEPOSITO DE EFECTIVO, DEPOSITANTE: RENAN JUVER SILES SAGARDIA, CONCEPTO: DEVOLUCION DE FONDOS NO UTILIZADOS C31-350, CUENTA DE DEPOSITO: CUENTA UNICA DEL TESORO</t>
  </si>
  <si>
    <t>00099021001 DEPOSITO DE EFECTIVO, DEPOSITANTE: WENCESLAO SIMON ADUVIRI ARGUEDAS, CONCEPTO: POR GASTOS DE COMBUSTIBLE, CUENTA DE DEPOSITO: CUENTA UNICA DEL TESORO</t>
  </si>
  <si>
    <t>00099021001 DEPOSITO DE EFECTIVO, DEPOSITANTE: POLICIA BOLIVIANA-WILLIAMS RODRIGO DIAZ TRONCOSO, CONCEPTO: DEVOLUCION DE SUELDO INDEBIDO, CUENTA DE DEPOSITO: CUENTA UNICA DEL TESORO</t>
  </si>
  <si>
    <t>00099021001 DEP.DE CHEQ.AJENOS,RET.DE CAM.,CONCEPTO: REVERSION DE FONDOS,DEP.: SERNAP CARRASCO , PROCEDENCIA: BANCO UNION S.A., CHEQUE: 1272, FECHA DE EMISION:11/12/2018</t>
  </si>
  <si>
    <t>00099021001 DEP.DE CHEQ.AJENOS,RET.DE CAM.,CONCEPTO: REVERSION DE FONDOS,DEP.: SERNAP CARRASCO , PROCEDENCIA: BANCO UNION S.A., CHEQUE: 1273, FECHA DE EMISION:11/12/2018</t>
  </si>
  <si>
    <t>00099021001 DEP.DE CHEQ.AJENOS,RET.DE CAM.,CONCEPTO: DEVOLUCION DE RECURSOS,DEP.: AGENCIA NACIONAL DE HIDROCARBUROS , PROCEDENCIA: BANCO UNION S.A., CHEQUE: 5509, FECHA DE EMISION:28/12/2018</t>
  </si>
  <si>
    <t>00099021001 DEP.DE CHEQ.AJENOS,RET.DE CAM.,CONCEPTO: DEVOLUCION DE RECURSOS,DEP.: AGENCIA NACIONAL DE HIDROCARBUROS , PROCEDENCIA: BANCO UNION S.A., CHEQUE: 5510, FECHA DE EMISION:28/12/2018</t>
  </si>
  <si>
    <t>00099021001 DEPOSITO DE EFECTIVO, DEPOSITANTE: GUIDO SIMON CRESPO VALLEJOS, CONCEPTO: DEVOLUCION  PRA, CUENTA DE DEPOSITO: CUENTA UNICA DEL TESORO</t>
  </si>
  <si>
    <t>00592012001 DEP.DE CHEQ.AJENOS,RET.DE CAM.,CONCEPTO: TRANSFERENCIA DE RECURSOS DEL 28 AL 31 DE DICIEMBRE 2018,DEP.: BOLTUR , PROCEDENCIA: BANCO UNION S.A., CHEQUE: 657, FECHA DE EMISION:04/01/2019</t>
  </si>
  <si>
    <t>00592012001 DEP.DE CHEQ.AJENOS,RET.DE CAM.,CONCEPTO: TRANSFERENCIA DE RECURSOS DEL 24 AL 27 DE DICIEMBRE 2018,DEP.: BOLTUR , PROCEDENCIA: BANCO UNION S.A., CHEQUE: 656, FECHA DE EMISION:03/01/2019</t>
  </si>
  <si>
    <t>00015021102 DEP.DE CHEQ.AJENOS,RET.DE CAM.,CONCEPTO: QUISPE RAMOS SIMEON,DEP.: BANCO UNION SA , PROCEDENCIA: BANCO UNION S.A., CHEQUE: 160279, FECHA DE EMISION:07/01/2019</t>
  </si>
  <si>
    <t>||REG. COBRO PARCIAL COM. EMISION LC 0,05%S/USD167.115.200.- X 365 DIAS (CORRESP. GESTION 2019) Y EMISION CBTE. CBLE. BS50.- REF.: I-2018-05 OC ABEN AF JOINT STOCK COMPANY STATE SPECIALIZED DESIGN INST. LIB. 00099021001 TGN RECURSOS ORDINARIOS REF.: COMISION EMISION LC I-2018-05 (GESTION 2019)</t>
  </si>
  <si>
    <t>A:00041014101 Débito Automático por incumplimiento del Gobierno Autónomo Municipal de Atocha (GAM ATO), al Convenio Intergubernativo de fecha 05 de octubre de 2017, suscrito entre el Ministerio de Desarrollo Productivo y Economía Plural y el GAM ATO para el programa “Educación con Revolución Tecnológica”.</t>
  </si>
  <si>
    <t>00591012001 DEPOSITO DE EFECTIVO, DEPOSITANTE: GABRIEL ULO ARTEAGA, CONCEPTO: PAGO DE AGUA DICIEMBRE 2018, CUENTA DE DEPOSITO: CUENTA UNICA DEL TESORO</t>
  </si>
  <si>
    <t>00099021001 DEPOSITO DE EFECTIVO, DEPOSITANTE: BERGMAN NICOLAS ZUBIETA ROSAS, CONCEPTO: ADQUISICION SOAT GESTION 2019 DIFERENTES VEHICULOS OPERATIVOS Y ADMINISTRATIVOS DE ARMADA BOLIVIANA, CUENTA DE DEPOSITO: CUENTA UNICA DEL TESORO</t>
  </si>
  <si>
    <t>00099021001 DEPOSITO DE EFECTIVO, DEPOSITANTE: JORGE REY CUBA AKIYAMA CI: 2317012 LP, CONCEPTO: DEVOLUCION DE RECURSOS POR EXCESO DE CONSUMO DE TELEFONIA CELULAR, CUENTA DE DEPOSITO: CUENTA UNICA DEL TESORO</t>
  </si>
  <si>
    <t>00099021001 DEPOSITO DE EFECTIVO, DEPOSITANTE: ROSMERY SOSSA TOLEDO, CONCEPTO: DEVOLUCION DE RENTA, CUENTA DE DEPOSITO: CUENTA UNICA DEL TESORO</t>
  </si>
  <si>
    <t>00099021001 DEPOSITO DE EFECTIVO, DEPOSITANTE: MILENKA PINTO FLORES, CONCEPTO: DEVOLUCION DE SALDO DE FONDOS EN AVANCE, CUENTA DE DEPOSITO: CUENTA UNICA DEL TESORO</t>
  </si>
  <si>
    <t>00099021001 DEPOSITO DE EFECTIVO, DEPOSITANTE: LOURDES MATILDE BAUTISTA ALIAGA, CONCEPTO: DEPÓSITO POR REPOSICION DE DOS PAQUETES EXTRAVIADOS EN MUNICIPIO APOLO, CUENTA DE DEPOSITO: CUENTA UNICA DEL TESORO</t>
  </si>
  <si>
    <t>00099021001 DEPOSITO DE EFECTIVO, DEPOSITANTE: AGBC MONICA QUISPE, CONCEPTO: DEVOLUCION DE FONDOS POR EXAMEN PRE OCUPACIONAL, CUENTA DE DEPOSITO: CUENTA UNICA DEL TESORO</t>
  </si>
  <si>
    <t>00099021001 DEP.DE CHEQ.AJENOS,RET.DE CAM.,CONCEPTO: MARCOS MARIANO CHOQUE MAMANI,DEP.: BANCO UNION SA , PROCEDENCIA: BANCO UNION S.A., CHEQUE: 160281, FECHA DE EMISION:08/01/2019</t>
  </si>
  <si>
    <t>00099021001 DEP.DE CHEQ.AJENOS,RET.DE CAM.,CONCEPTO: MARCOS MARIANO CHOQUE MAMANI,DEP.: BANCO UNION SA , PROCEDENCIA: BANCO UNION S.A., CHEQUE: 160282, FECHA DE EMISION:08/01/2019</t>
  </si>
  <si>
    <t>00670012002 DEP.DE CHEQ.AJENOS,RET.DE CAM.,CONCEPTO: DEVOLUCION POR BAJA DE FONDOS EN CUSTODIA DE GESTIONES ANTERIORES,DEP.: TRIBUNAL SUPREMO ELECTORAL , PROCEDENCIA: BANCO UNION S.A., CHEQUE: 10617, FECHA DE EMISION:31/12/2018</t>
  </si>
  <si>
    <t>00670012002 DEP.DE CHEQ.AJENOS,RET.DE CAM.,CONCEPTO: DEVOLUCION POR BAJA DE FONDOS EN CUSTODIA DE GESTIONES ANTERIORES,DEP.: TRIBUNAL SUPREMO ELECTORAL , PROCEDENCIA: BANCO UNION S.A., CHEQUE: 10622, FECHA DE EMISION:31/12/2018</t>
  </si>
  <si>
    <t>00099021001 DEPOSITO DE EFECTIVO, DEPOSITANTE: LUCRECIA VELARDE VDA DE FLORES, CONCEPTO: PARA DEPARTAMENTO SENASIR, CUENTA DE DEPOSITO: CUENTA UNICA DEL TESORO</t>
  </si>
  <si>
    <t>00099021001 DEPOSITO DE EFECTIVO, DEPOSITANTE: STEPHANIE ALEJANDRA MONTAÑO ZUÑIGA, CONCEPTO: DEVOLUCION DE RECURSOS PARA REVERTIR EL C-31 N° 2027, CUENTA DE DEPOSITO: CUENTA UNICA DEL TESORO</t>
  </si>
  <si>
    <t>A:00099021001 Transferencia de recursos de Fondos en Custodia (FC) en cumplimiento al Art. 18 del "Reg. Específico para la Adm. de CCF, Operaciones, Servicios Financieros y Sistema de Pagos del Tesoro", aprobado por la R.M. N°153 del 6 de abril del 2016, establece que los recursos registrados por las entidades públicas en el TGN en calidad de FC por más de dos años, se constituyen de forma automática en recursos de libre disponibilidad. H.R. 6-30856-R.</t>
  </si>
  <si>
    <t>A:00099021001 A requerimiento de la Unidad de Administración e Información Salarial (UAIS), con nota interna CITE: MEFP/VTCP/DGPOT/UAIS/N° 7/2019, en la cual solicita la reversión definitiva de las boletas consignadas en el Comprobante de Pago N° 18778, Instituto Nacional de Innovación Agropecuaria y Forestal y Ministerio de Salud H.R. 6-38715-R/60.</t>
  </si>
  <si>
    <t>NUMERO DE LIBRETA CUT: 00670014101 OPERACIÓN E75 TRANSFERENCIA DE LA CUENTA FISCAL BUN A LA CUT EN MN TRANSF.FDOS.A SOLICITUD DEL G.A.M.BOLPEBRA SG.NOTA CITE:GAMB/SMAF/001/2019 A CTA.3987 CUT LBRTA.00670014101</t>
  </si>
  <si>
    <t>NUMERO DE LIBRETA CUT: 00099021001 OPERACIÓN E75 TRANSFERENCIA DE LA CUENTA FISCAL BUN A LA CUT EN MN TRANSF.FDOS.A SOLICITUD DEL G.A.M.COTAGAITA SG.NOTA CITE:GAMC-002/2019 A CTA.3987 CUT LBRTA.00099021001</t>
  </si>
  <si>
    <t>A:00099021001 El concepto de la mencionada operación corresponde a la transferencia de capital al TGN, por el mes de Diciembre de 2018 del Fideicomiso Programa de Reconversión Productiva y Comercial TGN 9º.</t>
  </si>
  <si>
    <t>A:00099021001 El concepto de la mencionada operación corresponde a la transferencia de capital por el mes de Diciembre/2018, de Cooperativa Sudamérica al TGN.</t>
  </si>
  <si>
    <t>||TRANSFERENCIA DE FONDOS SEGUN NOTA DEL FONDESIF CITE: FSFADM002/19 RECIBIDA EN LA FECHA (TRAM-TSO-41) REF: TRANSFERENCIA AL TGN LA AMORTIZACION DE CAPITAL DE COOP. PAULO VI DICIEMBRE /2018 DEL PRPC TGN 9° ABONO EN LA LIB. N° 00099021001 TGN RECURSOS ORDINARIOS</t>
  </si>
  <si>
    <t>00099021001 DEPOSITO DE EFECTIVO, DEPOSITANTE: IVAN ANTONIO HONOR FERRUFINO, CONCEPTO: REVERSION PASAJES PREV 5462/18 N CARGO DE CUENTA, CUENTA DE DEPOSITO: CUENTA UNICA DEL TESORO</t>
  </si>
  <si>
    <t>00086074101 DEP.DE CHEQ.AJENOS,RET.DE CAM.,CONCEPTO: RECURSOS DE CONTRAPARTE GAM CAMATAQUI-VILLA ABECIA,DEP.: UCEP-MMAYA , PROCEDENCIA: BANCO UNION S.A., CHEQUE: 1555, FECHA DE EMISION:30/12/2018</t>
  </si>
  <si>
    <t>00099021001 DEP.DE CHEQ.AJENOS,RET.DE CAM.,CONCEPTO: REEMBOLSO BAJAS MEDICAS DE CAJA DE SALUD CORDES A UNIVERSIDAD PUBLICA DE EL ALTO (UPEA),DEP.: CAJA DE SALUD CORDES , PROCEDENCIA: BANCO UNION S.A., CHEQUE: 10659, FECHA DE EMISION:31/12/2018</t>
  </si>
  <si>
    <t>00099021001 DEP.DE CHEQ.AJENOS,RET.DE CAM.,CONCEPTO: REEMBOLSO POR BAJAS MEDICAS DE CAJA DE SALUD CORDES A UNIDAD DE COORD. DE PROGR. Y PROYECTOS (UCPP),DEP.: CAJA DE SALUD CORDES , PROCEDENCIA: BANCO UNION S.A., CHEQUE: 10656, FECHA DE EMISION:31/12/2018</t>
  </si>
  <si>
    <t>00099021001 DEPOSITO DE EFECTIVO, DEPOSITANTE: MARITZA AMALIA GUZMAN SALAZAR, CONCEPTO: DEVOLUCION DOBLE PERCEPCION, CUENTA DE DEPOSITO: CUENTA UNICA DEL TESORO</t>
  </si>
  <si>
    <t>00099021001 DEPOSITO DE EFECTIVO, DEPOSITANTE: SENASIR-NICOLASA HUANCA INCA, CONCEPTO: DEVOLUCION DE DUODECIMAS DE AGUINALDO, CUENTA DE DEPOSITO: CUENTA UNICA DEL TESORO</t>
  </si>
  <si>
    <t>00099021001 DEPOSITO DE EFECTIVO, DEPOSITANTE: LOURDES ALIAGA ZAPATA, CONCEPTO: DOBLE PERCEPCION DEL MES DE ENERO DEL 2019, CUENTA DE DEPOSITO: CUENTA UNICA DEL TESORO</t>
  </si>
  <si>
    <t>00099021001 DEP.DE CHEQ.AJENOS,RET.DE CAM.,CONCEPTO: REEMBOLSO POR BAJAS MEDICAS DE CAJA DE SALUD CORDES A MINISTERIO DE ENERGIAS,DEP.: CAJA DE SALUD CORDES , PROCEDENCIA: BANCO UNION S.A., CHEQUE: 10657, FECHA DE EMISION:31/12/2018</t>
  </si>
  <si>
    <t>||COMISIONES BANCARIAS POR TRANSFERENCIA DE FONDOS SEGUN NOTA DEL MINISTERIO DE ECONOMIA Y FINANZAS PUBLICAS MEFP/VTCP/DGPOT/UPCFTGN/N°111/2019 DE FECHA 09-01-2019 LIB. 00099021001 TGN-RECURSOS ORDINARIOS (3987) REF.: UTILES DE ESCRITORIO</t>
  </si>
  <si>
    <t>COBRO DE||COSTO UTILES DE ESCRITORIO POR LA ELABORACION DEL COMPROBANTE CONTABLE NRO. 0944418 DE LA FECHA DE LA LIB. N° 00099021001 TGN RECURSOS ORDINARIOS (3987)</t>
  </si>
  <si>
    <t>00099021001 DEPOSITO DE EFECTIVO, DEPOSITANTE: EDGAR EDWIN PELAEZ YUJRA, CONCEPTO: DEVOLUCION DE SUBCIDIO, CUENTA DE DEPOSITO: CUENTA UNICA DEL TESORO</t>
  </si>
  <si>
    <t>00099021001 DEPOSITO DE EFECTIVO, DEPOSITANTE: MIRIAM ZUBIETA MORALES, CONCEPTO: DOBLE PERCEPCION, CUENTA DE DEPOSITO: CUENTA UNICA DEL TESORO</t>
  </si>
  <si>
    <t>00099021001 DEPOSITO DE EFECTIVO, DEPOSITANTE: INGRID MAGALI CASTRO ÑUCO, CONCEPTO: DEVOLUCION DE HABERES DIC 2018, CUENTA DE DEPOSITO: CUENTA UNICA DEL TESORO</t>
  </si>
  <si>
    <t>00099021001 DEPOSITO DE EFECTIVO, DEPOSITANTE: INGRID MAGALI CASTRO ÑUCO, CONCEPTO: DEVOLUCION DE HABERES NOV 2018, CUENTA DE DEPOSITO: CUENTA UNICA DEL TESORO</t>
  </si>
  <si>
    <t>00099021001 DEPOSITO DE EFECTIVO, DEPOSITANTE: LEANDRO GOMEZ CRUZ, CONCEPTO: REVERSION HABERES DIAS NO TRABAJADOS CORRESPONDIENTE AL AGUINALDO DE LA GESTION 2016, CUENTA DE DEPOSITO: CUENTA UNICA DEL TESORO</t>
  </si>
  <si>
    <t>00373024103 DEPOSITO DE EFECTIVO, DEPOSITANTE: INTERES DEL PROYECTO FDPPIOYCC, CONCEPTO: FDI-CIERRE PROYECTOS VIGENTES, CUENTA DE DEPOSITO: CUENTA UNICA DEL TESORO</t>
  </si>
  <si>
    <t>00099021001 DEPOSITO DE EFECTIVO, DEPOSITANTE: CNL DAEN CESAR VICTOR TORREZ PEREIRA, CONCEPTO: DEVOLUCION PASAJES DE EXTERIOR DEL PAIS, CUENTA DE DEPOSITO: CUENTA UNICA DEL TESORO</t>
  </si>
  <si>
    <t>00373024101 DEPOSITO DE EFECTIVO, DEPOSITANTE: VIVIANA SAAVEDRA PEREIRA, CONCEPTO: DEVOLUCION 40% DE COSTO DE PASAJE AEREO POR DEVOLUCION, CUENTA DE DEPOSITO: CUENTA UNICA DEL TESORO</t>
  </si>
  <si>
    <t>00099021001 DEPOSITO DE EFECTIVO, DEPOSITANTE: RITA PAULINA JIMENEZ HUANCOLLO, CONCEPTO: DEVOLUCION COBRO INDEBIDO POR NUEVAS NUPCIAS, CUENTA DE DEPOSITO: CUENTA UNICA DEL TESORO</t>
  </si>
  <si>
    <t>00592012001 DEPOSITO DE EFECTIVO, DEPOSITANTE: JOSE LUIS MAMANI ESPEJO, CONCEPTO: VENTA RECEPTIVO - BOLETOS TKT 2019, CUENTA DE DEPOSITO: CUENTA UNICA DEL TESORO</t>
  </si>
  <si>
    <t>00099021001 DEP.DE CHEQ.AJENOS,RET.DE CAM.,CONCEPTO: REVERSION FRACCION SOLIDARIA CC/TGN,DEP.: SEGUROS PROVIDA S.A. , PROCEDENCIA: BANCO NACIONAL DE BOLIVIA S.A., CHEQUE: 2312774, FECHA DE EMISION:31/12/2018</t>
  </si>
  <si>
    <t>00099021001 DEP.DE CHEQ.AJENOS,RET.DE CAM.,CONCEPTO: REVERSION FRACCION CC/TGN,DEP.: SEGUROS PROVIDA S.A. , PROCEDENCIA: BANCO NACIONAL DE BOLIVIA S.A., CHEQUE: 4350285, FECHA DE EMISION:31/12/2018</t>
  </si>
  <si>
    <t>00099021001 DEP.DE CHEQ.AJENOS,RET.DE CAM.,CONCEPTO: REVERSION CC/TGN,DEP.: SEGUROS PROVIDA S.A. , PROCEDENCIA: BANCO NACIONAL DE BOLIVIA S.A., CHEQUE: 2312775, FECHA DE EMISION:08/01/2019</t>
  </si>
  <si>
    <t>00099021001 DEPOSITO DE EFECTIVO, DEPOSITANTE: PATRICIA LEONOR PERALTA FERNANDEZ, CONCEPTO: DEVOLUCION DE DUODECIMA DE AGUINALDO / 2018, CUENTA DE DEPOSITO: CUENTA UNICA DEL TESORO</t>
  </si>
  <si>
    <t>00099021001 DEPOSITO DE EFECTIVO, DEPOSITANTE: VICTORIA CARMEN RIVAS VDA DE COCHI, CONCEPTO: COBROS INDEBIDOS POR NUEVAS NUPCIAS, CUENTA DE DEPOSITO: CUENTA UNICA DEL TESORO</t>
  </si>
  <si>
    <t>||TRANSFERENCIA A LA CUENTA UNICA DEL TESORO IMPORTES RETENIDOS A WALTER PEREZ Y JULIO HUMEREZ POR REMUNERACION MAXIMA CORRESPONDIENTE AL MES DE DICIEMBRE/2018 - LIBRETA N° 00099021001 SEGUN DOCUMENTOS ADJUNTOS Y ROC N° 014/19 DEL DCR TRANS. POR REMUNERACION MAXIMA DE WALTER ABRAHAM PEREZ ALANDIA DICIEMBRE/18 LIBRETA 00099021001</t>
  </si>
  <si>
    <t>||TRANSFERENCIA A LA CUENTA UNICA DEL TESORO IMPORTES RETENIDOS A WALTER PEREZ Y JULIO HUMEREZ POR REMUNERACION MAXIMA CORRESPONDIENTE AL MES DE DICIEMBRE/2018 - LIBRETA N° 00099021001 SEGUN DOCUMENTOS ADJUNTOS Y ROC N° 014/19 DEL DCR TRANS. POR REMUNERACION MAXIMA DE JULIO HUMEREZ QUIROZ DICIEMBRE/18 LIBRETA 00099021001</t>
  </si>
  <si>
    <t>NUMERO DE LIBRETA CUT: 00099021001 OPERACIÓN E75 TRANSFERENCIA DE LA CUENTA FISCAL BUN A LA CUT EN MN TRANSF.FDOS.A SOLICITUD G.A.M. RIVERALTA SG.NOTA G.A.M.R./LOC/BANCARIA/DESP/001/19 A CTA.3987 CUT LBRTA.00099021001</t>
  </si>
  <si>
    <t>NUMERO DE LIBRETA CUT: 00099021001 OPERACIÓN E18 TRANSFERENCIA DEL SISTEMA FINANCIERO POR CUENTA DE TERCEROS A LA CUT Devolucion pagos en Exceso</t>
  </si>
  <si>
    <t>COBRO COSTOS DE PAPELERIA SEGUN TRANSFERENCIA DEL EXTERIOR POR ORDEN DE AMARILLA GAS S.A. LIB. 00513062001 YPFB-OPERACIONES PLANTA DE SEPARACION DE LIQUIDOS RIO GRANDE</t>
  </si>
  <si>
    <t>00099021001 DEPOSITO DE EFECTIVO, DEPOSITANTE: IVAN ANTONIO HONOR FERRUFINO, CONCEPTO: REVERSION DE PASAJES PREVENTIVO 7697, CUENTA DE DEPOSITO: CUENTA UNICA DEL TESORO</t>
  </si>
  <si>
    <t>00591012001 DEPOSITO DE EFECTIVO, DEPOSITANTE: FAMILIA ALCANZANDO LAS NACIONES, CONCEPTO: PAGO POR SERVICIO DE AGUA POTABLE, CUENTA DE DEPOSITO: CUENTA UNICA DEL TESORO</t>
  </si>
  <si>
    <t>00099021001 DEPOSITO DE EFECTIVO, DEPOSITANTE: ROBERTO MAMANI LIMACHI, CONCEPTO: DIFERENCIA REVERSION HABERES ABRIL/18. PROFA. MARTHA FERNANDEZ PINAYA, CUENTA DE DEPOSITO: CUENTA UNICA DEL TESORO</t>
  </si>
  <si>
    <t>00099021001 DEPOSITO DE EFECTIVO, DEPOSITANTE: NIRZA VARGAS ROSAS, CONCEPTO: MES DE ENERO DE LA GESTION 2017 POR DEFUNCION IMELDA VARGAS ROSAS, CUENTA DE DEPOSITO: CUENTA UNICA DEL TESORO</t>
  </si>
  <si>
    <t>00099021001 DEPOSITO DE EFECTIVO, DEPOSITANTE: YUJRA PAUCARA RUBEN INRA, CONCEPTO: DEVOLUCION DE VIATICOS, CUENTA DE DEPOSITO: CUENTA UNICA DEL TESORO</t>
  </si>
  <si>
    <t>00099021001 DEPOSITO DE EFECTIVO, DEPOSITANTE: RENJIFO POMA MARISABEL INRA, CONCEPTO: DEVOLUCION DE VIATICOS, CUENTA DE DEPOSITO: CUENTA UNICA DEL TESORO</t>
  </si>
  <si>
    <t>00099021001 DEPOSITO DE EFECTIVO, DEPOSITANTE: QUISPE ARTOBAR RAUL INRA, CONCEPTO: DEVOLUCION DE VIATICOS, CUENTA DE DEPOSITO: CUENTA UNICA DEL TESORO</t>
  </si>
  <si>
    <t>00099021001 DEPOSITO DE EFECTIVO, DEPOSITANTE: GUTIERREZ QUISPE FERNANDO INRA, CONCEPTO: DEVOLUCION DE VIATICOS, CUENTA DE DEPOSITO: CUENTA UNICA DEL TESORO</t>
  </si>
  <si>
    <t>00099021001 DEPOSITO DE EFECTIVO, DEPOSITANTE: CHACHAHUAYNA LIPA GROVER INRA, CONCEPTO: DEVOLUCION DE VIATICOS, CUENTA DE DEPOSITO: CUENTA UNICA DEL TESORO</t>
  </si>
  <si>
    <t>00099021001 DEPOSITO DE EFECTIVO, DEPOSITANTE: GROVER QUIROZ MATTA INST NACIONAL DE REF AGRARIA, CONCEPTO: DEVOLUCION DE VIATICOS Y GASTOS OPERATIVOS, CUENTA DE DEPOSITO: CUENTA UNICA DEL TESORO</t>
  </si>
  <si>
    <t>00046021109 DEP.DE CHEQ.AJENOS,RET.DE CAM.,CONCEPTO: REVERSION DE FONDOS,DEP.: MINISTERIO DE SALUD , PROCEDENCIA: BANCO UNION S.A., CHEQUE: 17, FECHA DE EMISION:28/12/2018</t>
  </si>
  <si>
    <t>00046021109 DEP.DE CHEQ.AJENOS,RET.DE CAM.,CONCEPTO: REVERSION DE FONDOS,DEP.: MINISTERIO DE SALUD , PROCEDENCIA: BANCO UNION S.A., CHEQUE: 102, FECHA DE EMISION:07/01/2019</t>
  </si>
  <si>
    <t>00099021001 DEP.DE CHEQ.AJENOS,RET.DE CAM.,CONCEPTO: CARDOZO URIBE AIDEE LOURDES,DEP.: BANCO UNION S.A. , PROCEDENCIA: BANCO UNION S.A., CHEQUE: 160287, FECHA DE EMISION:11/01/2019</t>
  </si>
  <si>
    <t>00099021001 DEPOSITO DE EFECTIVO, DEPOSITANTE: CLAUDIA ALEJANDRA TEJADA, CONCEPTO: PREV. 2467, CUENTA DE DEPOSITO: CUENTA UNICA DEL TESORO</t>
  </si>
  <si>
    <t>00099021001 DEPOSITO DE EFECTIVO, DEPOSITANTE: " CODESUR ", CONCEPTO: DEVOLUCION DIFERENCIA PRIMER AGUINALDO - CODESUR - JOSE CERVANTES, CUENTA DE DEPOSITO: CUENTA UNICA DEL TESORO</t>
  </si>
  <si>
    <t>00099021001 DEPOSITO DE EFECTIVO, DEPOSITANTE: " CODESUR ", CONCEPTO: DEVOLUCION DE SUELDO OCTUBRE 2018 - CODESUR - PAOLA SEJAS FERRUFINO, CUENTA DE DEPOSITO: CUENTA UNICA DEL TESORO</t>
  </si>
  <si>
    <t>00099021001 DEPOSITO DE EFECTIVO, DEPOSITANTE: AUGUSTO ENRIQUE AREVALO OBLITAS, CONCEPTO: REVERSION  IVA, CUENTA DE DEPOSITO: CUENTA UNICA DEL TESORO</t>
  </si>
  <si>
    <t>00099021001 DEPOSITO DE EFECTIVO, DEPOSITANTE: ODILON ROJAS ALANOCA, CONCEPTO: REVERSION DE BOLETA DE HABER MENSUAL, CUENTA DE DEPOSITO: CUENTA UNICA DEL TESORO</t>
  </si>
  <si>
    <t>00099021001 DEPOSITO DE EFECTIVO, DEPOSITANTE: OSCAR LUIS ROJAS VARGAS, CONCEPTO: DOBLE PERCEPCION, CUENTA DE DEPOSITO: CUENTA UNICA DEL TESORO</t>
  </si>
  <si>
    <t>NUMERO DE LIBRETA CUT: 00099021001 OPERACIÓN E75 TRANSFERENCIA DE LA CUENTA FISCAL BUN A LA CUT EN MN TRANSF.FDOS.A SOLICITUD DEL G.A.M. PUCARA SG.NOTA CITE GAM-PCR MAE 189/2018 A CTA.3987 CUT LBRTA.00099021001</t>
  </si>
  <si>
    <t>REGULARIZACION DE TRANSFERENCIA DEL EXTERIOR SEGUN SWIFT 00218 DE FECHA 11/01/2019 ORDENANTE: EMBAJADA DE BOLIVIA EN LONDRES LIB. 00010011101 MRE-MIN.RELACIONES EXTERIORES-OTROS INGRESOS (0660-03C300)</t>
  </si>
  <si>
    <t>A:00041014101 Débito automático solicitado por el Ministerio de Desarrollo Productivo y Economía Plural (MIN DPEP) al Gobierno Autónomo Municipal de Santa Rosa del Abuná (GAM SRO), por incumplimiento de obligaciones emergentes del Convenio Intergubernativo (Equipos de Computación) del Programa “Educación con Revolución Tecnológica” de fecha 26 de octubre de 2017.</t>
  </si>
  <si>
    <t>A:00041014101 Débito Automático por incumplimiento del Gobierno Autónomo Municipal de Coripata (GAM CRI), al Convenio Intergubernativo (Equipos de Computación) de fecha 11 de octubre de 2017, suscrito entre el Ministerio de Desarrollo Productivo y Economía Plural y el GAM CRI para el programa “Educación con Revolución Tecnológica”.</t>
  </si>
  <si>
    <t>A:00041014101 Débito Automático por incumplimiento del Gobierno Autónomo Municipal de Chuquihuta Ayllu Jucumani (GAM JUC), al Convenio Intergubernativo (Equipos de Computación) de fecha 11 de septiembre de 2014, suscrito entre el Ministerio de Desarrollo Productivo y Economía Plural y el GAM JUC para el programa “Educación con Revolución Tecnológica”.</t>
  </si>
  <si>
    <t>00670012002 DEPOSITO DE EFECTIVO, DEPOSITANTE: ROXANA YBERNEGARAY PONCE, CONCEPTO: DEVOLUCION DE VIATICOS DE LA LIC  ROXANA YBERNEGARAY PONCE, CUENTA DE DEPOSITO: CUENTA UNICA DEL TESORO</t>
  </si>
  <si>
    <t>00590012001 DEPOSITO DE EFECTIVO, DEPOSITANTE: LEYDA ISABEL GUACHALLA GUTIERREZ, CONCEPTO: DEVOLUCION  NO EJECUTADO, CUENTA DE DEPOSITO: CUENTA UNICA DEL TESORO</t>
  </si>
  <si>
    <t>00099021001 DEPOSITO DE EFECTIVO, DEPOSITANTE: FREDDY FELIPE MAMANI, CONCEPTO: PREVENTIVO # 2765, CUENTA DE DEPOSITO: CUENTA UNICA DEL TESORO</t>
  </si>
  <si>
    <t>00099021001 DEPOSITO DE EFECTIVO, DEPOSITANTE: LUZ MERY ALFARO UZQUEDA, CONCEPTO: DEVOLUCION POR DOBLE PERCEPCION, CUENTA DE DEPOSITO: CUENTA UNICA DEL TESORO</t>
  </si>
  <si>
    <t>00599042001 DEPOSITO DE EFECTIVO, DEPOSITANTE: LIMBER CARABALLO SANCHES, CONCEPTO: DEVOLUCION DE FONDOS EN AVANCE ASIGNADOS PARA LA COMPRA DE MATERIA PRIMA, CUENTA DE DEPOSITO: CUENTA UNICA DEL TESORO</t>
  </si>
  <si>
    <t>00099021001 DEPOSITO DE EFECTIVO, DEPOSITANTE: JOSE LUIS ACEBEDO ALIAGA, CONCEPTO: EXCEDENTE POR SERVICIO DE LLAMADAS TELEFONICAS MOVIL, CUENTA DE DEPOSITO: CUENTA UNICA DEL TESORO</t>
  </si>
  <si>
    <t>00099021001 DEPOSITO DE EFECTIVO, DEPOSITANTE: CAERO CASTRO JOSE DAVID, CONCEPTO: DEVOLUCION POR MULTA PROCESO DE ADQUISICION DE MATERIALES DE CONSTRUCCION SEDE SOCIAL TACUARAL, CUENTA DE DEPOSITO: CUENTA UNICA DEL TESORO</t>
  </si>
  <si>
    <t>00099021001 DEPOSITO DE EFECTIVO, DEPOSITANTE: CAERO CASTRO JOSE DAVID, CONCEPTO: DEV.  MULTA PROCESOS DE ADQUISICION DE MAT DE CONST  P/AMPLIACION SEDE SOCIAL SIND. COPACABANA  ALTO, CUENTA DE DEPOSITO: CUENTA UNICA DEL TESORO</t>
  </si>
  <si>
    <t>00099021001 DEP.DE CHEQ.AJENOS,RET.DE CAM.,CONCEPTO: SARAVIA GONZALES AMILCAR RODRIGO,DEP.: BANCO UNION SA , PROCEDENCIA: BANCO UNION S.A., CHEQUE: 160289, FECHA DE EMISION:14/01/2019</t>
  </si>
  <si>
    <t>00099021001 DEP.DE CHEQ.AJENOS,RET.DE CAM.,CONCEPTO: HUANCA ANCASI GLORIA,DEP.: BANCO UNION SA , PROCEDENCIA: BANCO UNION S.A., CHEQUE: 160291, FECHA DE EMISION:14/01/2019</t>
  </si>
  <si>
    <t>00099021001 DEPOSITO DE EFECTIVO, DEPOSITANTE: LAUREANA QUISPE VDA DE CANAVIRI, CONCEPTO: COBRO INDEBIDO DEL MES DICIEMBRE 2018, CUENTA DE DEPOSITO: CUENTA UNICA DEL TESORO</t>
  </si>
  <si>
    <t>00099021001 DEPOSITO DE EFECTIVO, DEPOSITANTE: BEATRIZ VICTORIA MURILLO GUTIERREZ, CONCEPTO: DOBLE PERCEPCION, CUENTA DE DEPOSITO: CUENTA UNICA DEL TESORO</t>
  </si>
  <si>
    <t>COBRO DE||COSTO UTILES DE ESCRITORIO POR LA ELABORACION DEL COMPROBANTE CONTABLE NRO. 0944879 DE LA FECHA DE LA LIB. N° 00099021001 TGN RECURSOS ORDINARIOS MONEDA NACIONAL COSTO UTILES DE ESCRITORIO</t>
  </si>
  <si>
    <t>NUMERO DE LIBRETA CUT: 00099021001 OPERACIÓN E18 TRANSFERENCIA DEL SISTEMA FINANCIERO POR CUENTA DE TERCEROS A LA CUT Pago pension por riesgos profesionales</t>
  </si>
  <si>
    <t>NUMERO DE LIBRETA CUT: 00099021001 OPERACIÓN E18 TRANSFERENCIA DEL SISTEMA FINANCIERO POR CUENTA DE TERCEROS A LA CUT TRANSFERENCIA DE FONDOS PO PAGO ACREEDORES ORGANISMOS SINDICALES A SOLICITUD AFP FUTURO DE BOLIVIA</t>
  </si>
  <si>
    <t>00099021001 DEPOSITO DE EFECTIVO, DEPOSITANTE: RA-3 PISAGUA, CONCEPTO: REVERSION POR TELEFONIA, CUENTA DE DEPOSITO: CUENTA UNICA DEL TESORO</t>
  </si>
  <si>
    <t>00099021001 DEPOSITO DE EFECTIVO, DEPOSITANTE: MARIA ROSA VARGAS LAIME, CONCEPTO: DEVOLUCION DE DOBLE PERCEPCION DE SALARIO, CUENTA DE DEPOSITO: CUENTA UNICA DEL TESORO</t>
  </si>
  <si>
    <t>00099021001 DEPOSITO DE EFECTIVO, DEPOSITANTE: RAQUEL CHOQUE CHOQUEHUANCA, CONCEPTO: DEVOLUCION DE AGUINALDO, CUENTA DE DEPOSITO: CUENTA UNICA DEL TESORO</t>
  </si>
  <si>
    <t>00099021001 DEPOSITO DE EFECTIVO, DEPOSITANTE: MARIANA ELSIE MACHICAO ELIAS, CONCEPTO: DEVOLUCION DEPÓSITO DOS DUODECIMAS DE AGUINALDO, CUENTA DE DEPOSITO: CUENTA UNICA DEL TESORO</t>
  </si>
  <si>
    <t>00221012001 DEPOSITO DE EFECTIVO, DEPOSITANTE: JUAN SEVERO QUISPE RAMIREZ, CONCEPTO: DEVOLUCION DE PAGO REFRIGERIO LIC. JUAN SEVERO QUISPE RAMIREZ, CUENTA DE DEPOSITO: CUENTA UNICA DEL TESORO</t>
  </si>
  <si>
    <t>00099021001 DEPOSITO DE EFECTIVO, DEPOSITANTE: MINISTERIO DE SALUD FUENTE 41, CONCEPTO: DEVOLUCION, CUENTA DE DEPOSITO: CUENTA UNICA DEL TESORO</t>
  </si>
  <si>
    <t>00099021001 DEPOSITO DE EFECTIVO, DEPOSITANTE: JAVIER FLORES MARIACA, CONCEPTO: DOBLE PERCEPCION, CUENTA DE DEPOSITO: CUENTA UNICA DEL TESORO</t>
  </si>
  <si>
    <t>00591012001 DEPOSITO DE EFECTIVO, DEPOSITANTE: NELSON AGUIRRE ALARCON, CONCEPTO: PAGO DE SERVICIO DE AGUA POTABLE, CUENTA DE DEPOSITO: CUENTA UNICA DEL TESORO</t>
  </si>
  <si>
    <t>00512022001 DEPOSITO DE EFECTIVO, DEPOSITANTE: SOLEDAD CORTEZ ESQUIVEL, CONCEPTO: GARANTIA DE PROPUESTA DE SERIEDAD ARRENDAMIENTO REGIONAL LA PAZ, CUENTA DE DEPOSITO: CUENTA UNICA DEL TESORO</t>
  </si>
  <si>
    <t>00591012001 DEPOSITO DE EFECTIVO, DEPOSITANTE: MI DULCE CABINITA, CONCEPTO: SERVICIOS BASICOS, CUENTA DE DEPOSITO: CUENTA UNICA DEL TESORO</t>
  </si>
  <si>
    <t>NUMERO DE LIBRETA CUT: 00099021001 OPERACIÓN E75 TRANSFERENCIA DE LA CUENTA FISCAL BUN A LA CUT EN MN TRANSF.FDOS.A SOLICITUD DEL G.A.M. TACACHI SG.NOTA CITE:GAMT-02-2019 A CTA.3987 CUT LBRTA.00099021001</t>
  </si>
  <si>
    <t>||VENTA DE DIVISAS C/TRANSF.DE FDOS.AL EXT.Y COMIS.TRANSF.FDOS.AL EXT.0,10% S/USD2.530.176.-,REEMB.GSTS.COM.BS220.-Y EMISION COMP.CONT.BS50.-REF.:PAGO 2 LC I-2018-05 P/C ABEN A/F JOINT-STOCK COMPANY,S/G NOTA ABEN/DGE/NE/Nº024/2019,11/01/19 Y AUT.VTA.DIV.COD.017297-7006. LIB.00099021001 TGN RECURSOS ORDINARIOS REF.:COMISIONES PAGO 2 LC I-2018-05</t>
  </si>
  <si>
    <t>COBRO DE||ÚTILES DE ESCRITORIO POR LA ELABORACIÓN DEL COMPROBANTE CONTABLE N° 0944942 DE LA FECHA DE LA LIBRETA N° 00099021001 TGN RECURSOS ORDINARIOS, COSTO ÚTILES DE ESCRITORIO</t>
  </si>
  <si>
    <t>00099021001 DEPOSITO DE EFECTIVO, DEPOSITANTE: GROVER ALBERTO TERAN GAMBOA, CONCEPTO: DEVOLUCION POR OBSERVACIONES DE GASTOS DE FUNCIONAMIENTO EMBAJADA DE BOLIVIA EN ITALIA, CUENTA DE DEPOSITO: CUENTA UNICA DEL TESORO</t>
  </si>
  <si>
    <t>00099021001 DEPOSITO DE EFECTIVO, DEPOSITANTE: HUGO VILA ARAMAYO, CONCEPTO: DEVOLUCION DE BENEFICIO COLATERAL DE ASIGNACION AL CARGO, CUENTA DE DEPOSITO: CUENTA UNICA DEL TESORO</t>
  </si>
  <si>
    <t>00099021001 DEPOSITO DE EFECTIVO, DEPOSITANTE: MINISTERIO DE ECONOMIA Y FINANZAS PUBLICAS, CONCEPTO: DEVOLUCION REFRIGERIO SEPTIEMBRE / 18 POR AJUSTE, CUENTA DE DEPOSITO: CUENTA UNICA DEL TESORO</t>
  </si>
  <si>
    <t>00099021001 DEPOSITO DE EFECTIVO, DEPOSITANTE: MINISTERIO DE EONOMIA Y FINANZAS PUBLICAS, CONCEPTO: DEVOLUCION REFRIGERIO NOVIEMBRE / 18 KATHERINE EDITH GONZALES CAPIONA, CUENTA DE DEPOSITO: CUENTA UNICA DEL TESORO</t>
  </si>
  <si>
    <t>00099021001 DEPOSITO DE EFECTIVO, DEPOSITANTE: WILKINSON ORTIZ MARY SONIA, CONCEPTO: DEVOLUCION REFRIGERIO NOVIEMBRE / 18, CUENTA DE DEPOSITO: CUENTA UNICA DEL TESORO</t>
  </si>
  <si>
    <t>00099021001 DEPOSITO DE EFECTIVO, DEPOSITANTE: HERNAN YUJRA CHIPANA, CONCEPTO: DEVOLUCION REFRIGERIO NOVIEMBRE / 18, CUENTA DE DEPOSITO: CUENTA UNICA DEL TESORO</t>
  </si>
  <si>
    <t>00099021001 DEPOSITO DE EFECTIVO, DEPOSITANTE: VERONICA VALDIVIA PAREDES, CONCEPTO: DEVOLUCION REFRIGERIO NOVIEMBRE / 18, CUENTA DE DEPOSITO: CUENTA UNICA DEL TESORO</t>
  </si>
  <si>
    <t>00099021001 DEPOSITO DE EFECTIVO, DEPOSITANTE: RICARDO TINTAYA ALVAREZ, CONCEPTO: DEVOLUCION REFRIGERIO NOVIEMBRE / 18, CUENTA DE DEPOSITO: CUENTA UNICA DEL TESORO</t>
  </si>
  <si>
    <t>00099021001 DEPOSITO DE EFECTIVO, DEPOSITANTE: JHASMANY ROQUE CHAMBI, CONCEPTO: DEVOLUCION REFRIGERIO NOVIEMBRE / 18, CUENTA DE DEPOSITO: CUENTA UNICA DEL TESORO</t>
  </si>
  <si>
    <t>00099021001 DEPOSITO DE EFECTIVO, DEPOSITANTE: MARIA ROSA PEREZ LINARES, CONCEPTO: DEVOLUCION REFRIGERIO NOVIEMBRE / 18, CUENTA DE DEPOSITO: CUENTA UNICA DEL TESORO</t>
  </si>
  <si>
    <t>00099021001 DEPOSITO DE EFECTIVO, DEPOSITANTE: EDWIN MAMANI JAICO, CONCEPTO: DEVOLUCION REFRIGERIO NOVIEMBRE / 18, CUENTA DE DEPOSITO: CUENTA UNICA DEL TESORO</t>
  </si>
  <si>
    <t>00099021001 DEPOSITO DE EFECTIVO, DEPOSITANTE: JIMENA IRAHOLA GONZALES, CONCEPTO: DEVOLUCION REFRIGERIO NOVIEMBRE / 18, CUENTA DE DEPOSITO: CUENTA UNICA DEL TESORO</t>
  </si>
  <si>
    <t>00099021001 DEPOSITO DE EFECTIVO, DEPOSITANTE: CLAUDIA HUANCA CATARI, CONCEPTO: DEVOLUCION REFRIGERIO NOVIEMBRE / 18, CUENTA DE DEPOSITO: CUENTA UNICA DEL TESORO</t>
  </si>
  <si>
    <t>00099021001 DEPOSITO DE EFECTIVO, DEPOSITANTE: JORGE BASILIO ARROYO, CONCEPTO: DEVOLUCION DOBLE PERCEPCION, CUENTA DE DEPOSITO: CUENTA UNICA DEL TESORO</t>
  </si>
  <si>
    <t>00016078001 DEPOSITO DE EFECTIVO, DEPOSITANTE: ADELA MARIBEL ZAPANA CALDERON, CONCEPTO: FONDOS NO EJECUTADOS, CUENTA DE DEPOSITO: CUENTA UNICA DEL TESORO</t>
  </si>
  <si>
    <t>00099021001 DEPOSITO DE EFECTIVO, DEPOSITANTE: WILSON SANCHEZ CABERO, CONCEPTO: DIFERENCIA A LA REVERSION DEFINITIVA AL PAGO DE SUPLENCIA DE MATERNIDAD PROF WILSON SANCHEZ CABERO, CUENTA DE DEPOSITO: CUENTA UNICA DEL TESORO</t>
  </si>
  <si>
    <t>00099021001 DEP.DE CHEQ.AJENOS,RET.DE CAM.,CONCEPTO: VELASCO AGUILERA EDUARDO,DEP.: BANCO UNION S.A. , PROCEDENCIA: BANCO UNION S.A., CHEQUE: 160293, FECHA DE EMISION:16/01/2019</t>
  </si>
  <si>
    <t>00130012002 DEP.DE CHEQ.AJENOS,RET.DE CAM.,CONCEPTO: POR INCAPACIDAD TEMPORAL DEL PERSONAL FOFIM CORRESPONDIENTE A LOS MESES DE JUNIO Y AGOSTO 2018,DEP.: CAJA DE SALUD DE CAMINOS , PROCEDENCIA: BANCO UNION S.A., CHEQUE: 10198, FECHA DE EMISION:11/01/2019</t>
  </si>
  <si>
    <t>00099021001 DEP.DE CHEQ.AJENOS,RET.DE CAM.,CONCEPTO: COMPENSACION MENSUAL DE COTIZACIONES,DEP.: FUTURO DE BOLIVIA  SA AFP , PROCEDENCIA: BANCO DE CREDITO DE BOLIVIA S.A., CHEQUE: 57062, FECHA DE EMISION:15/01/2019</t>
  </si>
  <si>
    <t>00099021001 DEP.DE CHEQ.AJENOS,RET.DE CAM.,CONCEPTO: FRACCION COMPLEMENTARIA MENSUAL,DEP.: FUTURO DE  BOLIVIA  SA   AFP , PROCEDENCIA: BANCO DE CREDITO DE BOLIVIA S.A., CHEQUE: 57063, FECHA DE EMISION:15/01/2019</t>
  </si>
  <si>
    <t>00099021001 DEPOSITO DE EFECTIVO, DEPOSITANTE: ROGER DAZA CABA, CONCEPTO: DEVOLUCION REFRIGERIO NOVIEMBRE / 18, CUENTA DE DEPOSITO: CUENTA UNICA DEL TESORO</t>
  </si>
  <si>
    <t>00099021001 DEPOSITO DE EFECTIVO, DEPOSITANTE: ALAN RODRIGO CORINI GUARACHI, CONCEPTO: DEVOLUCION REFRIGERIO NOVIEMBRE / 18, CUENTA DE DEPOSITO: CUENTA UNICA DEL TESORO</t>
  </si>
  <si>
    <t>00099021001 DEPOSITO DE EFECTIVO, DEPOSITANTE: CONSUELO CHOQUETARQUI HUANCA, CONCEPTO: DEVOLUCION REFRIGERIO NOVIEMBRE / 18, CUENTA DE DEPOSITO: CUENTA UNICA DEL TESORO</t>
  </si>
  <si>
    <t>00099021001 DEPOSITO DE EFECTIVO, DEPOSITANTE: MARIA SOLEDAD ARCE ALARCON, CONCEPTO: DEVOLUCION REFRIGERIO NOVIEMBRE / 18, CUENTA DE DEPOSITO: CUENTA UNICA DEL TESORO</t>
  </si>
  <si>
    <t>00099021001 DEPOSITO DE EFECTIVO, DEPOSITANTE: WILLIAMS GUZMAN NOGALES, CONCEPTO: DEVOLUCION DE VIATICOS, CUENTA DE DEPOSITO: CUENTA UNICA DEL TESORO</t>
  </si>
  <si>
    <t>00099021001 DEPOSITO DE EFECTIVO, DEPOSITANTE: JULIA FLORES QUISPE, CONCEPTO: DUODECIMA DE AGUINALDO, CUENTA DE DEPOSITO: CUENTA UNICA DEL TESORO</t>
  </si>
  <si>
    <t>00592012001 DEPOSITO DE EFECTIVO, DEPOSITANTE: MINISTERIO DE DESARROLLO RURAL Y TIERRAS, CONCEPTO: MINISTERIO DE DESARROLLO RURAL Y TIERRAS GEST.2015-PAGO ND 38347,38351,41549,41740 Y 40823, CUENTA DE DEPOSITO: CUENTA UNICA DEL TESORO</t>
  </si>
  <si>
    <t>NUMERO DE LIBRETA CUT: 00099021001 OPERACIÓN E75 TRANSFERENCIA DE LA CUENTA FISCAL BUN A LA CUT EN MN TRANSF.FDOS.A SOLICITUD DEL G.A.M. SAN TINGUIPAYA SG.NOTA CITE:DESP G.A.M.T. 012/2019 A CTA.3987 CUT LBRTA.00099021001</t>
  </si>
  <si>
    <t>||DEVOLUCION IMPORTE NO UTILIZADO DE LA CARTA DE CREDITO I-2018-15 EMITIDA POR CUENTA DE SENATEX A FAVOR DE INCOTEX SRL. LIB. 00378014201 - SENATEX - FIDEICOMISO - BANCO UNION REF. DEVOLUCION SALDO L/C I-2018-15</t>
  </si>
  <si>
    <t>00190012003 DEPOSITO DE EFECTIVO, DEPOSITANTE: ERICK DENNIS CALDERA TORRICO, CONCEPTO: DEVOLUCION DE VIATICOS POR VIAJE AL MUNICIPIO PALOS BLANCOS EL 23 DE NOVIEMBRE/2018, CUENTA DE DEPOSITO: CUENTA UNICA DEL TESORO</t>
  </si>
  <si>
    <t>00190012003 DEPOSITO DE EFECTIVO, DEPOSITANTE: ERICK DENNIS CALDERA TORRICO, CONCEPTO: DEVOLUCION DE VIATICOS POR VIAJE AL MUNICIPIO CHULUMANI EL 22 DE NOVIEMBRE/2018, CUENTA DE DEPOSITO: CUENTA UNICA DEL TESORO</t>
  </si>
  <si>
    <t>00190012003 DEPOSITO DE EFECTIVO, DEPOSITANTE: MARCO DAVID OCAMPO VIDAURRE, CONCEPTO: DEVOLUCION DE VIATICOS POR VIAJE A LA COMUNIDAD PALQUIYOC EL 20 DE NOVIEMBRE/2018, CUENTA DE DEPOSITO: CUENTA UNICA DEL TESORO</t>
  </si>
  <si>
    <t>00190012003 DEPOSITO DE EFECTIVO, DEPOSITANTE: VLADIMIR JOSE POMA YAMPASI, CONCEPTO: DEVOLUCION DE VIATICOS POR VIAJE AL MUNICIPIO TEOPONTE EL 25 DE NOVIEMBRE/2018, CUENTA DE DEPOSITO: CUENTA UNICA DEL TESORO</t>
  </si>
  <si>
    <t>00099021001 DEPOSITO DE EFECTIVO, DEPOSITANTE: GAMEA, CONCEPTO: BONO DE DISCAPACIDAD NO COBRADOS ENERO 2018, CUENTA DE DEPOSITO: CUENTA UNICA DEL TESORO</t>
  </si>
  <si>
    <t>00099021001 DEPOSITO DE EFECTIVO, DEPOSITANTE: SERVICIO DEPARTAMENTAL DE SALUD, CONCEPTO: DEVOLUCION, CUENTA DE DEPOSITO: CUENTA UNICA DEL TESORO</t>
  </si>
  <si>
    <t>00190012003 DEPOSITO DE EFECTIVO, DEPOSITANTE: ERICK DENNIS CALDERA TORRICO, CONCEPTO: DEVOLUCION DE VIATICOS POR VIAJE AL MUNICIPIOS DE GUANAY Y CARANAVI EL 21 DE NOVIEMBRE/2018, CUENTA DE DEPOSITO: CUENTA UNICA DEL TESORO</t>
  </si>
  <si>
    <t>00190012003 DEPOSITO DE EFECTIVO, DEPOSITANTE: ERICK DENNIS CALDERA TORRICO, CONCEPTO: DEVOLUCION DE VIATICOS POR VIAJE A LOS MUNICIPIOS DE QUIME Y SICA SICA EL 16 DE NOVIEMBRE/2018, CUENTA DE DEPOSITO: CUENTA UNICA DEL TESORO</t>
  </si>
  <si>
    <t>00099021001 DEPOSITO DE EFECTIVO, DEPOSITANTE: TOMAS TINTA MAMANI, CONCEPTO: DEVOLUCION DEL COBRO DE PAGO UNICO, CUENTA DE DEPOSITO: CUENTA UNICA DEL TESORO</t>
  </si>
  <si>
    <t>00526012001 DEPOSITO DE EFECTIVO, DEPOSITANTE: BOLIVIA TV - DAVID ALANOCA QUINTEROS, CONCEPTO: DEVOLUCION DE VIATICOS, CUENTA DE DEPOSITO: CUENTA UNICA DEL TESORO</t>
  </si>
  <si>
    <t>00099021001 DEPOSITO DE EFECTIVO, DEPOSITANTE: MINISTERIO PUBLICO, CONCEPTO: DEVOLUCION DE AGUINALDO 2018 POR CAROLINA VALVERDE BECERRA, CUENTA DE DEPOSITO: CUENTA UNICA DEL TESORO</t>
  </si>
  <si>
    <t>00599049202 DEPOSITO DE EFECTIVO, DEPOSITANTE: FLORENTINA CONDORI HUARACHI, CONCEPTO: GASTOS NO EFECTUADOS ( DEVOLUCION ), CUENTA DE DEPOSITO: CUENTA UNICA DEL TESORO</t>
  </si>
  <si>
    <t>00099021001 DEPOSITO DE EFECTIVO, DEPOSITANTE: ROMAN CRUZ QUISPE, CONCEPTO: 2 DUODECIMAS DE AGUINALDO, CUENTA DE DEPOSITO: CUENTA UNICA DEL TESORO</t>
  </si>
  <si>
    <t>00099021001 DEPOSITO DE EFECTIVO, DEPOSITANTE: SRA JUANA ESCOLASTICA CARI DE MIRANDA, CONCEPTO: DEVOLUCION DEL MES DE DICIEMBRE, CUENTA DE DEPOSITO: CUENTA UNICA DEL TESORO</t>
  </si>
  <si>
    <t>00099021001 DEPOSITO DE EFECTIVO, DEPOSITANTE: SRA. JUANA ESCOLASTICA CARI DE MIRANDA, CONCEPTO: DEVOLUCION DE AGUINALDO, CUENTA DE DEPOSITO: CUENTA UNICA DEL TESORO</t>
  </si>
  <si>
    <t>00099021001 DEPOSITO DE EFECTIVO, DEPOSITANTE: GOB AUTONOMO MUNICIPAL DE NAZACARA DE PACAJES, CONCEPTO: DEVOLUCION DE RECURSOS, CUENTA DE DEPOSITO: CUENTA UNICA DEL TESORO</t>
  </si>
  <si>
    <t>NUMERO DE LIBRETA CUT: 00099021001 OPERACIÓN E75 TRANSFERENCIA DE LA CUENTA FISCAL BUN A LA CUT EN MN TRANSF.FDOS.A SOLICITUD DEL G.A.M. TARVITA SG.NOTA CITE: MAE GAMT 001/2019 A CTA.3987 CUT LBRTA.00099021001</t>
  </si>
  <si>
    <t>NUMERO DE LIBRETA CUT: 00099021001 OPERACIÓN E75 TRANSFERENCIA DE LA CUENTA FISCAL BUN A LA CUT EN MN TRANSF.FDOS.A SOLICITUD DEL G.A.M. RAVELO SG.NOTA GAMR/OE/009/2019 A CTA.3987 CUT LBRTA.00099021001</t>
  </si>
  <si>
    <t>00099021001 DEPOSITO DE EFECTIVO, DEPOSITANTE: BORIS OMAR SOLARES MENDIZABAL, CONCEPTO: REVERSION ANTICIPADA, CUENTA DE DEPOSITO: CUENTA UNICA DEL TESORO</t>
  </si>
  <si>
    <t>00099021001 DEPOSITO DE EFECTIVO, DEPOSITANTE: RUBEN EDDY SALVATIERRA FUENTES, CONCEPTO: COBRO POR EXCEDENTE EN EL CONSUMO DE LLAMADA MOVIL MES NOVIEMBRE 2018, CUENTA DE DEPOSITO: CUENTA UNICA DEL TESORO</t>
  </si>
  <si>
    <t>00099021001 DEPOSITO DE EFECTIVO, DEPOSITANTE: MERCEDES NOZA MORENO, CONCEPTO: DEPÓSITO POR CIERRE DE FONDO ROTATORIO - CAJA CHICA VDRA - MDRYT, CUENTA DE DEPOSITO: CUENTA UNICA DEL TESORO</t>
  </si>
  <si>
    <t>00099021001 DEPOSITO DE EFECTIVO, DEPOSITANTE: JUAN MANUEL ANDA ROCABADO, CONCEPTO: DEVOLUCION UNA DUODECIMA DE AGUINALDO DE 2018, CUENTA DE DEPOSITO: CUENTA UNICA DEL TESORO</t>
  </si>
  <si>
    <t>00099021001 DEPOSITO DE EFECTIVO, DEPOSITANTE: JUAN MANUEL ANDA ROCABADO, CONCEPTO: DEVOLUCION RENTA DICIEMBRE DE 2018, CUENTA DE DEPOSITO: CUENTA UNICA DEL TESORO</t>
  </si>
  <si>
    <t>00099021001 DEPOSITO DE EFECTIVO, DEPOSITANTE: NORAH JARANDILLA NISTTAHUZ, CONCEPTO: DEVOLUCION POR DOBLE PERCEPCION, CUENTA DE DEPOSITO: CUENTA UNICA DEL TESORO</t>
  </si>
  <si>
    <t>00132012005 DEPOSITO DE EFECTIVO, DEPOSITANTE: CARLOS LUJAN FERRUFINO, CONCEPTO: FONDOS  NO UTILIZADOS, CUENTA DE DEPOSITO: CUENTA UNICA DEL TESORO</t>
  </si>
  <si>
    <t>00041031107 DEPOSITO DE EFECTIVO, DEPOSITANTE: WILBERG BANTIN, CONCEPTO: DEVOLUCION COMBUSTIBLE MAYO, CUENTA DE DEPOSITO: CUENTA UNICA DEL TESORO</t>
  </si>
  <si>
    <t>00041031107 DEPOSITO DE EFECTIVO, DEPOSITANTE: WILBERG BANTIN, CONCEPTO: DEVOLUCION COMBUSTIBLE JUNIO, CUENTA DE DEPOSITO: CUENTA UNICA DEL TESORO</t>
  </si>
  <si>
    <t>00041031107 DEPOSITO DE EFECTIVO, DEPOSITANTE: WILBERG BANTIN, CONCEPTO: DEVOLUCION COMBUSTIBLE AGOSTO, CUENTA DE DEPOSITO: CUENTA UNICA DEL TESORO</t>
  </si>
  <si>
    <t>00132079201 DEPOSITO DE EFECTIVO, DEPOSITANTE: MIGUEL CALDERON MEDRANO, CONCEPTO: DEVOLUCION DE FONDOS NO UTILIZADOS, CUENTA DE DEPOSITO: CUENTA UNICA DEL TESORO</t>
  </si>
  <si>
    <t>00132079201 DEPOSITO DE EFECTIVO, DEPOSITANTE: DEMBY GUAMAN LEDEZMA, CONCEPTO: DEVOLUCION DE FONDOS NO UTILIZADOS, CUENTA DE DEPOSITO: CUENTA UNICA DEL TESORO</t>
  </si>
  <si>
    <t>00591012001 DEPOSITO DE EFECTIVO, DEPOSITANTE: COMPAÑIA DE ALIMENTOS LTDA., CONCEPTO: DEPÓSITO POR PAGO DE SERVICIO DE AGUA POTABLE A MI TELEFERICO, CUENTA DE DEPOSITO: CUENTA UNICA DEL TESORO</t>
  </si>
  <si>
    <t>00591012001 DEPOSITO DE EFECTIVO, DEPOSITANTE: MARIA EUGENIA LAURA CUSI, CONCEPTO: SERVICIO DE AGUA POTABLE MAYO 2017, CUENTA DE DEPOSITO: CUENTA UNICA DEL TESORO</t>
  </si>
  <si>
    <t>00591012001 DEPOSITO DE EFECTIVO, DEPOSITANTE: MARIA EUGENIA LAURA CUSI, CONCEPTO: SERVICIO DE AGUA POTABLE JUNIO 2017, CUENTA DE DEPOSITO: CUENTA UNICA DEL TESORO</t>
  </si>
  <si>
    <t>00591012001 DEPOSITO DE EFECTIVO, DEPOSITANTE: MARIA EUGENIA LAURA CUSI, CONCEPTO: SERVICIO DE AGUA POTABLE JULIO 2017, CUENTA DE DEPOSITO: CUENTA UNICA DEL TESORO</t>
  </si>
  <si>
    <t>00591012001 DEPOSITO DE EFECTIVO, DEPOSITANTE: MARIA EUGENIA LAURA CUSI, CONCEPTO: SERVICIO DE AGUA POTABLE, CUENTA DE DEPOSITO: CUENTA UNICA DEL TESORO</t>
  </si>
  <si>
    <t>00591012001 DEPOSITO DE EFECTIVO, DEPOSITANTE: MARIA EUGENIA LAURA CUSI, CONCEPTO: SERVICIO DE AGUA POTABLE AGOSTO2017, CUENTA DE DEPOSITO: CUENTA UNICA DEL TESORO</t>
  </si>
  <si>
    <t>00591012001 DEPOSITO DE EFECTIVO, DEPOSITANTE: MARIA EUGENIA LAURA CUSI, CONCEPTO: SERVICIO DE AGUA POTABLE SEPTIEMBRE2017, CUENTA DE DEPOSITO: CUENTA UNICA DEL TESORO</t>
  </si>
  <si>
    <t>00590012001 DEPOSITO DE EFECTIVO, DEPOSITANTE: SURLINK TECHNOLOGY, CONCEPTO: DEVOLUCION POR DESCUENTO DE MATERIAL CONTRATO N° 028.17, CUENTA DE DEPOSITO: CUENTA UNICA DEL TESORO</t>
  </si>
  <si>
    <t>00099021001 DEPOSITO DE EFECTIVO, DEPOSITANTE: JAVIER L. VILLARROEL ROMERO MDRYT, CONCEPTO: SALDO FONDO ROTATIVO MDRYT  OFICINA CENTRAL, CUENTA DE DEPOSITO: CUENTA UNICA DEL TESORO</t>
  </si>
  <si>
    <t>00099021001 DEPOSITO DE EFECTIVO, DEPOSITANTE: JAVIER L. VILLARROEL ROMERO MDRYT, CONCEPTO: SALDO FONDO ROTATIVO MDRYT OFICINA CENTRAL, CUENTA DE DEPOSITO: CUENTA UNICA DEL TESORO</t>
  </si>
  <si>
    <t>00099021001 DEP.DE CHEQ.AJENOS,RET.DE CAM.,CONCEPTO: FLORES HUARACHI EFRAIN,DEP.: BANCO UNION  S.A. , PROCEDENCIA: BANCO UNION S.A., CHEQUE: 160295, FECHA DE EMISION:18/01/2019</t>
  </si>
  <si>
    <t>00099021001 DEP.DE CHEQ.AJENOS,RET.DE CAM.,CONCEPTO: PAGO POR DESCUENTO MONTOS EXCEDENTES POR DOBLE PERCEPCION DE RECURSOS PUBLICOS,DEP.: CAJA NACIONAL DE SALUD , PROCEDENCIA: BANCO UNION S.A., CHEQUE: 40356, FECHA DE EMISION:17/01/2019</t>
  </si>
  <si>
    <t>00130012001 DEP.DE CHEQ.AJENOS,RET.DE CAM.,CONCEPTO: PAGO DE CAPITAL E INTERESES COMERMIN R.L.,DEP.: COMERMIN RL , PROCEDENCIA: BANCO NACIONAL DE BOLIVIA S.A., CHEQUE: 1109412, FECHA DE EMISION:17/01/2019</t>
  </si>
  <si>
    <t>00099021001 DEPOSITO DE EFECTIVO, DEPOSITANTE: ENDE FLAVIA ANTONIETA ALARCON ALARCON, CONCEPTO: CUMPLIMIENTO DS 3034 REMUNERACION MAX DIC/18 WILFREDO OVANDO ROJAS, CUENTA DE DEPOSITO: CUENTA UNICA DEL TESORO</t>
  </si>
  <si>
    <t>NUMERO DE LIBRETA CUT: 00099021001 OPERACIÓN E75 TRANSFERENCIA DE LA CUENTA FISCAL BUN A LA CUT EN MN TRANSF.FDOS.A SOLICITUD DEL G.A.M. SAN LUCAS SG.NOTA CITE: G.A.M.S.L. 11/2019 A CTA.3987 CUT LBRTA.00099021001</t>
  </si>
  <si>
    <t>COBRO DE||ÚTILES DE ESCRITORIO POR LA ELABORACIÓN DEL COMPROBANTE CONTABLE N° 0945186 DE LA FECHA DE LA LIBRETA N° 00099021001 TGN - RECURSOS ORDINARIOS - MONEDA NACIONAL, COSTO ÚTILES DE ESCRITORIO</t>
  </si>
  <si>
    <t>00099021001 DEPOSITO DE EFECTIVO, DEPOSITANTE: LUIS CHAVEZ RODRIGUEZ, CONCEPTO: DEVOLUCION DE BONO AL CARGO, CUENTA DE DEPOSITO: CUENTA UNICA DEL TESORO</t>
  </si>
  <si>
    <t>00132079201 DEPOSITO DE EFECTIVO, DEPOSITANTE: JULIO VALENTINO ANDRE HERBAS, CONCEPTO: DEVOLUCION SALDO DE FONDOS EN AVANCE, CUENTA DE DEPOSITO: CUENTA UNICA DEL TESORO</t>
  </si>
  <si>
    <t>00099021001 DEPOSITO DE EFECTIVO, DEPOSITANTE: ANTONIO TRIGUERO ICHUTA, CONCEPTO: REVERSION DE HABER MENSUAL (12-18) NOMBRE: CARLOS RODRIGO CHAMBI CONDE CI. 6073356 CON ITEM 8548, CUENTA DE DEPOSITO: CUENTA UNICA DEL TESORO</t>
  </si>
  <si>
    <t>00099021001 DEPOSITO DE EFECTIVO, DEPOSITANTE: GENARA LOZA GUTIERREZ, CONCEPTO: DEVOLUCION DE SENASIR, CUENTA DE DEPOSITO: CUENTA UNICA DEL TESORO</t>
  </si>
  <si>
    <t>00099021001 DEP.DE CHEQ.AJENOS,RET.DE CAM.,CONCEPTO: ANTEQUERA ROMERO JUAN ALVARO,DEP.: BANCO UNION SA , PROCEDENCIA: BANCO UNION S.A., CHEQUE: 160296, FECHA DE EMISION:21/01/2019</t>
  </si>
  <si>
    <t>00099021001 DEPOSITO DE EFECTIVO, DEPOSITANTE: TEREZA NORA BOHORQUEZ, CONCEPTO: ACUERDO ENTRE LA SEÑORA TEREZA NORA BOHORQUEZ, CUENTA DE DEPOSITO: CUENTA UNICA DEL TESORO</t>
  </si>
  <si>
    <t>00099021001 DEPOSITO DE EFECTIVO, DEPOSITANTE: CARLOS ALBERTO TORRICO BORJA, CONCEPTO: DEVOLUCION  VIATICOS NO UTILIZADOS CARLOS TORRICO MEMO 1242 C31-3277/18, CUENTA DE DEPOSITO: CUENTA UNICA DEL TESORO</t>
  </si>
  <si>
    <t>00099021001 DEPOSITO DE EFECTIVO, DEPOSITANTE: FREDDY TORRES TORRES, CONCEPTO: DEVOLUCION DE HORAS SUPERAVIT, CUENTA DE DEPOSITO: CUENTA UNICA DEL TESORO</t>
  </si>
  <si>
    <t>00099021001 DEPOSITO DE EFECTIVO, DEPOSITANTE: GEHISON MIGUEL MENDOZA CORTEZ, CONCEPTO: REVERSION FONDOS 2018 PARTIDA 2,1,2 ENERGIA ELECTRICA, CUENTA DE DEPOSITO: CUENTA UNICA DEL TESORO</t>
  </si>
  <si>
    <t>00099021001 DEPOSITO DE EFECTIVO, DEPOSITANTE: GEHISON MIGUEL MENDOZA CORTEZ, CONCEPTO: REVERSION FONDOS 2018 PARTIDA 2.1.4 TELEFONIA, CUENTA DE DEPOSITO: CUENTA UNICA DEL TESORO</t>
  </si>
  <si>
    <t>00099021001 DEPOSITO DE EFECTIVO, DEPOSITANTE: NANCY SANTUSA HUAYCANI TIÑINI, CONCEPTO: DEVOLUCION PARA REVERSION DESCUENTOS NOVIEMBRE 902207, CUENTA DE DEPOSITO: CUENTA UNICA DEL TESORO</t>
  </si>
  <si>
    <t>00099021001 DEPOSITO DE EFECTIVO, DEPOSITANTE: NANCY SANTUSA HUAYCANI TIÑINI, CONCEPTO: DEVOLUCION PARA REVERSION NOVIEMBRE 902207, CUENTA DE DEPOSITO: CUENTA UNICA DEL TESORO</t>
  </si>
  <si>
    <t>00099021001 DEPOSITO DE EFECTIVO, DEPOSITANTE: NANCY SANTUSA HUAYCANI TIÑINI, CONCEPTO: DEVOLUCION PARA REVERSION AGUINALDO 902226, CUENTA DE DEPOSITO: CUENTA UNICA DEL TESORO</t>
  </si>
  <si>
    <t>00099021001 DEPOSITO DE EFECTIVO, DEPOSITANTE: NANCY SANTUSA HUAYCANI TIÑINI, CONCEPTO: DEVOLUCION PARA REVERSION AGUINALDO ESFUERZO POR BOLIVIA  902228, CUENTA DE DEPOSITO: CUENTA UNICA DEL TESORO</t>
  </si>
  <si>
    <t>00099021001 DEPOSITO DE EFECTIVO, DEPOSITANTE: ESCUELA INTERCULTURAL BOLIVIANA DE DANZA, CONCEPTO: DEVOLUCION DE SEGUNDO AGUINALDO, CUENTA DE DEPOSITO: CUENTA UNICA DEL TESORO</t>
  </si>
  <si>
    <t>00099021001 DEPOSITO DE EFECTIVO, DEPOSITANTE: ELOY REYNOLDS MOLINA, CONCEPTO: DOBLE PERCEPCION, CUENTA DE DEPOSITO: CUENTA UNICA DEL TESORO</t>
  </si>
  <si>
    <t>00099021001 DEP.DE CHEQ.AJENOS,RET.DE CAM.,CONCEPTO: DEVOLUCION DE INCENTIVO DE BACHILLERES DESTACADOS,DEP.: MINISTERIO DE EDUCACION , PROCEDENCIA: BANCO UNION S.A., CHEQUE: 24039, FECHA DE EMISION:18/01/2019</t>
  </si>
  <si>
    <t>00099021001 DEP.DE CHEQ.AJENOS,RET.DE CAM.,CONCEPTO: DEVOLUCION DE PASAJES,DEP.: MINISTERIO DE EDUCACION , PROCEDENCIA: BANCO UNION S.A., CHEQUE: 24040, FECHA DE EMISION:18/01/2019</t>
  </si>
  <si>
    <t>00099021001 DEP.DE CHEQ.AJENOS,RET.DE CAM.,CONCEPTO: OROPEZA CAMACHO ERCILIA,DEP.: BANCO UNION SA , PROCEDENCIA: BANCO UNION S.A., CHEQUE: 160298, FECHA DE EMISION:23/01/2019</t>
  </si>
  <si>
    <t>00099021001 DEP.DE CHEQ.AJENOS,RET.DE CAM.,CONCEPTO: DEVOLUCION FONDOS - USO DE 10 DIAS SIN GOCE DE HABERES SR. JULIO CESAR BEYER PACHECO DIC/2018,DEP.: MIN DE LA PRESIDENCIA RR-HH , PROCEDENCIA: BANCO UNION S.A., CHEQUE: 5834, FECHA DE EMISION:21/01/2019</t>
  </si>
  <si>
    <t>00099021001 DEPOSITO DE EFECTIVO, DEPOSITANTE: ORLANDO MONTAÑO MOLINA, CONCEPTO: DOBLE PERCEPCION SENASIR, CUENTA DE DEPOSITO: CUENTA UNICA DEL TESORO</t>
  </si>
  <si>
    <t>00670192001 DEPOSITO DE EFECTIVO, DEPOSITANTE: PATRICIA BARRON OCAÑA, CONCEPTO: POR DEVOLUCION DE REFRIGERIO CANCELACION EN EXCESO, CUENTA DE DEPOSITO: CUENTA UNICA DEL TESORO</t>
  </si>
  <si>
    <t>00099021001 DEPOSITO DE EFECTIVO, DEPOSITANTE: GUADALUPE EULALIA PACO MACHICADO, CONCEPTO: DEVOLUCION DE LAS DUODECIMAS DEL AGUINALDO 2018, CUENTA DE DEPOSITO: CUENTA UNICA DEL TESORO</t>
  </si>
  <si>
    <t>00099021001 DEPOSITO DE EFECTIVO, DEPOSITANTE: FRANKLIN GUTIERREZ LIMACHI, CONCEPTO: DEVOLUCION DUODECIMAS AGUINALDO, CUENTA DE DEPOSITO: CUENTA UNICA DEL TESORO</t>
  </si>
  <si>
    <t>00099021001 DEPOSITO DE EFECTIVO, DEPOSITANTE: JUAN CARLOS ALCON POMA, CONCEPTO: DEVOLUCION 1ER AGUINALDO 2018, CUENTA DE DEPOSITO: CUENTA UNICA DEL TESORO</t>
  </si>
  <si>
    <t>00099021001 DEPOSITO DE EFECTIVO, DEPOSITANTE: TANIA MACHICADO ROJAS, CONCEPTO: DEVOLUCION UNA DUODECIMA DE AGUINALDO, CUENTA DE DEPOSITO: CUENTA UNICA DEL TESORO</t>
  </si>
  <si>
    <t>00099021001 DEPOSITO DE EFECTIVO, DEPOSITANTE: ALVARO MARCO ANTONIO CABA OLIVAREZ CI 2377522 LP, CONCEPTO: CITE: MEFP/VTCP/DGPOT/UAIS-CPJ/N°030/2016 REGULARIZACION: SEPTIEMBRE-OCTUBRE 2018, CUENTA DE DEPOSITO: CUENTA UNICA DEL TESORO</t>
  </si>
  <si>
    <t>REGULARIZACION DE TRANSFERENCIA DEL EXTERIOR SEGUN SWIFT 00632 DE FECHA 23/01/2019 ORDENANTE: EMBAJADA DE BOLIVIA EN BEIJING CHINA LIB. 00099021001 TGN-RECURSOS ORDINARIOS (3987)</t>
  </si>
  <si>
    <t>||REGULARIZACIÓN DE NUESTRA OPERACIÓN NRO. 0944984 DE F. 15/01/19 EN ATENCIÓN A NOTA DE LA FUNDACIÓN CULTURAL BANCO CENTRAL, CITE' FC.BCB.PDCIA.N°009/2019 DE LA FECHA (HRE-TGL-1065). A LA LIBRETA 00293038001 DONACION AECID-PARA AMPLIACION DEL MUSEO NACIONAL DE ARTE; P/CTA. AECID.</t>
  </si>
  <si>
    <t>||REGULARIZACIÓN DE NUESTRA OPERACIÓN NRO. 0944984 DE F. 15/01/19 EN ATENCIÓN A NOTA DE LA FUNDACIÓN CULTURAL BANCO CENTRAL, CITE' FC.BCB.PDCIA.N°009/2019 DE LA FECHA (HRE-TGL-1065). DE LA LIBR.00293038001 DONACION AECID-PARA AMPL.MUSEO NACIONAL DE ARTE; COBRO UTILES DE ESCRITORIO.</t>
  </si>
  <si>
    <t>||COBRO UTILES DE ESCRITORIO POR REGULARIZACION DE COMPROBANTE S-0944815 DEL 11/01/2019 POR COBRO DE COMISIONES EFECTUADO POR EL MUFG BANK LTD. POR EL DESEMBOLSO DEL PRESTAMO JICA BV-P5, SEGUN NOTA MEFP/VTCP/DGCP/UODP-89/2019 DEL 21/01/2019 LIB. N° 00099021001 TGN RECURSOS ORDINARIOS (3987)</t>
  </si>
  <si>
    <t>00099021001 DEPOSITO DE EFECTIVO, DEPOSITANTE: LEONOR MAMANI QUISPE CI. 3444895 LP, CONCEPTO: DEVOLUCION DE UNA DUODECIMA DE AGUINALDO 2018, CUENTA DE DEPOSITO: CUENTA UNICA DEL TESORO</t>
  </si>
  <si>
    <t>00221012001 DEP.DE CHEQ.AJENOS,RET.DE CAM.,CONCEPTO: DEVOLUCION A C-31 N° 896/2016 TATIANA QUIRUCHI CITE DE 244/ULE/42/2018,DEP.: SENARECOM , PROCEDENCIA: BANCO UNION S.A., CHEQUE: 1353, FECHA DE EMISION:23/01/2019</t>
  </si>
  <si>
    <t>00221012001 DEP.DE CHEQ.AJENOS,RET.DE CAM.,CONCEPTO: RECAUDACION EN DICIEMBRE /18 POR INSTRUCTIVO DE 120/18,DEP.: SENARECOM , PROCEDENCIA: BANCO UNION S.A., CHEQUE: 1354, FECHA DE EMISION:23/01/2019</t>
  </si>
  <si>
    <t>00221012001 DEP.DE CHEQ.AJENOS,RET.DE CAM.,CONCEPTO: RECAUDACION EN DICIEMBRE/18 POR INSTRUCTIVO DE 120/18,DEP.: SENARECOM , PROCEDENCIA: BANCO UNION S.A., CHEQUE: 1355, FECHA DE EMISION:23/01/2019</t>
  </si>
  <si>
    <t>00132022002 DEP.DE CHEQ.AJENOS,RET.DE CAM.,CONCEPTO: DEVOLUCION FONDOS EN AVANCE - PAPELBOL PREV. 47,DEP.: LUIS LEDEZMA , PROCEDENCIA: BANCO UNION S.A., CHEQUE: 2196, FECHA DE EMISION:23/01/2019</t>
  </si>
  <si>
    <t>00132022002 DEP.DE CHEQ.AJENOS,RET.DE CAM.,CONCEPTO: DEVOLUCION FONDOS EN AVANCE -PAPELBOL,DEP.: LUIS LEDEZMA , PROCEDENCIA: BANCO UNION S.A., CHEQUE: 2195, FECHA DE EMISION:23/01/2019</t>
  </si>
  <si>
    <t>00512012001 DEP.DE CHEQ.AJENOS,RET.DE CAM.,CONCEPTO: LPB-AASANA-PACSSONET (4030004676) COMISION CARTA DE CREDITO RURRENABAQUE,DEP.: TRADINTER BOLIVIA SRL. , PROCEDENCIA: BANCO UNION S.A., CHEQUE: 26, FECHA DE EMISION:24/01/2019</t>
  </si>
  <si>
    <t>00099021001 DEPOSITO DE EFECTIVO, DEPOSITANTE: CIPRIAN ZAPATA ARIAS, CONCEPTO: REVERSION PARCIAL ABRIL, CUENTA DE DEPOSITO: CUENTA UNICA DEL TESORO</t>
  </si>
  <si>
    <t>00099021001 DEPOSITO DE EFECTIVO, DEPOSITANTE: CIPRIAN ZAPATA ARIAS, CONCEPTO: REVERSION POR TRUNCAMIENTO, CUENTA DE DEPOSITO: CUENTA UNICA DEL TESORO</t>
  </si>
  <si>
    <t>00099021001 DEPOSITO DE EFECTIVO, DEPOSITANTE: CIPRIAN ZAPATA ARIAS, CONCEPTO: REVERSION PARCIAL MARZO, CUENTA DE DEPOSITO: CUENTA UNICA DEL TESORO</t>
  </si>
  <si>
    <t>NUMERO DE LIBRETA CUT: 00099021001 OPERACIÓN E75 TRANSFERENCIA DE LA CUENTA FISCAL BUN A LA CUT EN MN TRANSF.FDOS.A SOLICITUD DEL G.A.M. SERRANO SG.NOTA GAMVS 015/2019 A CTA.3987 CUT LBRTA.00099021001</t>
  </si>
  <si>
    <t>NUMERO DE LIBRETA CUT: 00099021001 OPERACIÓN E18 TRANSFERENCIA DEL SISTEMA FINANCIERO POR CUENTA DE TERCEROS A LA CUT Devolucion de pagos CC no cobrados por afiliados civiles y militares correspondiente al periodo de septiembre 2018</t>
  </si>
  <si>
    <t>00591012001 DEPOSITO DE EFECTIVO, DEPOSITANTE: SOCIEDAD SALESIANA EDITORIAL DON BOSCO, CONCEPTO: PAGO POR SERVICIO DE AGUA POTABLE, CUENTA DE DEPOSITO: CUENTA UNICA DEL TESORO</t>
  </si>
  <si>
    <t>00099021001 DEPOSITO DE EFECTIVO, DEPOSITANTE: ANA LILIAN PATIÑO SANDOVAL, CONCEPTO: DEVOLUCION DE SEGUNDO AGUINALDO, CUENTA DE DEPOSITO: CUENTA UNICA DEL TESORO</t>
  </si>
  <si>
    <t>00099021001 DEPOSITO DE EFECTIVO, DEPOSITANTE: EVA URIA DE VALDIVIA, CONCEPTO: COBRO INDEBIDO, CUENTA DE DEPOSITO: CUENTA UNICA DEL TESORO</t>
  </si>
  <si>
    <t>00099021001 DEP.DE CHEQ.AJENOS,RET.DE CAM.,CONCEPTO: DEVOLUCION DEUDA AL TGN POR PARTE DEL SR GUILLERMO ARAMAYO HERRERA DEL MES DE DICIEMBRE 2018,DEP.: SENASIR , PROCEDENCIA: BANCO UNION S.A., CHEQUE: 8264, FECHA DE EMISION:18/01/2019</t>
  </si>
  <si>
    <t>00015011108 DEP.DE CHEQ.AJENOS,RET.DE CAM.,CONCEPTO: DEVOLUCION DE FONDOS,DEP.: MIN. GOBIERNO , PROCEDENCIA: BANCO UNION S.A., CHEQUE: 51255, FECHA DE EMISION:31/12/2018</t>
  </si>
  <si>
    <t>00099021001 DEP.DE CHEQ.AJENOS,RET.DE CAM.,CONCEPTO: SANDOVAL LA SERNA JORGE,DEP.: BANCO UNION SA , PROCEDENCIA: BANCO UNION S.A., CHEQUE: 160299, FECHA DE EMISION:25/01/2019</t>
  </si>
  <si>
    <t>00099021001 DEP.DE CHEQ.AJENOS,RET.DE CAM.,CONCEPTO: JUAN CARLOS MEDRANO IRAIZOS,DEP.: BANCO UNION SA , PROCEDENCIA: BANCO UNION S.A., CHEQUE: 160300, FECHA DE EMISION:25/01/2019</t>
  </si>
  <si>
    <t>00599022002 DEP.DE CHEQ.AJENOS,RET.DE CAM.,CONCEPTO: DEVOLUCION DE RENE MEDRANO PINTO,DEP.: EMP BOLIVIANA DE ALIMENTOS Y DERIVADOS EBA , PROCEDENCIA: BANCO UNION S.A., CHEQUE: 72, FECHA DE EMISION:16/01/2019</t>
  </si>
  <si>
    <t>00373024101 DEPOSITO DE EFECTIVO, DEPOSITANTE: VICTOR ESCOBAR CARDONA, CONCEPTO: DEVOLUCION DE RECURSOS, CUENTA DE DEPOSITO: CUENTA UNICA DEL TESORO</t>
  </si>
  <si>
    <t>00099021001 DEPOSITO DE EFECTIVO, DEPOSITANTE: CHRISTIAN MARCELO GUTIERREZ URQUIZO, CONCEPTO: DEVOLUCION  DE RECURSOS POR NO EJECUCION, CUENTA DE DEPOSITO: CUENTA UNICA DEL TESORO</t>
  </si>
  <si>
    <t>00099021001 DEPOSITO DE EFECTIVO, DEPOSITANTE: ODILON ROJAS ALANOCA, CONCEPTO: REVERSION DE HABER MENSUAL DE UN DIA, CUENTA DE DEPOSITO: CUENTA UNICA DEL TESORO</t>
  </si>
  <si>
    <t>00041014101 DEP.DE CHEQ.AJENOS,RET.DE CAM.,CONCEPTO: DEP. EFECTUADO POR EL GAM DE ACASIO-POTOSI SEGUN CONVENIO Y D.S. 2812,DEP.: MDPYEP , PROCEDENCIA: BANCO UNION S.A., CHEQUE: 1065, FECHA DE EMISION:23/01/2019</t>
  </si>
  <si>
    <t>COBRO DE||COSTO UTILES DE ESCRITORIO POR LA ELABORACION DEL COMPROBANTE CONTABLE NRO. 0945546 DE LA FECHA DE LA LIBRETA NRO. 00099021001 TGN RECURSOS ORDINARIOS MN COBRO COSTO UTILES DE ESCRITORIO</t>
  </si>
  <si>
    <t>00016011101 DEPOSITO DE EFECTIVO, DEPOSITANTE: SIRLEY LUPA BERNAL, CONCEPTO: DEVOLUCION SALDO POR PAGO DE PASAJES Y VIATICOS, CUENTA DE DEPOSITO: CUENTA UNICA DEL TESORO</t>
  </si>
  <si>
    <t>00099021001 DEPOSITO DE EFECTIVO, DEPOSITANTE: EDGAR AYALA ROMERO, CONCEPTO: COBRO DE DOBLE PERCEPCION POR EL PERIODO DE DICIEMBRE DE 2018, CUENTA DE DEPOSITO: CUENTA UNICA DEL TESORO</t>
  </si>
  <si>
    <t>00590012001 DEPOSITO DE EFECTIVO, DEPOSITANTE: EMPRESA PUBLICA QUIPUS, CONCEPTO: DEVOLUCION NO EJECUTADO, CUENTA DE DEPOSITO: CUENTA UNICA DEL TESORO</t>
  </si>
  <si>
    <t>00099021001 DEPOSITO DE EFECTIVO, DEPOSITANTE: EDIFICIO CONAVI COOPROPIETARIOS, CONCEPTO: PAGO EPSAS ENERO 2019, CUENTA DE DEPOSITO: CUENTA UNICA DEL TESORO</t>
  </si>
  <si>
    <t>00099021001 DEP.DE CHEQ.AJENOS,RET.DE CAM.,CONCEPTO: MARTINEZ FLORES JHOVANNA LESLY,DEP.: BANCO UNION S.A. , PROCEDENCIA: BANCO UNION S.A., CHEQUE: 160303, FECHA DE EMISION:28/01/2019</t>
  </si>
  <si>
    <t>00099021001 DEPOSITO DE EFECTIVO, DEPOSITANTE: CAROLA M. SAAVEDRA VARGAS, CONCEPTO: DEVOLUCION POR 16 HORAS NO TRABAJADAS EN EL MES DE MAYO 2017, CUENTA DE DEPOSITO: CUENTA UNICA DEL TESORO</t>
  </si>
  <si>
    <t>00099021001 DEPOSITO DE EFECTIVO, DEPOSITANTE: JAVIER LUIS VILLARROEL ROMERO, CONCEPTO: SALDO FONDO ROTATIVO MDRYT OFICINA CENTRAL, CUENTA DE DEPOSITO: CUENTA UNICA DEL TESORO</t>
  </si>
  <si>
    <t>00287102001 DEP.DE CHEQ.AJENOS,RET.DE CAM.,CONCEPTO: DEVOLUCION DE SALDOS FONDO EN AVANCE PARA REFRIGERIO CON C-31:11,DEP.: FPS-OF CENTRAL , PROCEDENCIA: BANCO UNION S.A., CHEQUE: 256, FECHA DE EMISION:18/01/2019</t>
  </si>
  <si>
    <t>A:00099021001 TRANSFERENCIA DE RECUPERACIONES SEGÚN NOTA GEF-LIN-MCM-0047-NOT/19 PARA PAGO DE INTERESES DE ACUERDO A CONTRATO DE FIDEICOMISO “ACCESOS SEGUROS VIVIR BIEN” CORRESPONDIENTE AL GAD ORURO</t>
  </si>
  <si>
    <t>A:00099021001 TRANSFERENCIA DE RECUPERACIONES SEGÚN NOTA GEF-LIN-MCM-0047-NOT/19 PARA PAGO DE CAPITAL E INTERESES DE ACUERDO A CONTRATO DE FIDEICOMISO “ACCESOS SEGUROS VIVIR BIEN” CORRESPONDIENTE AL GAD LA PAZ</t>
  </si>
  <si>
    <t>PROVISION DE FONDOS A SOLICITUD DE YACIMIENTOS PETROLIFEROS FISCALES BOLIVIANOS SEGUN SOLICITUD YPFB-0011-2019 REF: PAGO REGALIAS OCTUBRE 2018 A TESORO GENERAL DE LA NACION LIB. 00099021001 TGN YPFB PARTICIPACION 6% PRODUCCIÓN BRUTA DE HIDROCARBUROS BOCA DE POZO</t>
  </si>
  <si>
    <t>NUMERO DE LIBRETA CUT: 00099021001 OPERACIÓN E75 TRANSFERENCIA DE LA CUENTA FISCAL BUN A LA CUT EN MN TRANSF.FDOS.A SOLICITUD DEL G.A.M. TACOBAMBA SG.NOTA TACOBAMBA 24/01/2019 A CTA.3987 CUT LBRTA.00099021001</t>
  </si>
  <si>
    <t>00190012003 DEPOSITO DE EFECTIVO, DEPOSITANTE: JUAN CARLOS MOREJON MENDOZA, CONCEPTO: DEVOLUCION DE VIATICOS POR VIAJE A LA COMUNIDAD MOCHARA EL 28 DE NOVIEMBRE/2018, CUENTA DE DEPOSITO: CUENTA UNICA DEL TESORO</t>
  </si>
  <si>
    <t>00190012003 DEPOSITO DE EFECTIVO, DEPOSITANTE: JAIR GONZALES DELGADILLO, CONCEPTO: DEVOLUCION DE VIATICOS POR VIAJE AL MUNICIPIO GUANAY DEL 28 AL 30 DE NOVIEMBRE/2018, CUENTA DE DEPOSITO: CUENTA UNICA DEL TESORO</t>
  </si>
  <si>
    <t>00190012003 DEPOSITO DE EFECTIVO, DEPOSITANTE: JOSE VLADIMIR POMA YAMPASI, CONCEPTO: DEVOLUCION DE VIATICOS POR VIAJE AL MUNICIPIO ICHOCA EL 22 DE NOVIEMBRE/2018, CUENTA DE DEPOSITO: CUENTA UNICA DEL TESORO</t>
  </si>
  <si>
    <t>00190012003 DEPOSITO DE EFECTIVO, DEPOSITANTE: JAIR GONZALES DELGADILLO, CONCEPTO: DEVOLUCION DE VIATICOS POR VIAJE AL MUNICIPIO VIACHA EL 13 DE NOVIEMBRE/2018, CUENTA DE DEPOSITO: CUENTA UNICA DEL TESORO</t>
  </si>
  <si>
    <t>00190012003 DEPOSITO DE EFECTIVO, DEPOSITANTE: MICHAEL JANKO TERAN SATOR, CONCEPTO: DEVOLUCION DE GASTOS DE ALIMENTACION POR VIAJE AL MUNICIPIO PELECHUCO EL 19 DE NOVIEMBRE/2018, CUENTA DE DEPOSITO: CUENTA UNICA DEL TESORO</t>
  </si>
  <si>
    <t>00099021001 DEPOSITO DE EFECTIVO, DEPOSITANTE: COOP. RURAL DE ELECTRIFICACION NIT: 1028399028, CONCEPTO: REVERSION PAGO ENERGIA ELECTRICA NOV./18, CUENTA DE DEPOSITO: CUENTA UNICA DEL TESORO</t>
  </si>
  <si>
    <t>00099021001 DEPOSITO DE EFECTIVO, DEPOSITANTE: COOP. DE SERVICIOS PUBLICOS "SANTA CRUZ" R.L., CONCEPTO: REVERSION PAGO SERVICIO DE AGUA NOV./18, CUENTA DE DEPOSITO: CUENTA UNICA DEL TESORO</t>
  </si>
  <si>
    <t>00099021001 DEPOSITO DE EFECTIVO, DEPOSITANTE: ROQUE LIPE OSCAR FREDY, CONCEPTO: REVERSION PAGO ENERGIA ELECTRICA DIC./18, CUENTA DE DEPOSITO: CUENTA UNICA DEL TESORO</t>
  </si>
  <si>
    <t>00099021001 DEPOSITO DE EFECTIVO, DEPOSITANTE: ROQUE LIPE OSCAR FREDY C.I 4269505 LP, CONCEPTO: REVERSION PAGO SERVICIO DE AGUA DIC./18, CUENTA DE DEPOSITO: CUENTA UNICA DEL TESORO</t>
  </si>
  <si>
    <t>00099021001 DEPOSITO DE EFECTIVO, DEPOSITANTE: JENNY GABRIELA MOGRO MANCILLA, CONCEPTO: CANCELACION DE DUODECIMAS DE AGUINALDO, CUENTA DE DEPOSITO: CUENTA UNICA DEL TESORO</t>
  </si>
  <si>
    <t>00086031101 DEP.DE CHEQ.AJENOS,RET.DE CAM.,CONCEPTO: PAGO DE SINIESTRO,DEP.: BISA SEGUROS Y REASEGUROS S.A. , PROCEDENCIA: BANCO BISA S.A., CHEQUE: 209871, FECHA DE EMISION:23/01/2019</t>
  </si>
  <si>
    <t>00010011101 DEP.DE CHEQ.AJENOS,RET.DE CAM.,CONCEPTO: EJECUCION DE LA GARANTIA,DEP.: BANCO MERCANTIL SANTA CRUZ S.A. , PROCEDENCIA: BANCO MERCANTIL SANTA CRUZ SA., CHEQUE: 214264, FECHA DE EMISION:28/01/2019</t>
  </si>
  <si>
    <t>00099021001 DEPOSITO DE EFECTIVO, DEPOSITANTE: PABLO GUZMAN LAUGIER, CONCEPTO: DEVOLUCION DE GASTOS NO RECONOCIDOS, CUENTA DE DEPOSITO: CUENTA UNICA DEL TESORO</t>
  </si>
  <si>
    <t>COBRO DE||COSTO UTILES DE ESCRITORIO POR LA ELABORACION DEL COMPROBANTE CONTABLE NRO. 0945792 DE LA FECHA DE LA LIBRETA NRO. 00099021001 TGN RECURSOS ORDINARIOS MN COBRO COSTO UTILES DE ESCRITORIO</t>
  </si>
  <si>
    <t>De: 00099021001 DEVOLUCIÓN DE RECURSOS AL MINISTERIO DE CULTURAS Y TURISMO SG NOTA CITE: MDCyT/DGAA/UF N° 019/2018, E INFORME TECNICO MDCyT/DGAA/UF 001/2019; INFORME LEGAL MDCyT/DGAJ/UAJ N° 024/2019; CORRESPONDIENTE AL DÉBITO DE SALDOS TGN 2017, OPERACIÓN REALIZADA EN BASE A LA INFORMACIÓN REMITIDA POR LA DGCF. HR. 6-2924-R.</t>
  </si>
  <si>
    <t>TRANSFERENCIA RECIBIDA DEL EXTERIOR SEGÚN MENSAJES SWIFT Nos. 01036-01035 (REM.EXT.) DE FECHA 29-01-2019 POR DESEMBOLSO DE BID PRÉSTAMO 3060/BL-BO REQ 00037 BO OPS0201903927A LIBRETA N° 00287102001 FPS-RECURSOS PROPIOS REF.: UTILES DE ESCRITORIO</t>
  </si>
  <si>
    <t>||COMISION TRANSFERENCIA DE FONDOS AL EXTERIOR 0,10% S/USD 963.592,07, REEMBOLSO GASTOS DE COMUNICACION BS220.- EMISION DE CBTE. CONTABLE BS50.- REF.: PAGO N° 1 LC I-2018-29 P/C DE QUIPUS A/F DE TONGFANG HONGKONG LIMITED EN COMPLEMENTO A CBTE. ADJUNTO DE LA FECHA LIB. 00590012001 EMPRESA PÚBLICA QUIPUS - RECURSOS ESPECIFICOS REF.: PAGO N°1 LC I-2018-29</t>
  </si>
  <si>
    <t>00099021001 DEPOSITO DE EFECTIVO, DEPOSITANTE: ENTEL SA, CONCEPTO: DEVOLUCION PAGO POR SERVICIO TELEFONIA ENTEL JUNIO /18, CUENTA DE DEPOSITO: CUENTA UNICA DEL TESORO</t>
  </si>
  <si>
    <t>00373024103 DEPOSITO DE EFECTIVO, DEPOSITANTE: VICTOR CELSO MAMANI JUMPIRI, CONCEPTO: FDI-CIERRE PROYECTOS VIGENTES, CUENTA DE DEPOSITO: CUENTA UNICA DEL TESORO</t>
  </si>
  <si>
    <t>00099021001 DEPOSITO DE EFECTIVO, DEPOSITANTE: NELLY YOLA MENDOZA GARZOFINO, CONCEPTO: DEVOLUCION DE GASTOS NO UTILIZADOS, CUENTA DE DEPOSITO: CUENTA UNICA DEL TESORO</t>
  </si>
  <si>
    <t>00099021001 DEP.DE CHEQ.AJENOS,RET.DE CAM.,CONCEPTO: DEV DE SALDOS NO EJECUTADOS PROY MEJ RENOVACION Y AMP DE CAFE Y PALTA EN COM DE MUNICIP DE YANACACHI,DEP.: GOBIERNO AUTONOMO MUNICIPAL DE YANACACHI</t>
  </si>
  <si>
    <t>00119012001 DEP.DE CHEQ.AJENOS,RET.DE CAM.,CONCEPTO: PAGO DE MULTAS,DEP.: CREDINFORM INTERNATIONAL S.A. , PROCEDENCIA: BANCO MERCANTIL SANTA CRUZ SA., CHEQUE: 118201, FECHA DE EMISION:28/01/2019</t>
  </si>
  <si>
    <t>00099021001 DEPOSITO DE EFECTIVO, DEPOSITANTE: REGIMIENTO DE INFANTERIA 15 JUNIN, CONCEPTO: REVERSION CTA DE ORIGEN  SALDO NO EJECUTADO SERVICIOS BASICOS AGUA, CUENTA DE DEPOSITO: CUENTA UNICA DEL TESORO</t>
  </si>
  <si>
    <t>00099021001 DEPOSITO DE EFECTIVO, DEPOSITANTE: REGIMIENTO DE INFANTERIA 15 JUNIN, CONCEPTO: REVERSION CTA DE ORIGEN  SALDO NO EJECUTADO SERVICIOS BASICOS TELEFONIA, CUENTA DE DEPOSITO: CUENTA UNICA DEL TESORO</t>
  </si>
  <si>
    <t>00099021001 DEP.DE CHEQ.AJENOS,RET.DE CAM.,CONCEPTO: DEVOLUCION EXAMEN PREOCUPACIONAL,DEP.: DEFENSORIA DEL PUEBLO , PROCEDENCIA: BANCO UNION S.A., CHEQUE: 1381, FECHA DE EMISION:29/01/2019</t>
  </si>
  <si>
    <t>00099021001 DEP.DE CHEQ.AJENOS,RET.DE CAM.,CONCEPTO: DEVOLUCION EXAMEN PREOCUPACIONAL PAGADO A LA CAJA NACIONAL DE SALUD,DEP.: DEFENSORIA DEL PUEBLO , PROCEDENCIA: BANCO UNION S.A., CHEQUE: 1378, FECHA DE EMISION:29/01/2019</t>
  </si>
  <si>
    <t>00015021102 DEPOSITO DE EFECTIVO, DEPOSITANTE: ROSEMARY BORGES AGUILAR, CONCEPTO: DEVOLUCION DE SUELDOS, CUENTA DE DEPOSITO: CUENTA UNICA DEL TESORO</t>
  </si>
  <si>
    <t>00099021001 DEPOSITO DE EFECTIVO, DEPOSITANTE: RS.1 TTE GRAL GERMAN BUSCH, CONCEPTO: REVERSION SERVICISO BASICOS, CUENTA DE DEPOSITO: CUENTA UNICA DEL TESORO</t>
  </si>
  <si>
    <t>00670012002 DEPOSITO DE EFECTIVO, DEPOSITANTE: MARCELO ARANIBAR SAINZ, CONCEPTO: DEVOLUCION SALDO GASOLINA Y PEAJES, CUENTA DE DEPOSITO: CUENTA UNICA DEL TESORO</t>
  </si>
  <si>
    <t>00221012001 DEPOSITO DE EFECTIVO, DEPOSITANTE: SENARECOM, CONCEPTO: DEVOLUCION C-31 / N° 30, CUENTA DE DEPOSITO: CUENTA UNICA DEL TESORO</t>
  </si>
  <si>
    <t>00212082001 DEPOSITO DE EFECTIVO, DEPOSITANTE: CARMEN FATIMA QUISBERT CHALLCO, CONCEPTO: DEVOLUCION DE VIATICOS, CUENTA DE DEPOSITO: CUENTA UNICA DEL TESORO</t>
  </si>
  <si>
    <t>00099021001 DEP.DE CHEQ.AJENOS,RET.DE CAM.,CONCEPTO: DEVOLUCION DE VIATICOS SEÑORES JORGE PAZ Y. Y ROXANA VACA M. C31 N° 1643/2018,DEP.: DEFENSORIA DEL PUEBLO , PROCEDENCIA: BANCO UNION S.A., CHEQUE: 1382, FECHA DE EMISION:29/01/2019</t>
  </si>
  <si>
    <t>00591012001 DEPOSITO DE EFECTIVO, DEPOSITANTE: SOCIEDAD SALESIANA EDITORIAL DON BOSCO, CONCEPTO: PAGO DE SERVICIO DE AGUA POTABLE, CUENTA DE DEPOSITO: CUENTA UNICA DEL TESORO</t>
  </si>
  <si>
    <t>00099021001 DEPOSITO DE EFECTIVO, DEPOSITANTE: NINFA SUAREZ DE VILLANUEVA, CONCEPTO: DEVOLUCION DE SUELDO DICIEMBRE, CUENTA DE DEPOSITO: CUENTA UNICA DEL TESORO</t>
  </si>
  <si>
    <t>00086071101 DEP.DE CHEQ.AJENOS,RET.DE CAM.,CONCEPTO: CONVENIO INTERINSTITUCIONAL  DE FINANCIAMIENTO EDTP N°047,DEP.: EPSAS SA ANAHI ELVA CONDORI QUISPE , PROCEDENCIA: BANCO BISA S.A., CHEQUE: 26954, FECHA DE EMISION:30/01/2019</t>
  </si>
  <si>
    <t>NUMERO DE LIBRETA CUT: 00670018002 OPERACIÓN E18 TRANSFERENCIA DEL SISTEMA FINANCIERO POR CUENTA DE TERCEROS A LA CUT PARA ABONO A LA CUENTA UNICA DEL TESORO 3987069001 LIBRETA 00670018002 DE ORGANO ELECTORAL PLURINACIONAL A SOLICITUD DE DEUTSCHE GESELLSCHAFT FUR INTERNATIONALE ZUSAMMENARBEIT GIZ</t>
  </si>
  <si>
    <t>NUMERO DE LIBRETA CUT: 00099021001 OPERACIÓN E18 TRANSFERENCIA DEL SISTEMA FINANCIERO POR CUENTA DE TERCEROS A LA CUT TRANSFERENCIA A SOLICITUD DEL MEFP SEGUN NOTA CITE MEFP VTCP DGPOT UAIS CPI NO 0119005 BUN 19</t>
  </si>
  <si>
    <t>NUMERO DE LIBRETA CUT: 00099021001 OPERACIÓN E18 TRANSFERENCIA DEL SISTEMA FINANCIERO POR CUENTA DE TERCEROS A LA CUT TRANSFERENCIA A SOLICITUD DEL MEFP SEGUN NOTA CITE MEFP VTCP DGPOT UAIS CPI NO 0119004 BUN 19</t>
  </si>
  <si>
    <t>NUMERO DE LIBRETA CUT: 00099021001 OPERACIÓN E18 TRANSFERENCIA DEL SISTEMA FINANCIERO POR CUENTA DE TERCEROS A LA CUT TRANSFERENCIA A SOLICITUD DEL MEFP SEGUN NOTA CITE MEFP VTCP DGPOT UAIS CPI NO 0119002 BUN 19</t>
  </si>
  <si>
    <t>De: 00099021001 Transferencia de recursos al GAM de San Ramón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</si>
  <si>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Toro Toro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</si>
  <si>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Cotagaita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</si>
  <si>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Vitichi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</si>
  <si>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Curahuara de Carangas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</si>
  <si>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Trinidad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</si>
  <si>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Machacamarca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</si>
  <si>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</si>
  <si>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Huanuni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</si>
  <si>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de Guayaramerín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</si>
  <si>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Challapata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</si>
  <si>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Totora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</si>
  <si>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Reyes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</si>
  <si>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Poopó (Villa Poopó)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</si>
  <si>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Sabaya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</si>
  <si>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Riberalta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</si>
  <si>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Pazña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</si>
  <si>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Antequera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</si>
  <si>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</si>
  <si>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Javier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</si>
  <si>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</si>
  <si>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Santuario de Quillacas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</si>
  <si>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Eucaliptus para el pago del Bono de Discapacidad, en el marco de la Ley N°977 de fecha 26 de septiembre de 2017, DS N°3437 de 20 diciembre de 2017 y la Resolución Ministerial N°010 de fecha 10 de enero de 2018, correspondiente al primer desembolso de la gestión 2019.</t>
  </si>
  <si>
    <t>NUMERO DE LIBRETA CUT: 00099021001 OPERACIÓN E18 TRANSFERENCIA DEL SISTEMA FINANCIERO POR CUENTA DE TERCEROS A LA CUT Devolucion TGN Pago CC</t>
  </si>
  <si>
    <t>De: 00099021001 Transferencia de recursos al GAM de Chuquihuta Ayllu Jucumani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</si>
  <si>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Charagua Iyambae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</si>
  <si>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</si>
  <si>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Villazón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</si>
  <si>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Agustín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</si>
  <si>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la Nación Originaria Uru Chipaya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</si>
  <si>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Filadelfia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</si>
  <si>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</si>
  <si>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Postrer Valle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</si>
  <si>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Gonzalo Moreno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</si>
  <si>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Lorenzo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</si>
  <si>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Santos Mercado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</si>
  <si>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Nueva (Loma 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</si>
  <si>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Nueva Esperanza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</si>
  <si>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</si>
  <si>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Abuná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</si>
  <si>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Ckochas para el pago del Bono de Discapacidad, en el marco de la Ley N°977 de fecha 26 de septiembre de 2017, DS N°3437 de 20 diciembre de 2017 y la Resolución Ministerial N°010 de fecha 10 de enero de 2018, correspondiente al primer desembolso de la gestión 2019.</t>
  </si>
  <si>
    <t>AJUSTE COMPLEMENTARIO POR REVALORIZACION SALDOS DE ACTIVOS DE RESERVA Y OBLIGACIONES MONEDA EXTRANJERA (DOLARES) Saldo MO = -435881837.41 ;Bs/Mo: 6.86000000000 ;Saldo Bs: -2990149404.62</t>
  </si>
  <si>
    <t>PAGO A CAF PRÉSTAMO CFA008604 VCTO. 07-01-2019 POR CUENTA DE TGN , NTI. 011689 VALOR 07-01-2019 CAPITAL USD 3.232.605,24 INTERESES USD 1.607.240,65 COMISIONES USD 108.002,79 CTA. 5970 CUENTA UNICA DEL TESORO DOLARES AMERICANOS LIB. 00099021001</t>
  </si>
  <si>
    <t>PAGO A CAF PRÉSTAMO CFA008606 VCTO. 07-01-2019 POR CUENTA DE TGN , NTI. 011690 VALOR 07-01-2019 CAPITAL USD 1.964.879,95 INTERESES USD 859.275,24 COMISIONES USD 50.684,09 CTA. 5970 CUENTA UNICA DEL TESORO DOLARES AMERICANOS LIB. 00099021001</t>
  </si>
  <si>
    <t>NUMERO DE LIBRETACUT: 00081094301 OPERACIÓN E46 TRANSFERENCIA DEL SISTEMA FINANCIERO POR CUENTA DE TERCEROS A LA CUT EN DOLARES AMERICANOS PAGO DE PASIVOS MOPSV VMVU PMGM USD PROG MEJORA DE LA GESTION MUNICIPAL BID</t>
  </si>
  <si>
    <t>NUMERO DE LIBRETACUT: 00081094301 OPERACIÓN E46 TRANSFERENCIA DEL SISTEMA FINANCIERO POR CUENTA DE TERCEROS A LA CUT EN DOLARES AMERICANOS DEVOLUCION SALDO DE ANTICIPO NO DESCONTADO, PAGO DE PASIVOS MOPSV VMVU PMGM USD PROG MEJORA DE LA GESTION MUNICIPAL BID</t>
  </si>
  <si>
    <t>AJUSTE COMPLEMENTARIO POR REVALORIZACION SALDOS DE ACTIVOS DE RESERVA Y OBLIGACIONES MONEDA EXTRANJERA (DOLARES) Saldo MO = -427052108.46 ;Bs/Mo: 6.86000000000 ;Saldo Bs: -2929577464.03</t>
  </si>
  <si>
    <t>AJUSTE COMPLEMENTARIO POR REVALORIZACION SALDOS DE ACTIVOS DE RESERVA Y OBLIGACIONES MONEDA EXTRANJERA (DOLARES) Saldo MO = -425887279.18 ;Bs/Mo: 6.86000000000 ;Saldo Bs: -2921586735.16</t>
  </si>
  <si>
    <t>AJUSTE COMPLEMENTARIO POR REVALORIZACION SALDOS DE ACTIVOS DE RESERVA Y OBLIGACIONES MONEDA EXTRANJERA (DOLARES) Saldo MO = -504047713.13 ;Bs/Mo: 6.86000000000 ;Saldo Bs: -3457767312.06</t>
  </si>
  <si>
    <t>PAGO A BIRF PRÉSTAMO 8552-BO VCTO. 15-01-2019 POR CUENTA DE TGN , NTI. 011674 VALOR 15-01-2019 INTERESES USD 197.105,72 COMISIONES USD 197.082,98 CTA. 5970 CUENTA UNICA DEL TESORO DOLARES AMERICANOS LIB. 00099021001</t>
  </si>
  <si>
    <t>PAGO A BID PRÉSTAMO 3797/BL-BO VCTO. 15-01-2019 POR CUENTA DE TGN , NTI. 011698 VALOR 15-01-2019 INTERESES USD 170,14 CTA. 5970 CUENTA UNICA DEL TESORO DOLARES AMERICANOS LIB. 00099021001</t>
  </si>
  <si>
    <t>PAGO A BID PRÉSTAMO 3797/BL-BO VCTO. 15-01-2019 POR CUENTA DE TGN , NTI. 011702 VALOR 15-01-2019 INTERESES USD 12.968,95 COMISIONES USD 51.633,42 CTA. 5970 CUENTA UNICA DEL TESORO DOLARES AMERICANOS LIB. 00099021001</t>
  </si>
  <si>
    <t>PAGO A IDA PRÉSTAMO 5003-BO VCTO. 15-01-2019 POR CUENTA DE TGN , NTI. 011676 VALOR 15-01-2019 CAPITAL USD 542.826,82 INTERESES USD 290.799,52 CTA. 5970 CUENTA UNICA DEL TESORO DOLARES AMERICANOS LIB. 00099021001</t>
  </si>
  <si>
    <t>AJUSTE COMPLEMENTARIO POR REVALORIZACION SALDOS DE ACTIVOS DE RESERVA Y OBLIGACIONES MONEDA EXTRANJERA (DOLARES) Saldo MO = -497137369.36 ;Bs/Mo: 6.86000000000 ;Saldo Bs: -3410362353.80</t>
  </si>
  <si>
    <t>AJUSTE COMPLEMENTARIO POR REVALORIZACION SALDOS DE ACTIVOS DE RESERVA Y OBLIGACIONES MONEDA EXTRANJERA (DOLARES) Saldo MO = -497273418.19 ;Bs/Mo: 6.86000000000 ;Saldo Bs: -3411295648.80</t>
  </si>
  <si>
    <t>AJUSTE COMPLEMENTARIO POR REVALORIZACION SALDOS DE ACTIVOS DE RESERVA Y OBLIGACIONES MONEDA EXTRANJERA (DOLARES) Saldo MO = -496922915.26 ;Bs/Mo: 6.86000000000 ;Saldo Bs: -3408891198.67</t>
  </si>
  <si>
    <t>AJUSTE COMPLEMENTARIO POR REVALORIZACION SALDOS DE ACTIVOS DE RESERVA Y OBLIGACIONES MONEDA EXTRANJERA (DOLARES) Saldo MO = -496123771.41 ;Bs/Mo: 6.86000000000 ;Saldo Bs: -3403409071.88</t>
  </si>
  <si>
    <t>||REGULARIZACION DE NUESTRO COMPROBANTE S-0944815 DEL 11/01/2019 POR COBRO DE COMISIONES EFECTUADO POR EL MUFG BANK LTD. POR EL DESEMBOLSO DEL PRESTAMO JICA BV-P5 SEGUN NOTA MEFP/VTCP/DGCP/UODP-89/2019 DEL 21/01/2019 LIB. N° 00099021001 TGN RECURSOS ORDINARIOS  DOLARES AMERICANOS (5970)</t>
  </si>
  <si>
    <t>||COMPLEMENTO A NUESTRO COMPROBANTE G-0945109 DE LA FECHA POR PAGO AL EXIMBANK CHINA, PTMO. PBC 2016 (38) 426, POR CUENTA DEL TGN, COBRO DE COMISIONES DEL BANQUERO USD10.- LIB. N° 00099021001 TGN RECURSOS ORDINARIOS  DOLARES AMERICANOS (5970)</t>
  </si>
  <si>
    <t>||COMPLEMENTO A NUESTRO COMPROBANTE G-0945108 DE LA FECHA POR PAGO AL EXIMBANK CHINA, PTMO. PBC 2016 (22) 410, POR CUENTA DEL TGN, COBRO DE COMISIONES DEL BANQUERO USD10.- LIB. N° 00099021001 TGN RECURSOS ORDINARIOS  DOLARES AMERICANOS (5970)</t>
  </si>
  <si>
    <t>||COMPLEMENTO A NUESTRO COMPROBANTE G-0945107 DE LA FECHA POR PAGO AL EXIMBANK CHINA, PTMO. PBC 2015 (08) 350, POR CUENTA DEL TGN, COBRO DE COMISIONES DEL BANQUERO USD10.- LIB. N° 00099021001 TGN RECURSOS ORDINARIOS  DOLARES AMERICANOS (5970)</t>
  </si>
  <si>
    <t>COBRO COSTOS DE PAPELERIA SEGUN TRANSFERENCIA DEL EXTERIOR POR ORDEN DE QATAR AIRWAYS CO. LIB. 00512012001 AASANA CENTRAL-OFICINA NACIONAL</t>
  </si>
  <si>
    <t>AJUSTE COMPLEMENTARIO POR REVALORIZACION SALDOS DE ACTIVOS DE RESERVA Y OBLIGACIONES MONEDA EXTRANJERA (DOLARES) Saldo MO = -486633879.58 ;Bs/Mo: 6.86000000000 ;Saldo Bs: -3338308413.93</t>
  </si>
  <si>
    <t>AJUSTE COMPLEMENTARIO POR REVALORIZACION SALDOS DE ACTIVOS DE RESERVA Y OBLIGACIONES MONEDA EXTRANJERA (DOLARES) Saldo MO = -486122392.64 ;Bs/Mo: 6.86000000000 ;Saldo Bs: -3334799613.52</t>
  </si>
  <si>
    <t>AJUSTE COMPLEMENTARIO POR REVALORIZACION SALDOS DE ACTIVOS DE RESERVA Y OBLIGACIONES MONEDA EXTRANJERA (DOLARES) Saldo MO = -494044161.29 ;Bs/Mo: 6.86000000000 ;Saldo Bs: -3389142946.44</t>
  </si>
  <si>
    <t>TRANSFERENCIA RECIBIDA DEL EXTERIOR SEGÚN MENSAJES SWIFT Nos. 01036-01035 (REM.EXT.) DE FECHA 29-01-2019 POR DESEMBOLSO DE BID PRÉSTAMO 3060/BL-BO REQ 00037 BO OPS0201903927A LIBRETA N° 00287104312 FPS-U$-PRONAREC II - MIRIEGO</t>
  </si>
  <si>
    <t>AJUSTE COMPLEMENTARIO POR REVALORIZACION SALDOS DE ACTIVOS DE RESERVA Y OBLIGACIONES MONEDA EXTRANJERA (DOLARES) Saldo MO = -494344586.92 ;Bs/Mo: 6.86000000000 ;Saldo Bs: -3391203866.26</t>
  </si>
  <si>
    <t>AJUSTE COMPLEMENTARIO POR REVALORIZACION SALDOS DE ACTIVOS DE RESERVA Y OBLIGACIONES MONEDA EXTRANJERA (DOLARES) Saldo MO = -494199884.06 ;Bs/Mo: 6.86000000000 ;Saldo Bs: -3390211204.66</t>
  </si>
  <si>
    <t>De: 00206028001 A:00099021001 Transferencia que realizamos a solicitud del Instituto Nacional de Estadística mediante nota CITE: INE-DGE-DAS-ADM.PFCEBIPBE N° 0018/19, por cierre de la libreta No. 00206028001</t>
  </si>
  <si>
    <t>De: 00099021001 A:00290014101 A requerimiento de Servicio de Impuestos Nacionales con nota CITE: SIN/GAF/DRF/NOT/02488/2018, y en virtud a las notas internas CITE: MEFP/VPCF/DGCF/UCCF N° 001/2019 de la Dirección General de Contabilidad Fisc</t>
  </si>
  <si>
    <t>De: 00099018038 A:00253018009 De: 00099018038 A:00253018009. A requerimiento del Ministerio de Planificación del Desarrollo con nota CITE: MPD/VIPFE/DGGFE/UAP-NE 0146/2019, en la cual solicita el Desembolso UAP/005/2019 Proyecto “AMPLIACIO</t>
  </si>
  <si>
    <t>De: 00099021001 A:00290014101 DEVOLUCIÓN DE RECUPERACIONES DE RECLAMOS DE ACREEDORES A FAVOR DEL SIN GESTIÓN 2007, SG NOTA CITE: SIN/GAF/DRF/NOT/02487/2018, PROCEDIMIENTO MEFP/VPCF/DGCF/UCCF N° 003/2019 Y MEFP/VTCP/DGPOT/UAIS/N° 350/2019. H</t>
  </si>
  <si>
    <t>De: 00099014102 A:00592012001 DEVOLUCIÓN DE RECUPERACIONES DE RECLAMOS DE ACREEDORES A FAVOR DE BOLTUR GESTIÓN 2016, SG NOTA CITE: BOLTUR/GAF/JF/RCONT/EXT/145-2018, PROCEDIMIENTO MEFP/VPCF/DGCF/UCCF N° 012/2019 Y MEFP/VTCP/DGPOT/UAIS/N° 345</t>
  </si>
  <si>
    <t>De: 00512012001 A:00099021001 Transferencia que realizamos a solicitud de la DGAFT de acuerdo a la nota interna CITE: MEFP/VTCP/DGAFT/USCFT/No 095/19, Informe Técnico MEFP/VTCP/DGAFT/USCFT/INF. No 51/14 de la DGAFT y Informe Legal CITE: MEF</t>
  </si>
  <si>
    <t>00592012001</t>
  </si>
  <si>
    <t>De: 00046024204 A:00020044201 A requerimiento del Ministerio de Salud con nota CITE: MS/DGAA/UF/TES/CE/559/2018, en la cual solicita la transferencia entre Libretas del Ministerio de Salud a la Fuerza Aérea Boliviana, según Informe Técnico</t>
  </si>
  <si>
    <t>De: 00099021001 A:00015011107 Transferencia que realizamos a solicitud del Ministerio de Gobierno mediante nota CITE: MG/DGAA/UF/T/No 339/2018 en aplicación al artículo 63 de la Ley No 913 de 16 de marzo de 2013 y su Reglamentación contenid</t>
  </si>
  <si>
    <t>00015011107</t>
  </si>
  <si>
    <t>00015010001</t>
  </si>
  <si>
    <t>De: 00015010001 A:00099021001 Transferencia que realizamos a solicitud del Ministerio de Gobierno mediante nota CITE: MG/DGAA/UF/T/No 339/2018 en aplicación al artículo 63 de la Ley No 913 de 16 de marzo de 2013 y su Reglamentación contenid</t>
  </si>
  <si>
    <t>10000004670176</t>
  </si>
  <si>
    <t>10000004671223</t>
  </si>
  <si>
    <t>AASANA PACS SONET</t>
  </si>
  <si>
    <t>10000004675952</t>
  </si>
  <si>
    <t>ADSIB - RECURSOS PROPIOS</t>
  </si>
  <si>
    <t>10000027517975</t>
  </si>
  <si>
    <t>10000028180250</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</si>
  <si>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</si>
  <si>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</si>
  <si>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O17087960002</t>
  </si>
  <si>
    <t>O17088140002</t>
  </si>
  <si>
    <t>O17088500002</t>
  </si>
  <si>
    <t>O17088610002</t>
  </si>
  <si>
    <t>B17086030002</t>
  </si>
  <si>
    <t>O17085890002</t>
  </si>
  <si>
    <t>O17086340002</t>
  </si>
  <si>
    <t>O17086270002</t>
  </si>
  <si>
    <t>O17086040002</t>
  </si>
  <si>
    <t>O17086010002</t>
  </si>
  <si>
    <t>O17085980002</t>
  </si>
  <si>
    <t>O17085940002</t>
  </si>
  <si>
    <t>O17085930002</t>
  </si>
  <si>
    <t>F0000433</t>
  </si>
  <si>
    <t>F0000434</t>
  </si>
  <si>
    <t>F0000435</t>
  </si>
  <si>
    <t>F0000436</t>
  </si>
  <si>
    <t>F0000437</t>
  </si>
  <si>
    <t>G09541720004</t>
  </si>
  <si>
    <t>G09543160002</t>
  </si>
  <si>
    <t>S09462590002</t>
  </si>
  <si>
    <t>O17091830002</t>
  </si>
  <si>
    <t>O17091690002</t>
  </si>
  <si>
    <t>O17091560002</t>
  </si>
  <si>
    <t>O17091330002</t>
  </si>
  <si>
    <t>O17091280002</t>
  </si>
  <si>
    <t>O17091270002</t>
  </si>
  <si>
    <t>O17091210002</t>
  </si>
  <si>
    <t>O17092780002</t>
  </si>
  <si>
    <t>O17092440002</t>
  </si>
  <si>
    <t>O17092380002</t>
  </si>
  <si>
    <t>O17092180002</t>
  </si>
  <si>
    <t>O17092110002</t>
  </si>
  <si>
    <t>O17090280002</t>
  </si>
  <si>
    <t>B17091550002</t>
  </si>
  <si>
    <t>B17091320002</t>
  </si>
  <si>
    <t>B17090620002</t>
  </si>
  <si>
    <t>B17090320002</t>
  </si>
  <si>
    <t>O17090730002</t>
  </si>
  <si>
    <t>O17090660002</t>
  </si>
  <si>
    <t>O17090290002</t>
  </si>
  <si>
    <t>O17090300002</t>
  </si>
  <si>
    <t>O17090360002</t>
  </si>
  <si>
    <t>O17090380002</t>
  </si>
  <si>
    <t>G09548180003</t>
  </si>
  <si>
    <t>Q10787220002</t>
  </si>
  <si>
    <t>G09558130002</t>
  </si>
  <si>
    <t>G09558150002</t>
  </si>
  <si>
    <t>Q10787820002</t>
  </si>
  <si>
    <t>O17095910002</t>
  </si>
  <si>
    <t>O17095890002</t>
  </si>
  <si>
    <t>O17095820002</t>
  </si>
  <si>
    <t>O17095790002</t>
  </si>
  <si>
    <t>O17095560002</t>
  </si>
  <si>
    <t>O17095500002</t>
  </si>
  <si>
    <t>O17095460002</t>
  </si>
  <si>
    <t>O17095440002</t>
  </si>
  <si>
    <t>O17096720002</t>
  </si>
  <si>
    <t>O17096690002</t>
  </si>
  <si>
    <t>O17096590002</t>
  </si>
  <si>
    <t>O17096350002</t>
  </si>
  <si>
    <t>O17096180002</t>
  </si>
  <si>
    <t>O17096000002</t>
  </si>
  <si>
    <t>O17094540002</t>
  </si>
  <si>
    <t>O17094390002</t>
  </si>
  <si>
    <t>O17094370002</t>
  </si>
  <si>
    <t>O17094330002</t>
  </si>
  <si>
    <t>B17095660002</t>
  </si>
  <si>
    <t>B17095480002</t>
  </si>
  <si>
    <t>B17094450002</t>
  </si>
  <si>
    <t>O17095150002</t>
  </si>
  <si>
    <t>O17095120002</t>
  </si>
  <si>
    <t>O17095110002</t>
  </si>
  <si>
    <t>O17094850002</t>
  </si>
  <si>
    <t>O17094790002</t>
  </si>
  <si>
    <t>O17094720002</t>
  </si>
  <si>
    <t>O17094680002</t>
  </si>
  <si>
    <t>O17094670002</t>
  </si>
  <si>
    <t>O17094600002</t>
  </si>
  <si>
    <t>O17094580002</t>
  </si>
  <si>
    <t>O17094570002</t>
  </si>
  <si>
    <t>O17099930002</t>
  </si>
  <si>
    <t>O17099840002</t>
  </si>
  <si>
    <t>O17099680002</t>
  </si>
  <si>
    <t>O17099630002</t>
  </si>
  <si>
    <t>O17099620002</t>
  </si>
  <si>
    <t>O17099510002</t>
  </si>
  <si>
    <t>O17100030002</t>
  </si>
  <si>
    <t>O17100190002</t>
  </si>
  <si>
    <t>O17100540002</t>
  </si>
  <si>
    <t>O17100550002</t>
  </si>
  <si>
    <t>B17099100002</t>
  </si>
  <si>
    <t>B17099540002</t>
  </si>
  <si>
    <t>O17098330002</t>
  </si>
  <si>
    <t>O17099110002</t>
  </si>
  <si>
    <t>O17098830002</t>
  </si>
  <si>
    <t>O17098800002</t>
  </si>
  <si>
    <t>O17098780002</t>
  </si>
  <si>
    <t>O17098460002</t>
  </si>
  <si>
    <t>Q10796720002</t>
  </si>
  <si>
    <t>O17104110002</t>
  </si>
  <si>
    <t>O17103860002</t>
  </si>
  <si>
    <t>O17103450002</t>
  </si>
  <si>
    <t>O17103430002</t>
  </si>
  <si>
    <t>O17103420002</t>
  </si>
  <si>
    <t>O17103410002</t>
  </si>
  <si>
    <t>O17104540002</t>
  </si>
  <si>
    <t>B17102350002</t>
  </si>
  <si>
    <t>B17102770002</t>
  </si>
  <si>
    <t>O17102090002</t>
  </si>
  <si>
    <t>O17102110002</t>
  </si>
  <si>
    <t>O17102220002</t>
  </si>
  <si>
    <t>O17103390002</t>
  </si>
  <si>
    <t>O17102960002</t>
  </si>
  <si>
    <t>O17102810002</t>
  </si>
  <si>
    <t>G09585810002</t>
  </si>
  <si>
    <t>S09465670001</t>
  </si>
  <si>
    <t>S09465870002</t>
  </si>
  <si>
    <t>O17107480002</t>
  </si>
  <si>
    <t>O17107460002</t>
  </si>
  <si>
    <t>O17107430002</t>
  </si>
  <si>
    <t>O17107420002</t>
  </si>
  <si>
    <t>O17107410002</t>
  </si>
  <si>
    <t>O17107350002</t>
  </si>
  <si>
    <t>O17107290002</t>
  </si>
  <si>
    <t>O17108460002</t>
  </si>
  <si>
    <t>O17108550002</t>
  </si>
  <si>
    <t>B17106380002</t>
  </si>
  <si>
    <t>B17106730002</t>
  </si>
  <si>
    <t>B17106740002</t>
  </si>
  <si>
    <t>O17106220002</t>
  </si>
  <si>
    <t>O17105880002</t>
  </si>
  <si>
    <t>F0000458</t>
  </si>
  <si>
    <t>G09594360002</t>
  </si>
  <si>
    <t>G09594280002</t>
  </si>
  <si>
    <t>G09594260002</t>
  </si>
  <si>
    <t>G09599900002</t>
  </si>
  <si>
    <t>G09601400003</t>
  </si>
  <si>
    <t>Q10807000002</t>
  </si>
  <si>
    <t>G09602340002</t>
  </si>
  <si>
    <t>G09602360002</t>
  </si>
  <si>
    <t>G09602390002</t>
  </si>
  <si>
    <t>G09602970002</t>
  </si>
  <si>
    <t>Q10807620002</t>
  </si>
  <si>
    <t>S09468040001</t>
  </si>
  <si>
    <t>S09468110002</t>
  </si>
  <si>
    <t>O17111700002</t>
  </si>
  <si>
    <t>O17111870002</t>
  </si>
  <si>
    <t>O17111990002</t>
  </si>
  <si>
    <t>O17112260002</t>
  </si>
  <si>
    <t>O17111230002</t>
  </si>
  <si>
    <t>O17111090002</t>
  </si>
  <si>
    <t>O17111010002</t>
  </si>
  <si>
    <t>O17111000002</t>
  </si>
  <si>
    <t>O17110950002</t>
  </si>
  <si>
    <t>O17110910002</t>
  </si>
  <si>
    <t>O17112940002</t>
  </si>
  <si>
    <t>O17112910002</t>
  </si>
  <si>
    <t>O17112890002</t>
  </si>
  <si>
    <t>O17112870002</t>
  </si>
  <si>
    <t>O17112850002</t>
  </si>
  <si>
    <t>O17112830002</t>
  </si>
  <si>
    <t>O17112820002</t>
  </si>
  <si>
    <t>O17112810002</t>
  </si>
  <si>
    <t>O17110880002</t>
  </si>
  <si>
    <t>O17110840002</t>
  </si>
  <si>
    <t>O17110510002</t>
  </si>
  <si>
    <t>B17111630002</t>
  </si>
  <si>
    <t>G09608370002</t>
  </si>
  <si>
    <t>G09608440002</t>
  </si>
  <si>
    <t>G09608500002</t>
  </si>
  <si>
    <t>G09608560002</t>
  </si>
  <si>
    <t>S09469300002</t>
  </si>
  <si>
    <t>S09469300003</t>
  </si>
  <si>
    <t>G09613160002</t>
  </si>
  <si>
    <t>G09613210002</t>
  </si>
  <si>
    <t>G09613250002</t>
  </si>
  <si>
    <t>G09613270002</t>
  </si>
  <si>
    <t>G09613410002</t>
  </si>
  <si>
    <t>G09613430002</t>
  </si>
  <si>
    <t>G09617130002</t>
  </si>
  <si>
    <t>Q10813180002</t>
  </si>
  <si>
    <t>Q10813590002</t>
  </si>
  <si>
    <t>Q10813600002</t>
  </si>
  <si>
    <t>O17116030002</t>
  </si>
  <si>
    <t>O17115880002</t>
  </si>
  <si>
    <t>O17115870002</t>
  </si>
  <si>
    <t>O17115770002</t>
  </si>
  <si>
    <t>O17115730002</t>
  </si>
  <si>
    <t>O17115500002</t>
  </si>
  <si>
    <t>O17115420002</t>
  </si>
  <si>
    <t>O17115340002</t>
  </si>
  <si>
    <t>O17116370002</t>
  </si>
  <si>
    <t>O17116420002</t>
  </si>
  <si>
    <t>O17115320002</t>
  </si>
  <si>
    <t>F0000462</t>
  </si>
  <si>
    <t>G09620450002</t>
  </si>
  <si>
    <t>G09620470002</t>
  </si>
  <si>
    <t>G09620490002</t>
  </si>
  <si>
    <t>G09620510002</t>
  </si>
  <si>
    <t>G09620550002</t>
  </si>
  <si>
    <t>G09620570002</t>
  </si>
  <si>
    <t>G09620590002</t>
  </si>
  <si>
    <t>G09622000002</t>
  </si>
  <si>
    <t>G09622020002</t>
  </si>
  <si>
    <t>G09622060002</t>
  </si>
  <si>
    <t>G09622080002</t>
  </si>
  <si>
    <t>Q10818330002</t>
  </si>
  <si>
    <t>O17120850002</t>
  </si>
  <si>
    <t>O17120890002</t>
  </si>
  <si>
    <t>B17118880002</t>
  </si>
  <si>
    <t>B17118980002</t>
  </si>
  <si>
    <t>O17119190002</t>
  </si>
  <si>
    <t>O17118730002</t>
  </si>
  <si>
    <t>B17119370002</t>
  </si>
  <si>
    <t>F0000465</t>
  </si>
  <si>
    <t>G09632720002</t>
  </si>
  <si>
    <t>G09632760002</t>
  </si>
  <si>
    <t>G09632820002</t>
  </si>
  <si>
    <t>G09632840002</t>
  </si>
  <si>
    <t>G09638330004</t>
  </si>
  <si>
    <t>J03508250002</t>
  </si>
  <si>
    <t>G09639960002</t>
  </si>
  <si>
    <t>G09639900002</t>
  </si>
  <si>
    <t>G09639880002</t>
  </si>
  <si>
    <t>Q10823630002</t>
  </si>
  <si>
    <t>Q10823600002</t>
  </si>
  <si>
    <t>G09640110002</t>
  </si>
  <si>
    <t>G09640130002</t>
  </si>
  <si>
    <t>G09641440002</t>
  </si>
  <si>
    <t>G09641460002</t>
  </si>
  <si>
    <t>G09642420002</t>
  </si>
  <si>
    <t>O17123010002</t>
  </si>
  <si>
    <t>O17123200002</t>
  </si>
  <si>
    <t>O17122760002</t>
  </si>
  <si>
    <t>O17122750002</t>
  </si>
  <si>
    <t>O17122740002</t>
  </si>
  <si>
    <t>O17122730002</t>
  </si>
  <si>
    <t>O17122710002</t>
  </si>
  <si>
    <t>O17122700002</t>
  </si>
  <si>
    <t>O17123780002</t>
  </si>
  <si>
    <t>O17123490002</t>
  </si>
  <si>
    <t>O17123440002</t>
  </si>
  <si>
    <t>B17123100002</t>
  </si>
  <si>
    <t>B17122800002</t>
  </si>
  <si>
    <t>B17122070002</t>
  </si>
  <si>
    <t>O17122660002</t>
  </si>
  <si>
    <t>O17122410002</t>
  </si>
  <si>
    <t>O17122160002</t>
  </si>
  <si>
    <t>O17122140002</t>
  </si>
  <si>
    <t>O17122120002</t>
  </si>
  <si>
    <t>O17122020002</t>
  </si>
  <si>
    <t>B17123170002</t>
  </si>
  <si>
    <t>G09643080004</t>
  </si>
  <si>
    <t>G09643090004</t>
  </si>
  <si>
    <t>G09644750002</t>
  </si>
  <si>
    <t>G09644730002</t>
  </si>
  <si>
    <t>G09644650002</t>
  </si>
  <si>
    <t>G09644630002</t>
  </si>
  <si>
    <t>G09644610002</t>
  </si>
  <si>
    <t>F0000469</t>
  </si>
  <si>
    <t>S09471940001</t>
  </si>
  <si>
    <t>G09650780002</t>
  </si>
  <si>
    <t>G09650760002</t>
  </si>
  <si>
    <t>Q10827530002</t>
  </si>
  <si>
    <t>G09650770001</t>
  </si>
  <si>
    <t>S09472060001</t>
  </si>
  <si>
    <t>G09652040002</t>
  </si>
  <si>
    <t>Q10827740002</t>
  </si>
  <si>
    <t>G09653920002</t>
  </si>
  <si>
    <t>G09653990002</t>
  </si>
  <si>
    <t>G09654010002</t>
  </si>
  <si>
    <t>G09654050002</t>
  </si>
  <si>
    <t>G09654800002</t>
  </si>
  <si>
    <t>G09654830002</t>
  </si>
  <si>
    <t>S09472510001</t>
  </si>
  <si>
    <t>S09472510003</t>
  </si>
  <si>
    <t>O17127060002</t>
  </si>
  <si>
    <t>O17127040002</t>
  </si>
  <si>
    <t>O17128250002</t>
  </si>
  <si>
    <t>O17128930002</t>
  </si>
  <si>
    <t>B17126780002</t>
  </si>
  <si>
    <t>O17126600002</t>
  </si>
  <si>
    <t>O17126300002</t>
  </si>
  <si>
    <t>O17126130002</t>
  </si>
  <si>
    <t>G09655400003</t>
  </si>
  <si>
    <t>G09655390003</t>
  </si>
  <si>
    <t>F0000472</t>
  </si>
  <si>
    <t>G09659890002</t>
  </si>
  <si>
    <t>G09659910002</t>
  </si>
  <si>
    <t>G09659950002</t>
  </si>
  <si>
    <t>G09659970002</t>
  </si>
  <si>
    <t>G09663210002</t>
  </si>
  <si>
    <t>G09663170002</t>
  </si>
  <si>
    <t>G09663150002</t>
  </si>
  <si>
    <t>G09663130002</t>
  </si>
  <si>
    <t>G09663190002</t>
  </si>
  <si>
    <t>G09664490002</t>
  </si>
  <si>
    <t>G09666430002</t>
  </si>
  <si>
    <t>G09666410002</t>
  </si>
  <si>
    <t>G09666390002</t>
  </si>
  <si>
    <t>O17132130002</t>
  </si>
  <si>
    <t>O17132260002</t>
  </si>
  <si>
    <t>O17131640002</t>
  </si>
  <si>
    <t>O17131600002</t>
  </si>
  <si>
    <t>O17131580002</t>
  </si>
  <si>
    <t>O17131210002</t>
  </si>
  <si>
    <t>O17130920002</t>
  </si>
  <si>
    <t>O17133450002</t>
  </si>
  <si>
    <t>B17130940002</t>
  </si>
  <si>
    <t>B17130930002</t>
  </si>
  <si>
    <t>B17130660002</t>
  </si>
  <si>
    <t>B17130620002</t>
  </si>
  <si>
    <t>B17130600002</t>
  </si>
  <si>
    <t>B17130560002</t>
  </si>
  <si>
    <t>O17130350002</t>
  </si>
  <si>
    <t>B17131440002</t>
  </si>
  <si>
    <t>B17131860002</t>
  </si>
  <si>
    <t>G09674030002</t>
  </si>
  <si>
    <t>Q10838050002</t>
  </si>
  <si>
    <t>Q10838100002</t>
  </si>
  <si>
    <t>O17135950002</t>
  </si>
  <si>
    <t>O17135890002</t>
  </si>
  <si>
    <t>O17135880002</t>
  </si>
  <si>
    <t>O17135790002</t>
  </si>
  <si>
    <t>O17135530002</t>
  </si>
  <si>
    <t>O17135460002</t>
  </si>
  <si>
    <t>O17135420002</t>
  </si>
  <si>
    <t>O17135220002</t>
  </si>
  <si>
    <t>O17135200002</t>
  </si>
  <si>
    <t>O17136320002</t>
  </si>
  <si>
    <t>O17136350002</t>
  </si>
  <si>
    <t>B17135250002</t>
  </si>
  <si>
    <t>B17135680002</t>
  </si>
  <si>
    <t>B17135720002</t>
  </si>
  <si>
    <t>O17135190002</t>
  </si>
  <si>
    <t>O17135180002</t>
  </si>
  <si>
    <t>O17135170002</t>
  </si>
  <si>
    <t>O17135140002</t>
  </si>
  <si>
    <t>O17135130002</t>
  </si>
  <si>
    <t>O17135090002</t>
  </si>
  <si>
    <t>O17135020002</t>
  </si>
  <si>
    <t>O17135010002</t>
  </si>
  <si>
    <t>O17134990002</t>
  </si>
  <si>
    <t>O17134980002</t>
  </si>
  <si>
    <t>B17135860002</t>
  </si>
  <si>
    <t>G09685660002</t>
  </si>
  <si>
    <t>G09685750002</t>
  </si>
  <si>
    <t>G09685780002</t>
  </si>
  <si>
    <t>G09685800002</t>
  </si>
  <si>
    <t>G09690850002</t>
  </si>
  <si>
    <t>G09690870002</t>
  </si>
  <si>
    <t>G09690890002</t>
  </si>
  <si>
    <t>G09690910002</t>
  </si>
  <si>
    <t>G09690930002</t>
  </si>
  <si>
    <t>O17140240002</t>
  </si>
  <si>
    <t>O17139840002</t>
  </si>
  <si>
    <t>O17138950002</t>
  </si>
  <si>
    <t>B17139530002</t>
  </si>
  <si>
    <t>B17139920002</t>
  </si>
  <si>
    <t>O17138600002</t>
  </si>
  <si>
    <t>O17138640002</t>
  </si>
  <si>
    <t>Q10845370002</t>
  </si>
  <si>
    <t>F0000477</t>
  </si>
  <si>
    <t>G09701220002</t>
  </si>
  <si>
    <t>G09704010002</t>
  </si>
  <si>
    <t>Q10848180002</t>
  </si>
  <si>
    <t>G09701260003</t>
  </si>
  <si>
    <t>O17143780002</t>
  </si>
  <si>
    <t>O17143760002</t>
  </si>
  <si>
    <t>O17143080002</t>
  </si>
  <si>
    <t>O17143000002</t>
  </si>
  <si>
    <t>O17142790002</t>
  </si>
  <si>
    <t>O17142580002</t>
  </si>
  <si>
    <t>O17142570002</t>
  </si>
  <si>
    <t>O17145030002</t>
  </si>
  <si>
    <t>O17144420002</t>
  </si>
  <si>
    <t>O17143810002</t>
  </si>
  <si>
    <t>O17143800002</t>
  </si>
  <si>
    <t>B17142720002</t>
  </si>
  <si>
    <t>B17142990002</t>
  </si>
  <si>
    <t>B17143610002</t>
  </si>
  <si>
    <t>B17143330002</t>
  </si>
  <si>
    <t>B17143180002</t>
  </si>
  <si>
    <t>B17143030002</t>
  </si>
  <si>
    <t>F0000480</t>
  </si>
  <si>
    <t>G09707080002</t>
  </si>
  <si>
    <t>G09707100002</t>
  </si>
  <si>
    <t>G09707140002</t>
  </si>
  <si>
    <t>G09707160002</t>
  </si>
  <si>
    <t>G09707180002</t>
  </si>
  <si>
    <t>G09707200002</t>
  </si>
  <si>
    <t>G09708490002</t>
  </si>
  <si>
    <t>G09708510002</t>
  </si>
  <si>
    <t>G09714790002</t>
  </si>
  <si>
    <t>G09714820002</t>
  </si>
  <si>
    <t>Q10854130002</t>
  </si>
  <si>
    <t>O17147920002</t>
  </si>
  <si>
    <t>O17147770002</t>
  </si>
  <si>
    <t>O17147470002</t>
  </si>
  <si>
    <t>O17147420002</t>
  </si>
  <si>
    <t>O17148280002</t>
  </si>
  <si>
    <t>B17146730002</t>
  </si>
  <si>
    <t>B17147050002</t>
  </si>
  <si>
    <t>O17146790002</t>
  </si>
  <si>
    <t>O17146460002</t>
  </si>
  <si>
    <t>B17147560002</t>
  </si>
  <si>
    <t>Q10855590002</t>
  </si>
  <si>
    <t>S09476210002</t>
  </si>
  <si>
    <t>G09722160002</t>
  </si>
  <si>
    <t>S09476210003</t>
  </si>
  <si>
    <t>Q10858280002</t>
  </si>
  <si>
    <t>G09726820003</t>
  </si>
  <si>
    <t>O17151730002</t>
  </si>
  <si>
    <t>O17151720002</t>
  </si>
  <si>
    <t>O17151680002</t>
  </si>
  <si>
    <t>O17151490002</t>
  </si>
  <si>
    <t>O17151120002</t>
  </si>
  <si>
    <t>O17151100002</t>
  </si>
  <si>
    <t>O17151740002</t>
  </si>
  <si>
    <t>O17151780002</t>
  </si>
  <si>
    <t>O17152720002</t>
  </si>
  <si>
    <t>B17150660002</t>
  </si>
  <si>
    <t>B17150670002</t>
  </si>
  <si>
    <t>B17150680002</t>
  </si>
  <si>
    <t>B17150700002</t>
  </si>
  <si>
    <t>O17151090002</t>
  </si>
  <si>
    <t>O17151080002</t>
  </si>
  <si>
    <t>O17151070002</t>
  </si>
  <si>
    <t>O17150800002</t>
  </si>
  <si>
    <t>F0000492</t>
  </si>
  <si>
    <t>S09477500001</t>
  </si>
  <si>
    <t>S09477380001</t>
  </si>
  <si>
    <t>S09477510001</t>
  </si>
  <si>
    <t>S09477520001</t>
  </si>
  <si>
    <t>O17155540002</t>
  </si>
  <si>
    <t>O17155360002</t>
  </si>
  <si>
    <t>O17155190002</t>
  </si>
  <si>
    <t>O17155150002</t>
  </si>
  <si>
    <t>O17155140002</t>
  </si>
  <si>
    <t>O17155550002</t>
  </si>
  <si>
    <t>O17155680002</t>
  </si>
  <si>
    <t>O17155710002</t>
  </si>
  <si>
    <t>O17155860002</t>
  </si>
  <si>
    <t>B17154450002</t>
  </si>
  <si>
    <t>O17154550002</t>
  </si>
  <si>
    <t>F0000495</t>
  </si>
  <si>
    <t>F0000501</t>
  </si>
  <si>
    <t>Q10870270002</t>
  </si>
  <si>
    <t>S09479740001</t>
  </si>
  <si>
    <t>S09479740003</t>
  </si>
  <si>
    <t>S09479790003</t>
  </si>
  <si>
    <t>O17158380002</t>
  </si>
  <si>
    <t>O17159350002</t>
  </si>
  <si>
    <t>O17158280002</t>
  </si>
  <si>
    <t>O17160360002</t>
  </si>
  <si>
    <t>O17160210002</t>
  </si>
  <si>
    <t>O17159850002</t>
  </si>
  <si>
    <t>B17159120002</t>
  </si>
  <si>
    <t>B17159110002</t>
  </si>
  <si>
    <t>B17159100002</t>
  </si>
  <si>
    <t>B17159090002</t>
  </si>
  <si>
    <t>B17159070002</t>
  </si>
  <si>
    <t>G09752450003</t>
  </si>
  <si>
    <t>G09754210003</t>
  </si>
  <si>
    <t>G09760030002</t>
  </si>
  <si>
    <t>G09762500002</t>
  </si>
  <si>
    <t>Q10873660002</t>
  </si>
  <si>
    <t>Q10875280002</t>
  </si>
  <si>
    <t>S09481410005</t>
  </si>
  <si>
    <t>O17163430002</t>
  </si>
  <si>
    <t>O17163500002</t>
  </si>
  <si>
    <t>O17163540002</t>
  </si>
  <si>
    <t>O17163650002</t>
  </si>
  <si>
    <t>O17163670002</t>
  </si>
  <si>
    <t>O17163290002</t>
  </si>
  <si>
    <t>O17163240002</t>
  </si>
  <si>
    <t>O17163170002</t>
  </si>
  <si>
    <t>O17163040002</t>
  </si>
  <si>
    <t>O17162840002</t>
  </si>
  <si>
    <t>O17164720002</t>
  </si>
  <si>
    <t>O17164510002</t>
  </si>
  <si>
    <t>O17164460002</t>
  </si>
  <si>
    <t>O17164230002</t>
  </si>
  <si>
    <t>B17163050002</t>
  </si>
  <si>
    <t>B17163030002</t>
  </si>
  <si>
    <t>B17162720002</t>
  </si>
  <si>
    <t>B17162580002</t>
  </si>
  <si>
    <t>B17162530002</t>
  </si>
  <si>
    <t>B17162450002</t>
  </si>
  <si>
    <t>B17162430002</t>
  </si>
  <si>
    <t>O17162460002</t>
  </si>
  <si>
    <t>B17163470002</t>
  </si>
  <si>
    <t>B17163440002</t>
  </si>
  <si>
    <t>B17163070002</t>
  </si>
  <si>
    <t>B17163090002</t>
  </si>
  <si>
    <t>B17163110002</t>
  </si>
  <si>
    <t>T03925150001</t>
  </si>
  <si>
    <t>T03925170001</t>
  </si>
  <si>
    <t>T03925190001</t>
  </si>
  <si>
    <t>T03925210001</t>
  </si>
  <si>
    <t>T03925230001</t>
  </si>
  <si>
    <t>T03925250001</t>
  </si>
  <si>
    <t>T03925270001</t>
  </si>
  <si>
    <t>T03925290001</t>
  </si>
  <si>
    <t>T03925310001</t>
  </si>
  <si>
    <t>T03925330001</t>
  </si>
  <si>
    <t>T03925350001</t>
  </si>
  <si>
    <t>T03925370001</t>
  </si>
  <si>
    <t>T03925390001</t>
  </si>
  <si>
    <t>T03925410001</t>
  </si>
  <si>
    <t>T03925430001</t>
  </si>
  <si>
    <t>T03925450001</t>
  </si>
  <si>
    <t>T03925470001</t>
  </si>
  <si>
    <t>T03925490001</t>
  </si>
  <si>
    <t>T03925510001</t>
  </si>
  <si>
    <t>T03925530001</t>
  </si>
  <si>
    <t>T03925550001</t>
  </si>
  <si>
    <t>T03925570001</t>
  </si>
  <si>
    <t>T03925590001</t>
  </si>
  <si>
    <t>T03925610001</t>
  </si>
  <si>
    <t>T03925630001</t>
  </si>
  <si>
    <t>T03925650001</t>
  </si>
  <si>
    <t>T03925670001</t>
  </si>
  <si>
    <t>T03925690001</t>
  </si>
  <si>
    <t>T03925710001</t>
  </si>
  <si>
    <t>T03925730001</t>
  </si>
  <si>
    <t>T03925750001</t>
  </si>
  <si>
    <t>T03925770001</t>
  </si>
  <si>
    <t>T03925790001</t>
  </si>
  <si>
    <t>T03925810001</t>
  </si>
  <si>
    <t>T03925830001</t>
  </si>
  <si>
    <t>T03925850001</t>
  </si>
  <si>
    <t>T03925870001</t>
  </si>
  <si>
    <t>T03925890001</t>
  </si>
  <si>
    <t>T03925910001</t>
  </si>
  <si>
    <t>T03925930001</t>
  </si>
  <si>
    <t>T03925950001</t>
  </si>
  <si>
    <t>T03925970001</t>
  </si>
  <si>
    <t>T03925990001</t>
  </si>
  <si>
    <t>T03926010001</t>
  </si>
  <si>
    <t>T03926030001</t>
  </si>
  <si>
    <t>T03926050001</t>
  </si>
  <si>
    <t>T03926070001</t>
  </si>
  <si>
    <t>T03926090001</t>
  </si>
  <si>
    <t>T03926110001</t>
  </si>
  <si>
    <t>T03926130001</t>
  </si>
  <si>
    <t>T03926150001</t>
  </si>
  <si>
    <t>T03926170001</t>
  </si>
  <si>
    <t>T03926190001</t>
  </si>
  <si>
    <t>T03926210001</t>
  </si>
  <si>
    <t>T03926230001</t>
  </si>
  <si>
    <t>T03926260001</t>
  </si>
  <si>
    <t>T03926280001</t>
  </si>
  <si>
    <t>T03926300001</t>
  </si>
  <si>
    <t>T03926320001</t>
  </si>
  <si>
    <t>T03926340001</t>
  </si>
  <si>
    <t>T03926360001</t>
  </si>
  <si>
    <t>T03926380001</t>
  </si>
  <si>
    <t>T03926400001</t>
  </si>
  <si>
    <t>T03926420001</t>
  </si>
  <si>
    <t>T03926440001</t>
  </si>
  <si>
    <t>T03926460001</t>
  </si>
  <si>
    <t>T03926480001</t>
  </si>
  <si>
    <t>T03926500001</t>
  </si>
  <si>
    <t>T03926520001</t>
  </si>
  <si>
    <t>T03926540001</t>
  </si>
  <si>
    <t>T03926560001</t>
  </si>
  <si>
    <t>T03926580001</t>
  </si>
  <si>
    <t>T03926600001</t>
  </si>
  <si>
    <t>T03926620001</t>
  </si>
  <si>
    <t>T03926640001</t>
  </si>
  <si>
    <t>T03926660001</t>
  </si>
  <si>
    <t>T03926680001</t>
  </si>
  <si>
    <t>T03926700001</t>
  </si>
  <si>
    <t>T03926720001</t>
  </si>
  <si>
    <t>T03926740001</t>
  </si>
  <si>
    <t>T03926760001</t>
  </si>
  <si>
    <t>T03926780001</t>
  </si>
  <si>
    <t>T03926800001</t>
  </si>
  <si>
    <t>T03926820001</t>
  </si>
  <si>
    <t>T03926840001</t>
  </si>
  <si>
    <t>T03926860001</t>
  </si>
  <si>
    <t>T03926880001</t>
  </si>
  <si>
    <t>T03926900001</t>
  </si>
  <si>
    <t>T03926920001</t>
  </si>
  <si>
    <t>T03926940001</t>
  </si>
  <si>
    <t>T03926960001</t>
  </si>
  <si>
    <t>T03926980001</t>
  </si>
  <si>
    <t>T03927000001</t>
  </si>
  <si>
    <t>T03927020001</t>
  </si>
  <si>
    <t>T03927040001</t>
  </si>
  <si>
    <t>T03927060001</t>
  </si>
  <si>
    <t>T03927080001</t>
  </si>
  <si>
    <t>T03927100001</t>
  </si>
  <si>
    <t>T03927120001</t>
  </si>
  <si>
    <t>T03927140001</t>
  </si>
  <si>
    <t>T03927160001</t>
  </si>
  <si>
    <t>T03927180001</t>
  </si>
  <si>
    <t>T03927200001</t>
  </si>
  <si>
    <t>T03927220001</t>
  </si>
  <si>
    <t>T03927240001</t>
  </si>
  <si>
    <t>G09771770002</t>
  </si>
  <si>
    <t>G09771790002</t>
  </si>
  <si>
    <t>G09771810002</t>
  </si>
  <si>
    <t>G09771830002</t>
  </si>
  <si>
    <t>G09776020002</t>
  </si>
  <si>
    <t>S09483010004</t>
  </si>
  <si>
    <t>00099021001 DEPOSITO DE EFECTIVO, DEPOSITANTE: JANETTE MEDRANO RODRIGUEZ, CONCEPTO: PAGO PARCIAL SENASIR, CUENTA DE DEPOSITO: CUENTA UNICA DEL TESORO</t>
  </si>
  <si>
    <t>00099021001 DEPOSITO DE EFECTIVO, DEPOSITANTE: SESAI QUISPE ARGANDOÑA, CONCEPTO: DEVOLUCION DE AGUINALDO, CUENTA DE DEPOSITO: CUENTA UNICA DEL TESORO</t>
  </si>
  <si>
    <t>00212082001 DEPOSITO DE EFECTIVO, DEPOSITANTE: LILIAN LIZET CANAVIRI POCOACA INRA-LA PAZ, CONCEPTO: DEVOLUCION DE VIATICOS, CUENTA DE DEPOSITO: CUENTA UNICA DEL TESORO</t>
  </si>
  <si>
    <t>00099021001 DEPOSITO DE EFECTIVO, DEPOSITANTE: EDSON WALDO PEÑALOZA PINTO, CONCEPTO: DEVOLUCION POR RETENCION IMPOSITIVA, CUENTA DE DEPOSITO: CUENTA UNICA DEL TESORO</t>
  </si>
  <si>
    <t>00593012001 DEP.DE CHEQ.AJENOS,RET.DE CAM.,CONCEPTO: VENTA DE INSUMOS,DEP.: EMPRESA ESTATAL YACANA , PROCEDENCIA: BANCO UNION S.A., CHEQUE: 296, FECHA DE EMISION:31/01/2019</t>
  </si>
  <si>
    <t>00099021001 DEPOSITO DE EFECTIVO, DEPOSITANTE: JULIETA TAMEZ GUARDIA, CONCEPTO: DOBLE PERCEPCION, CUENTA DE DEPOSITO: CUENTA UNICA DEL TESORO</t>
  </si>
  <si>
    <t>00099021001 DEPOSITO DE EFECTIVO, DEPOSITANTE: DANITZA PRIETO RIVERO, CONCEPTO: DEVOLUCION DE GASOLINA, CUENTA DE DEPOSITO: CUENTA UNICA DEL TESORO</t>
  </si>
  <si>
    <t>00099021001 DEPOSITO DE EFECTIVO, DEPOSITANTE: DANIEL POZO GUZMAN, CONCEPTO: REVERSION PREV 1643, CUENTA DE DEPOSITO: CUENTA UNICA DEL TESORO</t>
  </si>
  <si>
    <t>00099021001 DEPOSITO DE EFECTIVO, DEPOSITANTE: DANIEL POZO GUZMAN, CONCEPTO: REVERSION PREV 1516, CUENTA DE DEPOSITO: CUENTA UNICA DEL TESORO</t>
  </si>
  <si>
    <t>00099021001 DEPOSITO DE EFECTIVO, DEPOSITANTE: MAXIMA CHOQUE CHAMBI CI 308861LP, CONCEPTO: DEVOLUCION COBRO INDEBIDO, CUENTA DE DEPOSITO: CUENTA UNICA DEL TESORO</t>
  </si>
  <si>
    <t>00099021001 DEPOSITO DE EFECTIVO, DEPOSITANTE: VICENTE CHOQUE CALLISAYA, CONCEPTO: DEVOLUCION DEL COBRO DE PAGO UNICO, CUENTA DE DEPOSITO: CUENTA UNICA DEL TESORO</t>
  </si>
  <si>
    <t>A:00099021001 TRANSFERENCIA DE RECUPERACIONES SEGÚN NOTA GEF-LIN-MCM-0047-NOT/19 PARA PAGO DE CAPITAL E INTERESES DE ACUERDO A CONTRATO DE FIDEICOMISO “ACCESOS SEGUROS VIVIR BIEN” CORRESPONDIENTE AL GAM SANTA CRUZ</t>
  </si>
  <si>
    <t>A:00099021001 TRANSFERENCIA DE RECUPERACIONES SEGÚN NOTA GEF-LIN-MCM-0047-NOT/19 PARA PAGO DE CAPITAL E INTERESES DE ACUERDO A CONTRATO DE FIDEICOMISO “ACCESOS SEGUROS VIVIR BIEN” CORRESPONDIENTE AL GAM COBIJA</t>
  </si>
  <si>
    <t>A:00099021001 TRANSFERENCIA DE RECUPERACIONES SEGÚN NOTA GEF-LIN-MCM-0047-NOT/19 PARA PAGO DE CAPITAL E INTERESES DE ACUERDO A CONTRATO DE FIDEICOMISO “ACCESOS SEGUROS VIVIR BIEN” CORRESPONDIENTE AL GAD COCHABAMBA.</t>
  </si>
  <si>
    <t>A:00099021001 TRANSFERENCIA DE RECUPERACIONES SEGÚN NOTA GEF-LIN-MCM-0047-NOT/19 PARA PAGO DE CAPITAL E INTERESES DE ACUERDO A CONTRATO DE FIDEICOMISO “ACCESOS SEGUROS VIVIR BIEN” CORRESPONDIENTE AL GAD CHUQUISACA.</t>
  </si>
  <si>
    <t>A:00099021001 TRANSFERENCIA DE RECUPERACIONES SEGÚN NOTA GEF-LIN-MCM-0047-NOT/19 PARA PAGO DE CAPITAL E INTERESES DE ACUERDO A CONTRATO DE FIDEICOMISO “ACCESOS SEGUROS VIVIR BIEN” CORRESPONDIENTE AL GAD PANDO.</t>
  </si>
  <si>
    <t>De: 00099021001 Transferencia de recursos al GAM de Bella Flor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</si>
  <si>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Exaltación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</si>
  <si>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Bolpebra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</si>
  <si>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Porvenir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</si>
  <si>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Cobija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</si>
  <si>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Pocoata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</si>
  <si>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Baures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</si>
  <si>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</si>
  <si>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Boyuibe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</si>
  <si>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Ravelo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</si>
  <si>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Choro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</si>
  <si>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Colquechaca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</si>
  <si>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Huacaraje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</si>
  <si>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</si>
  <si>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Ocurí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</si>
  <si>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Oruro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</si>
  <si>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Quemes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</si>
  <si>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Chayanta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</si>
  <si>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</si>
  <si>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Loreto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</si>
  <si>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Llallagua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</si>
  <si>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Tinguipaya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</si>
  <si>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Uncía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</si>
  <si>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</si>
  <si>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Acasio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</si>
  <si>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Joaquín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</si>
  <si>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Potosí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</si>
  <si>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Betanzos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</si>
  <si>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Yamparaéz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</si>
  <si>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Arampampa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</si>
  <si>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</si>
  <si>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</si>
  <si>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Soracachi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</si>
  <si>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Magdalena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</si>
  <si>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</si>
  <si>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</si>
  <si>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Huayllamarca (Santiago de Huayllamarca)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</si>
  <si>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Andrés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</si>
  <si>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Colcha "K" (Villa Martin)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</si>
  <si>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Atocha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</si>
  <si>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Tupiza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</si>
  <si>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Andamarca (Santiago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</si>
  <si>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Uyuni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</si>
  <si>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Caripuyo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</si>
  <si>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Rivera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</si>
  <si>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Toledo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</si>
  <si>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Tomave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</si>
  <si>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Sacaca (Villa de Sacaca)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</si>
  <si>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Pampa Aullagas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</si>
  <si>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Esmeralda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</si>
  <si>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Caiza "D"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</si>
  <si>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</si>
  <si>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Salinas de G. Mendoza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</si>
  <si>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Esmoruco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</si>
  <si>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Coipasa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</si>
  <si>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Huachacalla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</si>
  <si>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</si>
  <si>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Belén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</si>
  <si>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Rurrenabaque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</si>
  <si>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</si>
  <si>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Mojinete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</si>
  <si>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 (Villa Talavera)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</si>
  <si>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Pablo de Lípez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</si>
  <si>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Borja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</si>
  <si>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Choquecota para el pago del Bono de Discapacidad, en el marco de la Ley N°977 de fecha 26 de septiembre de 2017, DS N°3437 de 20 diciembre de 2017 y la Resolución Ministerial N°010 de fecha 10 de enero de 2018, correspondiente al primer desembolso de la gestión 2019.</t>
  </si>
  <si>
    <t>TRANSFERENCIA DE FONDOS A SOLICITUD DE YACIMIENTOS PETROLIFEROS FISCALES BOLIVIANOS SEGUN SOLICITUD YPFB-0023-2019 REF: PAGO A YPFB TRANSPORTE SA DIC 2018 POR SERV TRANS GN LINEA 12 LIB. 00513012007 YPFB - RECURSOS NACIONALIZACIÓN POR DIFERENCIAL CAMBIARIO</t>
  </si>
  <si>
    <t>PAGO PRÉSTAMO IDA 2134-BO VCTO. 01-02-2019 POR CUENTA DE BANCO DE DESARROLLO , VALOR 01-02-2019 CAPITAL BS 524.823,23 INTERESES BS 120.709,36 LIBRETA N 00099021001 TGN RECURSOS ORDINARIOS (3987) ALIVIO MDRI</t>
  </si>
  <si>
    <t>||TRANSFERENCIA DE FONDOS S/G. FORMULARIO CITE: BUN/CF052/19 DE LA FECHA.(HRE-TSO-485), DEVOLUCION FONDOS DE SALDOS NO EJECUTADOS EN LA GESTION/2018 PROYECTO FORESTACIÓN DE LOS RIOS APORTANTES EL BELLO Y URMA JAWIRA-GAM SANTIAGO DE HUATA. A SOLICITUD GOB.AUT.MCPAL.SANTIAGO DE HUATA, LIBRETA N°00990201101 RECURSOS ORDINARIOS; BUN.</t>
  </si>
  <si>
    <t>00099021001 DEPOSITO DE EFECTIVO, DEPOSITANTE: AIDA LUZ MORALES VDA. DE ROSSO, CONCEPTO: CONVENIO DE PAGO, CUENTA DE DEPOSITO: CUENTA UNICA DEL TESORO</t>
  </si>
  <si>
    <t>00099021001 DEPOSITO DE EFECTIVO, DEPOSITANTE: VICTOR HUGO NOGALES DORADO, CONCEPTO: REVERSION TGN RECURSOS NO EJECUTADOS PLAN ELECCIONES PRIMARIAS 2019, CUENTA DE DEPOSITO: CUENTA UNICA DEL TESORO</t>
  </si>
  <si>
    <t>00099021001 DEPOSITO DE EFECTIVO, DEPOSITANTE: GUIDO CRESPO, CONCEPTO: DEVOLUCION PRA, CUENTA DE DEPOSITO: CUENTA UNICA DEL TESORO</t>
  </si>
  <si>
    <t>00099021001 DEPOSITO DE EFECTIVO, DEPOSITANTE: ALVARO M.A. CABA OLIVAREZ CI 2377522LP, CONCEPTO: CITE:  MEFP/VTCP/DGPOT/UAIS-CPJ/N°030/2016 REGULARIZACION NOVIEMBRE DICIEMBRE 2018, CUENTA DE DEPOSITO: CUENTA UNICA DEL TESORO</t>
  </si>
  <si>
    <t>00099021001 DEPOSITO DE EFECTIVO, DEPOSITANTE: CAJA DE SALUD CORDES, CONCEPTO: DEVOLUCION AL COBRO EN DEMASIA POR INTERESES Y MULTAS A MINISTERIO DE ENERGIAS, CUENTA DE DEPOSITO: CUENTA UNICA DEL TESORO</t>
  </si>
  <si>
    <t>00287102001 DEPOSITO DE EFECTIVO, DEPOSITANTE: FPS- DPTAL. LA PAZ, CONCEPTO: DEVOLUCION DE SALDO DE ASIGNACION DE FONDO -TALLER DE PROGRAMACION ANUAL-FPS DPTAL - LA PAZ, CUENTA DE DEPOSITO: CUENTA UNICA DEL TESORO</t>
  </si>
  <si>
    <t>00099021001 DEPOSITO DE EFECTIVO, DEPOSITANTE: CELESTINA VIRGINIA ORIHUELA ALVAREZ, CONCEPTO: DOBLE PERCEPCION, CUENTA DE DEPOSITO: CUENTA UNICA DEL TESORO</t>
  </si>
  <si>
    <t>00099021001 DEPOSITO DE EFECTIVO, DEPOSITANTE: GIOVANA MANTILLA CASTRO - SEPDAVI, CONCEPTO: SERVICIOS BASICOS - PAGO AGUA Y GAS DICIEMBRE, CUENTA DE DEPOSITO: CUENTA UNICA DEL TESORO</t>
  </si>
  <si>
    <t>00099021001 DEPOSITO DE EFECTIVO, DEPOSITANTE: ALEJANDRO SANZ SANTILLAN, CONCEPTO: REVERSION TOTAL DE JUNIO DE 2018, CUENTA DE DEPOSITO: CUENTA UNICA DEL TESORO</t>
  </si>
  <si>
    <t>00099021001 DEPOSITO DE EFECTIVO, DEPOSITANTE: WALTER VILLARROEL CHUQUIMIA, CONCEPTO: DEVOLUCION COBRO INDEBIDO SENASIR, CUENTA DE DEPOSITO: CUENTA UNICA DEL TESORO</t>
  </si>
  <si>
    <t>00099021001 DEPOSITO DE EFECTIVO, DEPOSITANTE: SANDRA YOUSSETTE SIACAR BACARREZA, CONCEPTO: REGULARIZACIONES POR TOPE SALARIAL DE MARZO 2018 A NOV 2018, CUENTA DE DEPOSITO: CUENTA UNICA DEL TESORO</t>
  </si>
  <si>
    <t>00591012001 DEP.DE CHEQ.AJENOS,RET.DE CAM.,CONCEPTO: PAGO POR SERVICIO DE AGUA POTABLE,DEP.: KETAL SA , PROCEDENCIA: BANCO NACIONAL DE BOLIVIA S.A., CHEQUE: 239369, FECHA DE EMISION:15/01/2019</t>
  </si>
  <si>
    <t>00593019201 DEP.DE CHEQ.AJENOS,RET.DE CAM.,CONCEPTO: REEMBOLSO POR BAJAS MEDICAS DE CAJA DE SALUD CORDES A EMPRESA ESTATAL YACANA,DEP.: CAJA DE SALUD CORDES , PROCEDENCIA: BANCO UNION S.A., CHEQUE: 10973, FECHA DE EMISION:30/01/2019</t>
  </si>
  <si>
    <t>00287102001 DEP.DE CHEQ.AJENOS,RET.DE CAM.,CONCEPTO: DEVOLUCION DE SALDOS NO UTILIZADOS C31-5 REGIONAL CHUQUISACA,DEP.: FPS-CENTRAL , PROCEDENCIA: BANCO UNION S.A., CHEQUE: 2549, FECHA DE EMISION:30/01/2019</t>
  </si>
  <si>
    <t>00670014101 DEP.DE CHEQ.AJENOS,RET.DE CAM.,CONCEPTO: SEGUNDO DESEMBOLSO BOLPEBRA,DEP.: TRIBUNAL SUPREMO ELECTORAL , PROCEDENCIA: BANCO UNION S.A., CHEQUE: 10651, FECHA DE EMISION:31/01/2019</t>
  </si>
  <si>
    <t>00099021001 DEPOSITO DE EFECTIVO, DEPOSITANTE: IRMA MENESES VDA DE ALDUNATE, CONCEPTO: DEVOLUCION SENASIR, CUENTA DE DEPOSITO: CUENTA UNICA DEL TESORO</t>
  </si>
  <si>
    <t>00287102001 DEPOSITO DE EFECTIVO, DEPOSITANTE: FPS-CENTRAL, CONCEPTO: DEVOLUCION DE SALDOS NO UTILIZADOS C31-9 GERENCIA DEPARTAMENTAL ORURO, CUENTA DE DEPOSITO: CUENTA UNICA DEL TESORO</t>
  </si>
  <si>
    <t>00099021001 DEPOSITO DE EFECTIVO, DEPOSITANTE: DAMITHZA VICTORIA APARICIO DURAN DE CASTRO, CONCEPTO: DEVOLUCION DE PASAJES - PEAJES PREVENTIVO N° 65, CUENTA DE DEPOSITO: CUENTA UNICA DEL TESORO</t>
  </si>
  <si>
    <t>00099021001 DEPOSITO DE EFECTIVO, DEPOSITANTE: DAMITHZA VICTORIA APARICIO DURAN DE CASTRO, CONCEPTO: DEVOLUCION DE COMBUSTIBLE - GASOLINA PREVENTIVO N° 55, CUENTA DE DEPOSITO: CUENTA UNICA DEL TESORO</t>
  </si>
  <si>
    <t>00099021001 DEPOSITO DE EFECTIVO, DEPOSITANTE: GERONIMO MAYTA ROMERO, CONCEPTO: CONVENIO DE PAGO POR COBRO INDEVIDO N 029-17, CUENTA DE DEPOSITO: CUENTA UNICA DEL TESORO</t>
  </si>
  <si>
    <t>00099021001 DEPOSITO DE EFECTIVO, DEPOSITANTE: OSCAR LUIS ROJAS VARGAS, CONCEPTO: DEVOLUCION DE RETROACTIVO, CUENTA DE DEPOSITO: CUENTA UNICA DEL TESORO</t>
  </si>
  <si>
    <t>PAGO A CAF PRÉSTAMO CFA008814 VCTO. 04-02-2019 POR CUENTA DE TGN , NTI. 011839 VALOR 04-02-2019 CAPITAL USD 573.242,51 INTERESES USD 286.843,67 COMISIONES USD 88.307,25 CTA. 3987 CUENTA UNICA DEL TESORO-3987 LIB. 00099021001 REF.: COMISIONES BANCARIAS</t>
  </si>
  <si>
    <t>NUMERO DE LIBRETA CUT: 00099021001 OPERACIÓN E18 TRANSFERENCIA DEL SISTEMA FINANCIERO POR CUENTA DE TERCEROS A LA CUT Devolucion pagos en exceso Gobierno Autonomo Departamental de Potosi</t>
  </si>
  <si>
    <t>TRANSFERENCIA DEL EXTERIOR SEGUN SWIFT 01378 DE FECHA 04/02/2019 ORDENANTE: VICECONSULADO DE BOLIVIA LA PLATA ARGENTINA LIB. 00099021001 TGN-RECURSOS ORDINARIOS (3987)</t>
  </si>
  <si>
    <t>TRANSFERENCIA DEL EXTERIOR SEGUN SWIFT 01376 DE FECHA 04/02/2019 ORDENANTE: VICECONSULADO DE BOLIVIA LA PLATA ARGENTINA LIB. 00099021001 TGN-RECURSOS ORDINARIOS (3987)</t>
  </si>
  <si>
    <t>NÚMERO DE LIBRETA CUT: 99031009.00 OPERACIÓN T01 TRANSFERENCIA DE FONDOS A LA CUT - TESORO DIRECTO DE BANCO UNION S.A. A CUENTA UNICA DEL TESORO CON NUMERO DE SOLICITUD = 3471163 Y NUMERO CORRELATIVO = 91320004022019451 TRANSFERENCIA POR OPERACIONES DE VENTA BONOS BTX</t>
  </si>
  <si>
    <t>00099021001 DEPOSITO DE EFECTIVO, DEPOSITANTE: FABIOLA CHAIÑA QUIQUE, CONCEPTO: PAGO SUELDO DE ENERO, CUENTA DE DEPOSITO: CUENTA UNICA DEL TESORO</t>
  </si>
  <si>
    <t>00099021001 DEPOSITO DE EFECTIVO, DEPOSITANTE: FABIOLA CHAIÑA QUISPE, CONCEPTO: PAGO DE SUELDO DE ENERO, CUENTA DE DEPOSITO: CUENTA UNICA DEL TESORO</t>
  </si>
  <si>
    <t>00099021001 DEPOSITO DE EFECTIVO, DEPOSITANTE: MARIANA YASIARA ELIAS CARRAZANA, CONCEPTO: DOBLE PERCEPCION DE RENTA, CUENTA DE DEPOSITO: CUENTA UNICA DEL TESORO</t>
  </si>
  <si>
    <t>00099021001 DEPOSITO DE EFECTIVO, DEPOSITANTE: RONALD ARIEL LECOÑA MAMANI, CONCEPTO: DEPÓSITO EN CTA SENASIR COBRO INDEBIDO, CUENTA DE DEPOSITO: CUENTA UNICA DEL TESORO</t>
  </si>
  <si>
    <t>00190012003 DEPOSITO DE EFECTIVO, DEPOSITANTE: CARLOS ANDRES ALVARADO CORTEZ, CONCEPTO: DEVOLUCION DE VIATICOS POR VIAJE A LOS MUNICIPIOS MECAPACA Y SAPAHAQUI EL 30 DE OCTUBRE/2018, CUENTA DE DEPOSITO: CUENTA UNICA DEL TESORO</t>
  </si>
  <si>
    <t>00190012003 DEPOSITO DE EFECTIVO, DEPOSITANTE: RUBEN JACINTO CHOQUE CAYO, CONCEPTO: DEVOLUCION DE VIATICOS POR VIAJE AL MUNICIPIO INQUISIVI EL 29 DE OCTUBRE /2018, CUENTA DE DEPOSITO: CUENTA UNICA DEL TESORO</t>
  </si>
  <si>
    <t>00099021001 DEPOSITO DE EFECTIVO, DEPOSITANTE: FELICIANO HUANCA LAURA, CONCEPTO: DEVOLUCION DE COBRO INDEBIDO, CUENTA DE DEPOSITO: CUENTA UNICA DEL TESORO</t>
  </si>
  <si>
    <t>00099021001 DEPOSITO DE EFECTIVO, DEPOSITANTE: ROSSMARY BARRERA VDA DE CONDORI, CONCEPTO: PAGO 1RA CUOTA A SENASIR POR CONVENIO DE PAGO POR SEGUNDAS NUPCIAS, CUENTA DE DEPOSITO: CUENTA UNICA DEL TESORO</t>
  </si>
  <si>
    <t>00099021001 DEPOSITO DE EFECTIVO, DEPOSITANTE: UNIDAD DESCONCENTRADA SUSTENTAR, CONCEPTO: DEVOLUCION DE LA PARTIDA 259 - SERVICIOS MANUALES, CUENTA DE DEPOSITO: CUENTA UNICA DEL TESORO</t>
  </si>
  <si>
    <t>00099021001 DEPOSITO DE EFECTIVO, DEPOSITANTE: ANDREA PACO GOMEZ VDA DE CALLE, CONCEPTO: DEVOLUCION DE HABERES DEL MES DE MARZO DE 2014 Y RETROACTIVO GESTION 2014, CUENTA DE DEPOSITO: CUENTA UNICA DEL TESORO</t>
  </si>
  <si>
    <t>00099021001 DEPOSITO DE EFECTIVO, DEPOSITANTE: JAVIER FERNANDO MONCADA CEVALLOS, CONCEPTO: REPOSICION CREDENCIAL INSTITUCIONAL, CUENTA DE DEPOSITO: CUENTA UNICA DEL TESORO</t>
  </si>
  <si>
    <t>00132079201 DEPOSITO DE EFECTIVO, DEPOSITANTE: ROLANDO ENCINAS, CONCEPTO: DEVOLUCION DE FONDOS EN AVANCE, CUENTA DE DEPOSITO: CUENTA UNICA DEL TESORO</t>
  </si>
  <si>
    <t>00099021001 DEPOSITO DE EFECTIVO, DEPOSITANTE: ERIK MURILLO, CONCEPTO: DEVOLUCION VIATICOS, CUENTA DE DEPOSITO: CUENTA UNICA DEL TESORO</t>
  </si>
  <si>
    <t>00099021001 DEPOSITO DE EFECTIVO, DEPOSITANTE: NANCY VDA. DE PINTO, CONCEPTO: DEVOLUCION SEGUN LIBRETA N° 00099021001, CUENTA DE DEPOSITO: CUENTA UNICA DEL TESORO</t>
  </si>
  <si>
    <t>00130012002 DEP.DE CHEQ.AJENOS,RET.DE CAM.,CONCEPTO: POR CONSEPTO DE INCAPACIDAD TEMPORAL DEL PERSONAL EMPRESA FOFIM CORRESPONDIENTE MES NOVIEMBRE 2018,DEP.: CAJA DE SALUD DE CAMINOS Y R.A</t>
  </si>
  <si>
    <t>00099021001 DEP.DE CHEQ.AJENOS,RET.DE CAM.,CONCEPTO: DEVOLUCION  DE CC NO COBRADA OCTUBRE 2018,DEP.: LA VITALICIA SEGUROS Y REASEGUROS DE VIDA SA , PROCEDENCIA: BANCO BISA S.A., CHEQUE: 50355, FECHA DE EMISION:05/02/2019</t>
  </si>
  <si>
    <t>00099021001 DEP.DE CHEQ.AJENOS,RET.DE CAM.,CONCEPTO: DEVOLUCION DEVENGAMIENTO DE PLANILLA REFRIGERIO DICIEMBRE /18 S/C3 N°3834,DEP.: MIN DE JUSTICIA Y TRANSPARENCIA INSTITUCIONAL , PROCEDENCIA: BANCO UNION S.A., CHEQUE: 546, FECHA DE EMISION:30/01/2019</t>
  </si>
  <si>
    <t>00099021001 DEPOSITO DE EFECTIVO, DEPOSITANTE: RODRIGO D. RODRIGUEZ FERNANDEZ, CONCEPTO: DEVOLUCION POR CONCEPTO DE HABERES POLICIA BOLIVIANA DE JUNIO, JULIO, AGOSTO Y SEPTIEMBRE DE 2010, CUENTA DE DEPOSITO: CUENTA UNICA DEL TESORO</t>
  </si>
  <si>
    <t>00099021001 DEPOSITO DE EFECTIVO, DEPOSITANTE: RODRIGO RODRIGUEZ F., CONCEPTO: DEVOLUCION POR CONCEPTO DE HABERES POLICIA BOLIVIANA AGUINALDO 2010, CUENTA DE DEPOSITO: CUENTA UNICA DEL TESORO</t>
  </si>
  <si>
    <t>00099021001 DEPOSITO DE EFECTIVO, DEPOSITANTE: LUIS ALBERTO MENDOZA ALVAREZ, CONCEPTO: DEVOLUCION DE RETROACTIVO, CUENTA DE DEPOSITO: CUENTA UNICA DEL TESORO</t>
  </si>
  <si>
    <t>00099021001 DEPOSITO DE EFECTIVO, DEPOSITANTE: MINISTERIO DE DEPORTES-RENE MARTINEZ PRADO, CONCEPTO: DEVOLUCION SALDOS NO UTILIZADOS EN COCHABAMBA XI JUEGOS SURAMERICANOS, CUENTA DE DEPOSITO: CUENTA UNICA DEL TESORO</t>
  </si>
  <si>
    <t>00099021001 DEPOSITO DE EFECTIVO, DEPOSITANTE: WILSON ARUQUIPA CALLE, CONCEPTO: DEVOLUCION POR OBSERVACION DE GASTOS DE FUNCIONAMIENTO C31 N° 2160/2018, CUENTA DE DEPOSITO: CUENTA UNICA DEL TESORO</t>
  </si>
  <si>
    <t>00099021001 DEPOSITO DE EFECTIVO, DEPOSITANTE: MINISTERIO DE DEPORTE-ISABEL ARGUEDAS APAZA, CONCEPTO: REVERSION DUODECIMA DE AGUINALDO 2018, CUENTA DE DEPOSITO: CUENTA UNICA DEL TESORO</t>
  </si>
  <si>
    <t>00099021001 DEPOSITO DE EFECTIVO, DEPOSITANTE: CECILIA FLORES DE CEÑI, CONCEPTO: COBRO INDEBIDO DE SENASIR ME DE FEBRERO, CUENTA DE DEPOSITO: CUENTA UNICA DEL TESORO</t>
  </si>
  <si>
    <t>00015021102 DEPOSITO DE EFECTIVO, DEPOSITANTE: MIGUEL ANGEL QUISPE CHOQUE, CONCEPTO: DEVOLUCION DE BENEFICIO, CUENTA DE DEPOSITO: CUENTA UNICA DEL TESORO</t>
  </si>
  <si>
    <t>00015021102 DEPOSITO DE EFECTIVO, DEPOSITANTE: SIMEON QUISPE RAMOS, CONCEPTO: DEVOLUCION DE BENEFICIO, CUENTA DE DEPOSITO: CUENTA UNICA DEL TESORO</t>
  </si>
  <si>
    <t>00015021102 DEPOSITO DE EFECTIVO, DEPOSITANTE: MARGARITA MENDOZA VEGA, CONCEPTO: DEVOLUCION DE BENEFICIO, CUENTA DE DEPOSITO: CUENTA UNICA DEL TESORO</t>
  </si>
  <si>
    <t>00212082001 DEPOSITO DE EFECTIVO, DEPOSITANTE: RAUL ALBERTO YUJRA MACUCHAPI, CONCEPTO: DEVOLUCION DE VIATICOS PREVENTIVO N 740 GESTION 2017, CUENTA DE DEPOSITO: CUENTA UNICA DEL TESORO</t>
  </si>
  <si>
    <t>00099021001 DEPOSITO DE EFECTIVO, DEPOSITANTE: FREDY MOISES FLORES MAMANI, CONCEPTO: COBRO INDEBIDO DEL PRA, CUENTA DE DEPOSITO: CUENTA UNICA DEL TESORO</t>
  </si>
  <si>
    <t>00086018007 DEPOSITO DE EFECTIVO, DEPOSITANTE: GOBIERNO AUTONOMO DEPARTAMENTAL DE COCHABAMBA, CONCEPTO: DÉPOSITO DE CBBA, SALDOS DEL PROY ACOND. HIDR. DEL RIO ROCHA DESDE TACATA HASTA PICO DE LORO, CUENTA DE DEPOSITO: CUENTA UNICA DEL TESORO</t>
  </si>
  <si>
    <t>00099021001 DEPOSITO DE EFECTIVO, DEPOSITANTE: MINISTERIO DE DEPORTES-RENE MARTINEZ PRADO, CONCEPTO: DEVOLUCION SALDOS NO UTILIZADOS COMBUSTIBLE, CUENTA DE DEPOSITO: CUENTA UNICA DEL TESORO</t>
  </si>
  <si>
    <t>00099021001 DEPOSITO DE EFECTIVO, DEPOSITANTE: MINISTERIO DE DEPORTES-RENE MARTINEZ PRADO, CONCEPTO: DEVOLUCION SALDOS NO UTILIZADOS COMBUSTIBLE, MANTENIMIENTO, CUENTA DE DEPOSITO: CUENTA UNICA DEL TESORO</t>
  </si>
  <si>
    <t>00099021001 DEPOSITO DE EFECTIVO, DEPOSITANTE: LAURA CHURRUARRIN S., CONCEPTO: DEVOLUCION APORTES, CUENTA DE DEPOSITO: CUENTA UNICA DEL TESORO</t>
  </si>
  <si>
    <t>00099021001 DEPOSITO DE EFECTIVO, DEPOSITANTE: JUANA VERONICA ERGUETA SOLIZ, CONCEPTO: DEVOLUCION DE SALDO, CUENTA DE DEPOSITO: CUENTA UNICA DEL TESORO</t>
  </si>
  <si>
    <t>00212082001 DEPOSITO DE EFECTIVO, DEPOSITANTE: PAOLA YAZMINE RIVERA SANCHEZ, CONCEPTO: DEVOLUCION DE VIATICOS, CUENTA DE DEPOSITO: CUENTA UNICA DEL TESORO</t>
  </si>
  <si>
    <t>00212082001 DEPOSITO DE EFECTIVO, DEPOSITANTE: GUIDO ALCOBA ALMENDRAS, CONCEPTO: DEVOLUCION DE VIATICOS, CUENTA DE DEPOSITO: CUENTA UNICA DEL TESORO</t>
  </si>
  <si>
    <t>00212082001 DEPOSITO DE EFECTIVO, DEPOSITANTE: GUIDO ALCOBA ALMENDRAS, CONCEPTO: DEVOLUCION DE GASTOS OPERATIVOS, CUENTA DE DEPOSITO: CUENTA UNICA DEL TESORO</t>
  </si>
  <si>
    <t>00287102001 DEP.DE CHEQ.AJENOS,RET.DE CAM.,CONCEPTO: DEVOLUCION DE SALDOS NO UTILIZADOS GERENCIA DEPARTAMENTAL POTOSI C31-10,DEP.: FPS-CENTRAL , PROCEDENCIA: BANCO UNION S.A., CHEQUE: 198, FECHA DE EMISION:04/02/2019</t>
  </si>
  <si>
    <t>00670012002 DEP.DE CHEQ.AJENOS,RET.DE CAM.,CONCEPTO: OTROS INGRESOS,DEP.: OEP TRIBUNAL SUPREMO ELECTORAL , PROCEDENCIA: BANCO UNION S.A., CHEQUE: 2310, FECHA DE EMISION:05/02/2019</t>
  </si>
  <si>
    <t>00130012002 DEPOSITO DE EFECTIVO, DEPOSITANTE: JUAN R GUERREROS ROQUE, CONCEPTO: DEVOLUCION POR GASTOS DE PEAJES, CUENTA DE DEPOSITO: CUENTA UNICA DEL TESORO</t>
  </si>
  <si>
    <t>00099021001 DEPOSITO DE EFECTIVO, DEPOSITANTE: JORGE J. QUISPE CACHI, CONCEPTO: DEVOLUCION DE VIATICOS C-31 N° 4588 GESTION 2018, CUENTA DE DEPOSITO: CUENTA UNICA DEL TESORO</t>
  </si>
  <si>
    <t>00373024103 DEPOSITO DE EFECTIVO, DEPOSITANTE: TOMAS HUANCA PACHAGUAYA, CONCEPTO: DEVOLUCION DE PROYECTOS MEJORAMIENTO DE GANADO VACUNO EN LA COMUNIDAD ROSAPATA-TIWANAKU, CUENTA DE DEPOSITO: CUENTA UNICA DEL TESORO</t>
  </si>
  <si>
    <t>00099021001 DEPOSITO DE EFECTIVO, DEPOSITANTE: PATRICIA VILLENA CHURATA, CONCEPTO: DEVOLUCION PASAJE AEREO, CUENTA DE DEPOSITO: CUENTA UNICA DEL TESORO</t>
  </si>
  <si>
    <t>00099021001 DEPOSITO DE EFECTIVO, DEPOSITANTE: LUCRECIA VELARDE VDA DE FLORES, CONCEPTO: PARA DEPARTAMENTO DE SENASIR, CUENTA DE DEPOSITO: CUENTA UNICA DEL TESORO</t>
  </si>
  <si>
    <t>00099021001 DEPOSITO DE EFECTIVO, DEPOSITANTE: EUGENIO MENDOZA TAPIA, CONCEPTO: DOBLE PERCEPCION, CUENTA DE DEPOSITO: CUENTA UNICA DEL TESORO</t>
  </si>
  <si>
    <t>NUMERO DE LIBRETA CUT: 00099021001 OPERACIÓN E18 TRANSFERENCIA DEL SISTEMA FINANCIERO POR CUENTA DE TERCEROS A LA CUT reposicion fraccion complementaria TGN</t>
  </si>
  <si>
    <t>00081011101 DEPOSITO DE EFECTIVO, DEPOSITANTE: MARIA CAROLINA CORTEZ ALANOCA, CONCEPTO: PASAJE AEREO NO UTILIZADO, CUENTA DE DEPOSITO: CUENTA UNICA DEL TESORO</t>
  </si>
  <si>
    <t>00099021001 DEPOSITO DE EFECTIVO, DEPOSITANTE: MIN DE DEPORTES RAMIRO POLO, CONCEPTO: DEVOLUCION DE SALDOS NO UTILIZADOS EN LA COPA ESTADO PLURINACIONAL SUB 18, CUENTA DE DEPOSITO: CUENTA UNICA DEL TESORO</t>
  </si>
  <si>
    <t>00099021001 DEPOSITO DE EFECTIVO, DEPOSITANTE: VENEGAS RAMOS HERNAN  CI.  3663639, CONCEPTO: DEVOLUCION DE SUELDO EXCEDENTE AL ASIGNADO AL PRESIDENTE DICIEMBRE 2018, CUENTA DE DEPOSITO: CUENTA UNICA DEL TESORO</t>
  </si>
  <si>
    <t>00099021001 DEPOSITO DE EFECTIVO, DEPOSITANTE: AGUIRRE HAUG ROSA  CI. 1616147, CONCEPTO: DEVOLUCION DE SUELDO EXCEDENTE AL ASIGNADO AL PRESIDENTE DICIEMBRE 2018, CUENTA DE DEPOSITO: CUENTA UNICA DEL TESORO</t>
  </si>
  <si>
    <t>00099021001 DEPOSITO DE EFECTIVO, DEPOSITANTE: CAMARGO BARRIONUEVO HERNAN CI. 1394844, CONCEPTO: DEVOLUCION DE SALARIO EXCEDENTE AL ASIGNADO AL PRESIDENTE DICIEMBRE 2018, CUENTA DE DEPOSITO: CUENTA UNICA DEL TESORO</t>
  </si>
  <si>
    <t>00099021001 DEPOSITO DE EFECTIVO, DEPOSITANTE: FUERTES CALLAPINO BERNARDINO  CI. 1283979, CONCEPTO: DEVOLUCION DE SALARIO EXCEDENTE AL ASIGNADO AL PRESIDENTE DICIEMBRE 2018, CUENTA DE DEPOSITO: CUENTA UNICA DEL TESORO</t>
  </si>
  <si>
    <t>00592012001 DEPOSITO DE EFECTIVO, DEPOSITANTE: MARIELA APAZA, CONCEPTO: PAGO NOTA DE DEBITO N° 59743 DE LA GESTION 2016, CUENTA DE DEPOSITO: CUENTA UNICA DEL TESORO</t>
  </si>
  <si>
    <t>00015011108 DEP.DE CHEQ.AJENOS,RET.DE CAM.,CONCEPTO: DEVOLUCION DE FONDOS,DEP.: MIN GOBIERNO , PROCEDENCIA: BANCO UNION S.A., CHEQUE: 51256, FECHA DE EMISION:04/02/2019</t>
  </si>
  <si>
    <t>00099021001 DEP.DE CHEQ.AJENOS,RET.DE CAM.,CONCEPTO: DEVOLUCION AL TSE POR PAGO DE ESTIPENDIOS A JURADOS ELECTORALES 2016,DEP.: TRIBUNAL ELECTORAL DEPARTAMENTAL DE SANTA CRUZ , PROCEDENCIA: BANCO UNION S.A., CHEQUE: 7045, FECHA DE EMISION:15/01/2019</t>
  </si>
  <si>
    <t>00099021001 DEPOSITO DE EFECTIVO, DEPOSITANTE: SEDES LA PAZ, CONCEPTO: DEVOLUCION SUELDO DE 13 DIAS DE MES DE OCTUBRE 2018, CUENTA DE DEPOSITO: CUENTA UNICA DEL TESORO</t>
  </si>
  <si>
    <t>00099021001 DEPOSITO DE EFECTIVO, DEPOSITANTE: JORGE ZAMBRANA GUTIERREZ, CONCEPTO: DOBLE PERCEPCION, CUENTA DE DEPOSITO: CUENTA UNICA DEL TESORO</t>
  </si>
  <si>
    <t>00099021001 DEPOSITO DE EFECTIVO, DEPOSITANTE: SECKO GONZALES HUGO  CI. 3682597, CONCEPTO: DEVOLUCION DE SALARIO EXCEDENTE AL ASIGNADO AL PRESIDENTE DICIEMBRE 2018, CUENTA DE DEPOSITO: CUENTA UNICA DEL TESORO</t>
  </si>
  <si>
    <t>00099021001 DEPOSITO DE EFECTIVO, DEPOSITANTE: LAUREANA QUISPE VDA DE CANAVIRI, CONCEPTO: DEVOLUCION POR COBRO INDEBIDO, CUENTA DE DEPOSITO: CUENTA UNICA DEL TESORO</t>
  </si>
  <si>
    <t>00099021001 DEPOSITO DE EFECTIVO, DEPOSITANTE: GRACIELA FLORERO ORTUÑO, CONCEPTO: DOBLE PERCEPCION, CUENTA DE DEPOSITO: CUENTA UNICA DEL TESORO</t>
  </si>
  <si>
    <t>TRANSFERENCIA DEL EXTERIOR SEGUN SWIFT 01548 DE FECHA 07/02/2019 ORDENANTE: CONSULADO DE BOLIVIA EN IQUIQUE LIB. 00099021001 TGN-RECURSOS ORDINARIOS (3987)</t>
  </si>
  <si>
    <t>||COMISION ENMIENDA LC BS220.- REEMBOLSO GASTOS DE COMUNIACION BS220.- EMISION DE COMPROBANTE CONTABLE BS50.- SEGUN NOTA QUIPUS/GG/NE/N° 0109/2019 ADJUNTA REF.: LC I-2018-33 LIB. 00590012001 EMPRESA PUBLICA QUIPUS - RECURSOS ESPECIFICOS REF.: COM. ENMIENDA LC I-2018-33</t>
  </si>
  <si>
    <t>||TRANSFERENCIA DE FONDOS S/G. FORMULARIO CITE: BUN/CF066/19 DE LA FECHA.(HRE-TSO-544), DEVOLUCION SALDOS NO EJECUTADOS GESTION/2018 GAM LA ASUNTA. A SOLICITUD GOB.AUT.MCPAL.DE LA ASUNTA, LIBRETA N° 00990201001 RECURSOS ORDINARIOS; BUN.</t>
  </si>
  <si>
    <t>00099021001 DEPOSITO DE EFECTIVO, DEPOSITANTE: AGUIRRE HAUG ROSA CI 1616147, CONCEPTO: DEVOLUCION DE SALARIO EXCEDENTE AL ASIGNADO AL PRESIDENTE ENERO 2019, CUENTA DE DEPOSITO: CUENTA UNICA DEL TESORO</t>
  </si>
  <si>
    <t>00099021001 DEPOSITO DE EFECTIVO, DEPOSITANTE: CAMARGO BARRIONUEVO HERNAN CI 1394844, CONCEPTO: DEVOLUCION DE SALARIO EXCEDENTE AL ASIGNADO AL PRESIDENTE ENERO 2019, CUENTA DE DEPOSITO: CUENTA UNICA DEL TESORO</t>
  </si>
  <si>
    <t>00099021001 DEPOSITO DE EFECTIVO, DEPOSITANTE: SECKO GONZALES HUGO CI 3682597, CONCEPTO: DEVOLUCION DE SALARIO EXCEDENTE AL ASIGNADO AL PRESIDENTE ENERO 2019, CUENTA DE DEPOSITO: CUENTA UNICA DEL TESORO</t>
  </si>
  <si>
    <t>00099021001 DEPOSITO DE EFECTIVO, DEPOSITANTE: VENEGAS RAMOS HERNAN CI 3663639, CONCEPTO: DEVOLUCION DE SALARIO EXCEDENTE AL ASIGNADO AL PRESIDENTE ENERO 2019, CUENTA DE DEPOSITO: CUENTA UNICA DEL TESORO</t>
  </si>
  <si>
    <t>00099021001 DEPOSITO DE EFECTIVO, DEPOSITANTE: FUERTES CALLAPINO BERNARDINO CI 1283979, CONCEPTO: DEVOLUCION DE SALARIO EXCEDENTE AL ASIGNADO AL PRESIDENTE ENERO 2019, CUENTA DE DEPOSITO: CUENTA UNICA DEL TESORO</t>
  </si>
  <si>
    <t>00099021001 DEPOSITO DE EFECTIVO, DEPOSITANTE: CARMEN MATILDE LEYTON IPORRE, CONCEPTO: DOBLE PERCEPCION, CUENTA DE DEPOSITO: CUENTA UNICA DEL TESORO</t>
  </si>
  <si>
    <t>00099021001 DEPOSITO DE EFECTIVO, DEPOSITANTE: ROSA FLORES MORALES, CONCEPTO: DOBLE PERCEPCION, CUENTA DE DEPOSITO: CUENTA UNICA DEL TESORO</t>
  </si>
  <si>
    <t>00590012001 DEPOSITO DE EFECTIVO, DEPOSITANTE: ANDRES GONZALES, CONCEPTO: DEVOLUCION PAGO DE IT POR FACTURA ANULADA, CUENTA DE DEPOSITO: CUENTA UNICA DEL TESORO</t>
  </si>
  <si>
    <t>00099021001 DEP.DE CHEQ.AJENOS,RET.DE CAM.,CONCEPTO: PAGO INCAPACIDADES TEMPORALES (REEMBOLSO) MINISTERIO DE ECONOMIA FINANZAS PUBLICAS,DEP.: CAJA NACIONAL DE SALUD , PROCEDENCIA: BANCO UNION S.A., CHEQUE: 17907, FECHA DE EMISION:08/02/2019
NOTA MEFP/VTCP/DGPOT/UAIS/N°1080/2019  DE 22/02/2019</t>
  </si>
  <si>
    <t>00099021001 DEP.DE CHEQ.AJENOS,RET.DE CAM.,CONCEPTO: VILLARPANDO ROLLANO ROBERTO GHERY,DEP.: BANCO UNION S.A. , PROCEDENCIA: BANCO UNION S.A., CHEQUE: 160312, FECHA DE EMISION:08/02/2019</t>
  </si>
  <si>
    <t>00099021001 DEP.DE CHEQ.AJENOS,RET.DE CAM.,CONCEPTO: VIRGINIA PAYCHO CONDORI,DEP.: BANCO UNION S.A. , PROCEDENCIA: BANCO UNION S.A., CHEQUE: 160313, FECHA DE EMISION:08/02/2019</t>
  </si>
  <si>
    <t>00099021001 DEPOSITO DE EFECTIVO, DEPOSITANTE: RITA JIMENEZ HUANCOLLO, CONCEPTO: DEVOLUCION COBRO INDEBIDO POR NUEVAS NUPCIAS, CUENTA DE DEPOSITO: CUENTA UNICA DEL TESORO</t>
  </si>
  <si>
    <t>00099021001 DEPOSITO DE EFECTIVO, DEPOSITANTE: YOLANDA LILIANA GONZALES RIOS, CONCEPTO: DEVOLUCION DE HABERES MES DICIEMBRE 2018, CUENTA DE DEPOSITO: CUENTA UNICA DEL TESORO</t>
  </si>
  <si>
    <t>De: 00099021001 Transferencia de recursos al GAM de Ingavi (Humaita) para el pago del Bono de Discapacidad, en el marco de la Ley N°977 de fecha 26 de septiembre de 2017, DS N°3437 de 20 diciembre de 2017 y la Resolución Ministerial N°010 de fecha 10 de enero de 2018, correspondiente al primer desembolso de la gestión 2019.</t>
  </si>
  <si>
    <t>TRANSFERENCIA DEL EXTERIOR SEGUN SWIFT 01595 DE FECHA 08/02/2019 ORDENANTE: CONSULADO DE BOLIVIA EN IQUIQUE CL REF.: DEVOLUCION DE SALDOS GESTIION 2018-GASTOS DE FUNCIONAMIETNO LIB. 00099021001 TGN-RECURSOS ORDINARIOS (3987)</t>
  </si>
  <si>
    <t>TRANSFERENCIA DEL EXTERIOR SEGUN SWIFT 01594 DE FECHA 08/02/2019 ORDENANTE: CONSULADO DE BOLIVIA EN NEW YORK LIB. 00099021001 TGN-RECURSOS ORDINARIOS (3987)</t>
  </si>
  <si>
    <t>REGULARIZACION DE TRANSFERENCIA DEL EXTERIOR SEGUN SWIFT 01550 DE FECHA 08/02/2019 ORDENANTE: EMBAJADA DE BOLIVIA EN SEOUL KR LIB. 00099021001 TGN-RECURSOS ORDINARIOS (3987)</t>
  </si>
  <si>
    <t>PAGO PRÉSTAMO BID 939-SF-BO VCTO. 08-02-2019 POR CUENTA DE BANCO DE DESARROLLO , VALOR 08-02-2019 CAPITAL BS 3.423.057,33 INTERESES BS 828.286,08 LIBRETA N° 00099021001 TGN RECURSOS ORDINARIOS (3987) - ALIVIO MDRI</t>
  </si>
  <si>
    <t>PAGO PRÉSTAMO BID 914-SF-BO-1 VCTO. 08-02-2019 POR CUENTA DE FNDR SEGÚN NOTA COD.LIQ. 011822 DE FECHA 08-02-2019, VALOR 08-02-2019 CAPITAL USD 7.973,14 INTERESES USD 15.121,57 LIBRETA N° 00099021001 - TGN -RECURSOS ORDINARIOS (3987) - ALIVIO MDRI</t>
  </si>
  <si>
    <t>NÚMERO DE LIBRETA CUT: 99031009.00 OPERACIÓN T01 TRANSFERENCIA DE FONDOS A LA CUT - TESORO DIRECTO DE BANCO UNION S.A. A CUENTA UNICA DEL TESORO CON NUMERO DE SOLICITUD = 3484559 Y NUMERO CORRELATIVO = 91320008022019683 TRANSFERENCIA POR OPERACIONES DE VENTA BONOS BTX</t>
  </si>
  <si>
    <t>TRANSFERENCIA DEL EXTERIOR SEGUN SWIFT NO.1632 DE FECHA 08/02/2019 ORDENANTE: CONSULADO DE BOLIVIA EN PUNO (PUNO PERU) REF.: DEV. SALDOS PROGRAMA DOCUMENTACION LIB. 00099021001 TGN-RECURSOS ORDINARIOS (3987)</t>
  </si>
  <si>
    <t>TRANSFERENCIA DEL EXTERIOR SEGUN SWIFT NO.1634 DE FECHA 08/02/2019 ORDENANTE: MISSION PERMANENTE DE BOLIVIE (GINEBRA) REF.: DEV.SALDOS GASTOS FUNCIONAMIENTO 2018 LIB. 00099021001 TGN-RECURSOS ORDINARIOS (3987)</t>
  </si>
  <si>
    <t>TRANSFERENCIA DEL EXTERIOR SEGUN SWIFT NO.1631 DE FECHA 08/02/2019 ORDENANTE: CONSULADO DE BOLIVIA EN PUNO (PUNO PERU) REF.: DEVOLUCION SALDOS GASTOS DE FUNCIONAMIENTO LIB. 00099021001 TGN-RECURSOS ORDINARIOS (3987)</t>
  </si>
  <si>
    <t>TRANSFERENCIA DEL EXTERIOR SEGUN SWIFT 01638 DE FECHA 08/02/2019 ORDENANTE: EMBAJADA DE BOLIVIA EN PANAMA LIB. 00099021001 TGN-RECURSOS ORDINARIOS (3987)</t>
  </si>
  <si>
    <t>NUMERO DE LIBRETA CUT: 00099021001 OPERACIÓN E75 TRANSFERENCIA DE LA CUENTA FISCAL BUN A LA CUT EN MN TRANSF.FDOS. A SOLICITUD DEL G.A.M. BETANZOS SG. NOTA CITE:DESP-GAMB 011/2019 A CTA.3987 CUT LBRTA.00099021001</t>
  </si>
  <si>
    <t>||COMISION TRANSFERENCIA DE FONDOS AL EXTERIOR 0,10% S/USD 612.408.- REEMBOLSO GASTOS DE COMUNICACION BS220.- EMISION DE CBTE. CONTABLE BS50.- REF.: PAGO N°1 LC I-2018-33 P/C AASANA A/F DE ITURRI S.A. EN COMPLEMENTO A CBTE. ADJUNTO DE LA FECHA LIB. 00512012001 LPB-AASANA-PACS SONET REF.: COMISION DE PAGO LC I-2018-23</t>
  </si>
  <si>
    <t>||DEVOLUCUON DE FONDOS NO UTILIZADOS DE LA CARTA DE CREDITO I-2018-29 A FAVOR DE EMPRESA PÚBLICA QUIPUS DE ACUERDO A NOTA QUIPUS/GAF/JDTIC/NE/N°0018/2019 ADJUNTA LIB. 00590012001 EMPRESA PÚBLICA QUIPUS RECURSOS ESPECIFICOS REF.: DEVOLUCION SALDO LC I-2018-29</t>
  </si>
  <si>
    <t>00099021001 DEPOSITO DE EFECTIVO, DEPOSITANTE: LOURDES MONICA CARRASCO MEJIA, CONCEPTO: DEVOLUCION DE COBRO INDEBIDO, CUENTA DE DEPOSITO: CUENTA UNICA DEL TESORO</t>
  </si>
  <si>
    <t>00099021001 DEPOSITO DE EFECTIVO, DEPOSITANTE: RODRIGO FACUNDO TAPIA BENITO, CONCEPTO: DEVOLUCION DE PASAJES, CUENTA DE DEPOSITO: CUENTA UNICA DEL TESORO</t>
  </si>
  <si>
    <t>00099021001 DEPOSITO DE EFECTIVO, DEPOSITANTE: LUIS ROSPIGLIOSI, CONCEPTO: DEVOLUCION JUBILACION DOBLE PERCEPCION, CUENTA DE DEPOSITO: CUENTA UNICA DEL TESORO</t>
  </si>
  <si>
    <t>00099021001 DEPOSITO DE EFECTIVO, DEPOSITANTE: VICTOR HUGO MONTECINOS FERNANDEZ, CONCEPTO: DOBLE PERCEPCION, CUENTA DE DEPOSITO: CUENTA UNICA DEL TESORO</t>
  </si>
  <si>
    <t>00099021001 DEPOSITO DE EFECTIVO, DEPOSITANTE: DAVID TICONA VINO, CONCEPTO: REFRIGERIOS NO COBRADOS DIGCOIN OCTUBRE, CUENTA DE DEPOSITO: CUENTA UNICA DEL TESORO</t>
  </si>
  <si>
    <t>00099021001 DEPOSITO DE EFECTIVO, DEPOSITANTE: DAVID TICONA VINO, CONCEPTO: REFRIGERIOS NO COBRADOS DIGCDIN OCTUBRE, CUENTA DE DEPOSITO: CUENTA UNICA DEL TESORO</t>
  </si>
  <si>
    <t>00099021001 DEPOSITO DE EFECTIVO, DEPOSITANTE: DAVID TICONA VINO, CONCEPTO: REFRIGERIOS NO COBRADOS VCDI OCTUBRE, CUENTA DE DEPOSITO: CUENTA UNICA DEL TESORO</t>
  </si>
  <si>
    <t>00099021001 DEPOSITO DE EFECTIVO, DEPOSITANTE: DAVID TICONA VINO, CONCEPTO: REFRIGERIOS NO COBRADOS VDRA OCTUBRE, CUENTA DE DEPOSITO: CUENTA UNICA DEL TESORO</t>
  </si>
  <si>
    <t>00591012001 DEPOSITO DE EFECTIVO, DEPOSITANTE: SOFIA ROQUE CHOQUE, CONCEPTO: CONSUMO DE ENERGIA ELECTRICA, CUENTA DE DEPOSITO: CUENTA UNICA DEL TESORO</t>
  </si>
  <si>
    <t>00591012001 DEPOSITO DE EFECTIVO, DEPOSITANTE: SOFIA ROQUE CHOQUE, CONCEPTO: CONSUMO DE AGUA POTABLE, CUENTA DE DEPOSITO: CUENTA UNICA DEL TESORO</t>
  </si>
  <si>
    <t>00591012001 DEPOSITO DE EFECTIVO, DEPOSITANTE: ANGEL POMA, CONCEPTO: CONSUMO DE AGUA POTABLE, CUENTA DE DEPOSITO: CUENTA UNICA DEL TESORO</t>
  </si>
  <si>
    <t>00591012001 DEPOSITO DE EFECTIVO, DEPOSITANTE: ANGEL POMA, CONCEPTO: CONSUMO DE ENERGIA ELECTRICA, CUENTA DE DEPOSITO: CUENTA UNICA DEL TESORO</t>
  </si>
  <si>
    <t>00591012001 DEPOSITO DE EFECTIVO, DEPOSITANTE: YARCO VLADIMIR VILLAMOR ORIHUELA, CONCEPTO: CONSUMO DE AGUA POTABLE, CUENTA DE DEPOSITO: CUENTA UNICA DEL TESORO</t>
  </si>
  <si>
    <t>00591012001 DEPOSITO DE EFECTIVO, DEPOSITANTE: YARCO VLADIMIR VILLAMOR ORIHUELA, CONCEPTO: CONSUMO DE ENERGIA ELECTRICA, CUENTA DE DEPOSITO: CUENTA UNICA DEL TESORO</t>
  </si>
  <si>
    <t>00591012001 DEPOSITO DE EFECTIVO, DEPOSITANTE: BENITA JALACORI MENDOZA, CONCEPTO: CONSUMO DE AGUA POTABLE, CUENTA DE DEPOSITO: CUENTA UNICA DEL TESORO</t>
  </si>
  <si>
    <t>00591012001 DEPOSITO DE EFECTIVO, DEPOSITANTE: BENITA JALACORI MENDOZA, CONCEPTO: CONSUMO DE ENERGIA ELECTRICA, CUENTA DE DEPOSITO: CUENTA UNICA DEL TESORO</t>
  </si>
  <si>
    <t>00099021001 DEPOSITO DE EFECTIVO, DEPOSITANTE: DAVID TICONA VINO, CONCEPTO: REFRIGERIOS NO COBRADOS VT OCTUBRE, CUENTA DE DEPOSITO: CUENTA UNICA DEL TESORO</t>
  </si>
  <si>
    <t>00099021001 DEPOSITO DE EFECTIVO, DEPOSITANTE: DAVID TICONA VINO, CONCEPTO: REFRIGERIOS NO COBRADOS VT MARZO, CUENTA DE DEPOSITO: CUENTA UNICA DEL TESORO</t>
  </si>
  <si>
    <t>00099021001 DEPOSITO DE EFECTIVO, DEPOSITANTE: CARLOS LAURA HUANCA, CONCEPTO: DOBLE PERCEPCION POR LOS PERIODOS DE DICIEMBRE / 2018 A ENERO / 2019 - MAS LAS DUODECIMAS DE AGUINAL, CUENTA DE DEPOSITO: CUENTA UNICA DEL TESORO</t>
  </si>
  <si>
    <t>00287104320 DEP.DE CHEQ.AJENOS,RET.DE CAM.,CONCEPTO: DEPÓSITO REALIZADO POR RESOLUCION DE CONTRATO SEGUN INFORME GDSC-FASC N° 14/2018, FPS DEPARTAMENTAL,DEP.: FPS - CENTRAL , PROCEDENCIA: BANCO UNION S.A., CHEQUE: 422, FECHA DE EMISION:08/02/2019</t>
  </si>
  <si>
    <t>TRANSFERENCIA DEL EXTERIOR SEGUN SWIFT NO.1666 DE FECHA 11/02/2019 ORDENANTE: BOTSCHAFT DES PLURINATIONALEN STAATES BOLIVIEN (BERLIN ALEMANIA) REF.: DEV SALDOS GFUN PDOC RADIC LIB. 00099021001 TGN-RECURSOS ORDINARIOS (3987)</t>
  </si>
  <si>
    <t>TRANSFERENCIA DEL EXTERIOR SEGUN SWIFT NO.1663 DE FECHA 11/02/2019 ORDENANTE: EMBAJADA DE BOLIVIA EN COSTA RICA REF.: LESS FEES DEVOLUCION SALDOS PROGRAMA DOCUMENTACION 2018 LIB. 00099021001 TGN-RECURSOS ORDINARIOS (3987)</t>
  </si>
  <si>
    <t>TRANSFERENCIA DEL EXTERIOR SEGUN SWIFT 01665 DE FECHA 11/02/2019 ORDENANTE: EMBAJADA DE BOLIVIA NL LA HAYA REF.: DEVOLUCIION DE SALDOS 2018 LIB. 00099021001 TGN-RECURSOS ORDINARIOS (3987)</t>
  </si>
  <si>
    <t>TRANSFERENCIA DEL EXTERIOR SEGUN SWIFT 01664 DE FECHA 11/02/2019 ORDENANTE: EMBAJADA DE BOLIVIA EN COSTA RICA LIB. 00099021001 TGN-RECURSOS ORDINARIOS (3987)</t>
  </si>
  <si>
    <t>||TRANSFERENCIA A LA CUENTA UNICA DEL TESORO IMPORTES RETENIDOS A WALTER PEREZ Y JULIO HUMEREZ POR REMUNERACION MAXIMA CORRESPONDIENTE AL MES DE ENERO/2019 - LIBRETA N° 00099021001, SEGUN DOCUMENTOS ADJUNTOS Y ROC N° 174/19 DEL DCR. TRANS. POR REMUNERACION MAXIMA DE WALTER ABRAHAM PEREZ ALANDIA ENERO/19 LIBRETA 00099021001</t>
  </si>
  <si>
    <t>||TRANSFERENCIA A LA CUENTA UNICA DEL TESORO IMPORTES RETENIDOS A WALTER PEREZ Y JULIO HUMEREZ POR REMUNERACION MAXIMA CORRESPONDIENTE AL MES DE ENERO/2019 - LIBRETA N° 00099021001, SEGUN DOCUMENTOS ADJUNTOS Y ROC N° 174/19 DEL DCR. TRANS. POR REMUNERACION MAXIMA DE JULIO HUMEREZ QUIROZ ENERO/19 LIBRETA 00099021001</t>
  </si>
  <si>
    <t>TRANSFERENCIA DEL EXTERIOR SEGUN SWIFT 01713 DE FECHA 11/02/2019 ORDENANTE: CONSULADO DE LA REP. DE BOLIVIA EN ARGENTINA REF.: DEVOLUCION PROGRAMA DE REGULARIZACION DOCUMENTARIA LIB. 00099021001 TGN-RECURSOS ORDINARIOS (3987)</t>
  </si>
  <si>
    <t>TRANSFERENCIA DEL EXTERIOR SEGUN SWIFT NO.1705 DE FECHA 11/02/2019 ORDENANTE: EMBASSY OF BOLIVIA (LA HAYA) REF.: DEVOLUCION DE SALDOS 2018 GASTOS FUNCIONAMIENTO Y ADICIONAL LIB. 00099021001 TGN-RECURSOS ORDINARIOS (3987)</t>
  </si>
  <si>
    <t>TRANSFERENCIA DEL EXTERIOR SEGUN SWIFT NO.1706 DE FECHA 11/02/2019 ORDENANTE: CONSULADO DE BOLIVIA EN VALENCIA REF.: DEVOLUCION DE GASTOS DE FUNCIONAMIENTO GESTION 2018 LIB. 00099021001 TGN-RECURSOS ORDINARIOS (3987)</t>
  </si>
  <si>
    <t>TRANSFERENCIA DEL EXTERIOR SEGUN SWIFT NO.1714 DE FECHA 11/02/2019 ORDENANTE: CONSULADO DE LA REP DE BOLIVIA (VIEDMA ARGENTINA) REF.: DEVOLUCION PROGRAMA DE REGULARIZACION DOCUMENTARIA LIB. 00099021001 TGN-RECURSOS ORDINARIOS (3987)</t>
  </si>
  <si>
    <t>TRANSFERENCIA DEL EXTERIOR SEGUN SWIFT 01708 DE FECHA 11/02/2019 ORDENANTE: EMBAJADA DEL ESTADO PLURINACIONAL DE BOLIVIA NICARAGUA REF.: DEVOLUCION DE SALDOS NO EJECUTADOS A DICIEMBRE 31, 2018 LIB. 00099021001 TGN-RECURSOS ORDINARIOS (3987)</t>
  </si>
  <si>
    <t>TRANSFERENCIA DEL EXTERIOR SEGUN SWIFT NO.1719 DE FECHA 11/02/2019 ORDENANTE: EMBAJADA DE BOLIVIA (LIMA PERU) REF.: DEVOLUCION DE SALDOS GASTOS DE FUNCIONAMIENTO Y REMESAS ADICIONALES LIB. 00099021001 TGN-RECURSOS ORDINARIOS (3987)</t>
  </si>
  <si>
    <t>TRANSFERENCIA DEL EXTERIOR SEGUN SWIFT 01701 DE FECHA 11/02/2019 ORDENANTE: EMBAJADA DE BOLIVIA EN QUITO-ECUADOR LIB. 00099021001 TGN-RECURSOS ORDINARIOS (3987)</t>
  </si>
  <si>
    <t>NÚMERO DE LIBRETA CUT: 99031009.00 OPERACIÓN T01 TRANSFERENCIA DE FONDOS A LA CUT - TESORO DIRECTO DE BANCO UNION S.A. A CUENTA UNICA DEL TESORO CON NUMERO DE SOLICITUD = 3488946 Y NUMERO CORRELATIVO = 91320011022019742 TRANSFERENCIA POR OPERACIONES DE VENTA BONOS BTX</t>
  </si>
  <si>
    <t>COBRO COSTOS DE PAPELERIA SEGUN TRANSFERENCIA DEL EXTERIOR POR ORDEN DE PETROLEO BRASILEIRO SA PETROBRAS LIB. 00513012007 YPFB - RECURSOS NACIONALIZACIÓN</t>
  </si>
  <si>
    <t>NUMERO DE LIBRETA CUT: 00099021001 OPERACIÓN E18 TRANSFERENCIA DEL SISTEMA FINANCIERO POR CUENTA DE TERCEROS A LA CUT PAGO OTROS ACREESORES DE ORGANISMO SINDICALES A SOLICITUD DE FUTURO DE BOLIVIA SA</t>
  </si>
  <si>
    <t>NUMERO DE LIBRETA CUT: 00099021001 OPERACIÓN E18 TRANSFERENCIA DEL SISTEMA FINANCIERO POR CUENTA DE TERCEROS A LA CUT PAGO OTROS ACREESORES PARA ORGANISMO SINDICALES A SOLICITUD DE FUTURO DE BOLIVIA SA</t>
  </si>
  <si>
    <t>00099021001 DEPOSITO DE EFECTIVO, DEPOSITANTE: ROBERTO EDWIN LOZANO CABRERA, CONCEPTO: REVERSION PASAJES PREVENTIVO N° 4595, CUENTA DE DEPOSITO: CUENTA UNICA DEL TESORO</t>
  </si>
  <si>
    <t>00099021001 DEPOSITO DE EFECTIVO, DEPOSITANTE: MINISTERIO PUBLICO, CONCEPTO: DEVOLUCION DE FONDOS SEGUNDO AGUINALDO POR - ZELMY VELIZ MERCADO, CUENTA DE DEPOSITO: CUENTA UNICA DEL TESORO</t>
  </si>
  <si>
    <t>00099021001 DEPOSITO DE EFECTIVO, DEPOSITANTE: MINISTERIO PUBLICO, CONCEPTO: DEVOLUCION DE FONDOS AGUINALDO POR - ZELMY VELIZ MERCADO, CUENTA DE DEPOSITO: CUENTA UNICA DEL TESORO</t>
  </si>
  <si>
    <t>00099021001 DEPOSITO DE EFECTIVO, DEPOSITANTE: GREGORIO ANTEZANA APAZA, CONCEPTO: DOBLE PERCEPCION, CUENTA DE DEPOSITO: CUENTA UNICA DEL TESORO</t>
  </si>
  <si>
    <t>00099021001 DEPOSITO DE EFECTIVO, DEPOSITANTE: TRIBUNAL CONSTITUCIONAL PLURINACIONAL, CONCEPTO: DEPÓSITO DE LICENCIAS SIN GOCE DE HABER, CUENTA DE DEPOSITO: CUENTA UNICA DEL TESORO</t>
  </si>
  <si>
    <t>00291012002 DEPOSITO DE EFECTIVO, DEPOSITANTE: ADMINISTRADORA BOLIVIANA DE CARRETERAS ABC, CONCEPTO: DE EXTRAVIO DE CREDENCIAL, CUENTA DE DEPOSITO: CUENTA UNICA DEL TESORO</t>
  </si>
  <si>
    <t>00099021001 DEPOSITO DE EFECTIVO, DEPOSITANTE: RUBEN QUISBERT LOPEZ, CONCEPTO: DEVOLUCION DE DUODECIMA DE AGUINALDO Y ESFUERZO POR BOLIVIA, CUENTA DE DEPOSITO: CUENTA UNICA DEL TESORO</t>
  </si>
  <si>
    <t>00099021001 DEPOSITO DE EFECTIVO, DEPOSITANTE: MIN DE DEPORTES-ROBERTO PEREZ VILLCA 5071703 PT, CONCEPTO: DEVOLUCION SALDOS NO UTILIZADOS COPA DE ESTADO PLURINACIONAL DE BOLIVIA SUB 18, CUENTA DE DEPOSITO: CUENTA UNICA DEL TESORO</t>
  </si>
  <si>
    <t>00291012005 DEPOSITO DE EFECTIVO, DEPOSITANTE: ABC -MILTON JESUS ORTUÑO MORALES, CONCEPTO: DEVOLUCION DE PASAJE AEREO, CUENTA DE DEPOSITO: CUENTA UNICA DEL TESORO</t>
  </si>
  <si>
    <t>00099021001 DEPOSITO DE EFECTIVO, DEPOSITANTE: RUBEN QUISBERT LOPEZ, CONCEPTO: DEVOLUCION DE COBRO DE HABERES, CUENTA DE DEPOSITO: CUENTA UNICA DEL TESORO</t>
  </si>
  <si>
    <t>A:00099021001 El concepto de la mencionada operación corresponde a la transferencia de capital al TGN, por el mes de Enero de 2019 del Fideicomiso Programa de Reconversión Productiva y Comercial TGN 9º.</t>
  </si>
  <si>
    <t>A:00099021001 El concepto de la mencionada operación corresponde a la transferencia de capital por el mes de Enero/2019, de Cooperativa Sudamérica al TGN.</t>
  </si>
  <si>
    <t>TRANSFERENCIA DEL EXTERIOR SEGUN SWIFT 01750 DE FECHA 12/02/2019 ORDENANTE: CONSULADO DE BOLIVIA EN MADRID LIB. 00099021001 TGN-RECURSOS ORDINARIOS (3987)</t>
  </si>
  <si>
    <t>TRANSFERENCIA DEL EXTERIOR SEGUN SWIFT NO.1749 DE FECHA 12/02/2019 ORDENANTE: CONSULADO DE BOLIVIA EN MADRID REF.: DEV.SALDOS NO EJECUTADOS GTOS.FUNC.2018 (EMISOR PASAPORTES EMIPAS) LIB. 00099021001 TGN-RECURSOS ORDINARIOS (3987)</t>
  </si>
  <si>
    <t>TRANSFERENCIA DEL EXTERIOR SEGUN SWIFT 01747 DE FECHA 12/02/2019 ORDENANTE: MISION DE BOLIVIA EN LA OAS-WASHINGTON LIB. 00099021001 TGN-RECURSOS ORDINARIOS (3987)</t>
  </si>
  <si>
    <t>TRANSFERENCIA DEL EXTERIOR SEGUN SWIFT 01737-01732 DE FECHA 12/02/2019 ORDENANTE: EMBAJADA DE BOLIVIA EN COLOMBIA LIB. 00099021001 TGN-RECURSOS ORDINARIOS (3987)</t>
  </si>
  <si>
    <t>TRANSFERENCIA DEL EXTERIOR SEGUN SWIFT 01735 - 01730 DE FECHA 12/02/2019 ORDENANTE: EMBAJADA DE BOLIVIA BOGOTA COLOMBIA REF.: DEVOLUCION DE SALDOS NO EJECUTADOS GESTION 2018 REMESAS ADICIONALES LIB. 00099021001 TGN-RECURSOS ORDINARIOS (3987)</t>
  </si>
  <si>
    <t>TRANSFERENCIA DEL EXTERIOR SEGUN SWIFT NO.1736 Y NO.1731 DE FECHA 12/02/2019 ORDENANTE: EMBAJADA DE BOLIVIA EN COLOMBIA REF.: DEVOLUCION DE SALDOS NO EJECUTADOS GESTION 2018 GASTOS DE FUNCIONAMIENTO LIB. 00099021001 TGN-RECURSOS ORDINARIOS (3987)</t>
  </si>
  <si>
    <t>TRANSFERENCIA DEL EXTERIOR SEGUN SWIFT 01748 DE FECHA 12/02/2019 ORDENANTE: CONSULADO DE BOLIVIA EN MADRID ES REF.: DEVOLUCION SALDO GASTOS DE FUNCIONAMIENTO LIB. 00099021001 TGN-RECURSOS ORDINARIOS (3987)</t>
  </si>
  <si>
    <t>REGULARIZACION DE TRANSFERENCIA DEL EXTERIOR SEGUN SWIFT 01723 DE FECHA 12/02/2019 ORDENANTE: CONSULADO DE BOLIVIA EN ROSARIO ARGENTINA LIB. 00099021001 TGN-RECURSOS ORDINARIOS (3987)</t>
  </si>
  <si>
    <t>REGULARIZACION DE TRANSFERENCIA DEL EXTERIOR SEGUN SWIFT 01722 DE FECHA 12/02/2019 ORDENANTE: CONSULADO DE BOLIVIA EN ROSARIO-ARGENTINA LIB. 00099021001 TGN-RECURSOS ORDINARIOS (3987)</t>
  </si>
  <si>
    <t>TRANSFERENCIA DEL EXTERIOR SEGUN SWIFT NO.1740 DE FECHA 12/02/2019 ORDENANTE: CONSULADO GENERAL DE BOLIVIA EN WASHINGTON REF.: DEVOLUCION DE SALDOS NO EJECUTADOS AL 31 DE DICIEMBRE DE 2018 (PROGRAMA DE DOCUMENTACION) LIB. 00099021001 TGN-RECURSOS ORDINARIOS (3987)</t>
  </si>
  <si>
    <t>TRANSFERENCIA DEL EXTERIOR SEGUN SWIFT 01741 DE FECHA 12/02/2019 ORDENANTE: CONSULADO GENERAL DE BOLIVIA EN WASHINGTON DC REF.: DEVOLUCION DE SALDOS NO EJECUTADOS AL 31 DE DICIEMBRE LIB. 00010011102 MIN.RELACIONES EXTERIORES - GESTORIA CONSULAR LEY Nº 3108</t>
  </si>
  <si>
    <t>NÚMERO DE LIBRETA CUT: 99031009.00 OPERACIÓN T01 TRANSFERENCIA DE FONDOS A LA CUT - TESORO DIRECTO DE BANCO UNION S.A. A CUENTA UNICA DEL TESORO CON NUMERO DE SOLICITUD = 3493436 Y NUMERO CORRELATIVO = 91320012022019805 TRANSFERENCIA POR OPERACIONES DE VENTA BONOS BTX</t>
  </si>
  <si>
    <t>00086011102 DEPOSITO DE EFECTIVO, DEPOSITANTE: LUDWING ALBERTO AYALA SORIA, CONCEPTO: DEVOLUCION DE PASAJE AEREO TICKET: 930-2765582493, CUENTA DE DEPOSITO: CUENTA UNICA DEL TESORO</t>
  </si>
  <si>
    <t>00099021001 DEPOSITO DE EFECTIVO, DEPOSITANTE: ZAIDA BEATRIZ MARTINEZ PLAZA, CONCEPTO: DOBLE PERCEPCION, CUENTA DE DEPOSITO: CUENTA UNICA DEL TESORO</t>
  </si>
  <si>
    <t>00099021001 DEP.DE CHEQ.AJENOS,RET.DE CAM.,CONCEPTO: DEVOLUCION PAMELA PIZARRO,DEP.: CONTRALORIA GENERAL DEL ESTADO , PROCEDENCIA: BANCO UNION S.A., CHEQUE: 6048, FECHA DE EMISION:08/02/2019</t>
  </si>
  <si>
    <t>00099021001 DEP.DE CHEQ.AJENOS,RET.DE CAM.,CONCEPTO: REVERSION FRACCION CC. TGN,DEP.: SEGUROS PROVIDA S.A. , PROCEDENCIA: BANCO NACIONAL DE BOLIVIA S.A., CHEQUE: 4350287, FECHA DE EMISION:12/02/2019</t>
  </si>
  <si>
    <t>00513162001 DEPOSITO DE EFECTIVO, DEPOSITANTE: KRAKEN SERVICIOS GENERALES - DANIELA  A  ANEYBA B., CONCEPTO: DEVOLUCION DE PAGO EXCEDENTE, CUENTA DE DEPOSITO: CUENTA UNICA DEL TESORO</t>
  </si>
  <si>
    <t>00099021001 DEPOSITO DE EFECTIVO, DEPOSITANTE: RAUL GARRON RUIZ, CONCEPTO: DEVOLUCION POR DOBLE PERCEPCION, CUENTA DE DEPOSITO: CUENTA UNICA DEL TESORO</t>
  </si>
  <si>
    <t>00591012001 DEP.DE CHEQ.AJENOS,RET.DE CAM.,CONCEPTO: PAGO POR SERVICIO DE AGUA POTABLE,DEP.: KETAL S.A. , PROCEDENCIA: BANCO NACIONAL DE BOLIVIA S.A., CHEQUE: 239439, FECHA DE EMISION:29/01/2019</t>
  </si>
  <si>
    <t>A:00099021001 TRANSFERENCIA DE RECUPERACIONES SEGÚN NOTA GEF-LIN-MCM-0096-NOT/19 PARA PAGO DE INTERESES DE ACUERDO A CONTRATO DE FIDEICOMISO “APOYO A LA EJECUCION DE LA INVERSION PUBLICA” FIRMADO ENTRE MINISTERIO DE PLANIFICACION Y EL FNDR, CORRESPONDIENTE AL GAM SANTOS MERCADO (VCTO. OCTUBRE/2018).</t>
  </si>
  <si>
    <t>REGULARIZACION DE TRANSFERENCIA DEL EXTERIOR SEGUN SWIFT NO.1792 DE FECHA 13/02/2019 ORDENANTE: CONSULADO GENERAL DE BOLIVIA (SANTIAGO CHILE) REF.: DEVOLUCION DE SALDO NO EJECUTADO PROGRAMA DE DOCUMENTACION A DIC/18 LIB. 00099021001 TGN-RECURSOS ORDINARIOS (3987)</t>
  </si>
  <si>
    <t>TRANSFERENCIA DEL EXTERIOR SEGUN SWIFT 01820 DE FECHA 13/02/2019 ORDENANTE: EMBAJADA DEL ESTADO PLURINACIONAL DE BOLIVIA MADRID ESPAÑA REF.: DEVOLUCION DE SALDOS REMESAS ADICIONALES LIB. 00099021001 TGN-RECURSOS ORDINARIOS (3987)</t>
  </si>
  <si>
    <t>TRANSFERENCIA DEL EXTERIOR SEGUN SWIFT NO.1813 DE FECHA 13/02/2019 ORDENANTE: CONSULADO DEL ESTADP PLURINACIONAL DE BOLIVIA EN ILO-PERU REF.: DEVOLUCION SALDOS GASTOS DE FUNCIONAMIENTO LIB. 00099021001 TGN-RECURSOS ORDINARIOS (3987)</t>
  </si>
  <si>
    <t>TRANSFERENCIA DEL EXTERIOR SEGUN SWIFT NO.1821 DE FECHA 13/02/2019 ORDENANTE: EMBAJADA DEL ESTADO PLURINACIONAL DE BOLIVIA EN ESPAÑA REF.: DEVOLUCION DE SALDOS GASTOS DE FUNCIONAMIENTO LIB. 00099021001 TGN-RECURSOS ORDINARIOS (3987)</t>
  </si>
  <si>
    <t>VENTA DE DIVISAS CON TRANSFERENCIA DE FONDOS A SOLICITUD DE MINISTERIO DE RELACIONES EXTERIORES SEGUN SOLICITUD 7220 REF: PAGO DE HABERES Y COSTO DE VIDA DEL SERVICIO DIPLOMATICO CON DISCAPACIDAD CORRESPONDIENTE AL MES DE ENERO 2019 SEGUN PLANILLA DE RRHH N 011907. LIB. 00099021001 TGN-RECURSOS ORDINARIOS (3987) POR DIFERENCIAL CAMBIARIO</t>
  </si>
  <si>
    <t>A:00099021001 A requerimiento de la Unidad de Administración e Información Salarial (UAIS), con nota interna CITE: MEFP/VTCP/DGPOT/UAIS/No 712/2019, en la cual solicita la reversión definitiva de las boletas de pago solicitados por el SENASIR, consignadas en el Comprobante de Pago N°. 71706 y 71707 H.R. 6-2634-R/953.</t>
  </si>
  <si>
    <t>REGULARIZACION DE TRANSFERENCIA DEL EXTERIOR SEGUN SWIFT 01662 DE FECHA 13/02/2019 ORDENANTE: CONSULADO DE BOLIVIA EN CORDOBA ARGENTINA LIB. 00099021001 TGN-RECURSOS ORDINARIOS (3987)</t>
  </si>
  <si>
    <t>REGULARIZACION DE TRANSFERENCIA DEL EXTERIOR SEGUN SWIFT 01637 DE FECHA 13/02/2019 ORDENANTE: CONSULADO DE BOLIVIA EN CORDOBA LIB. 00099021001 TGN-RECURSOS ORDINARIOS (3987)</t>
  </si>
  <si>
    <t>REGULARIZACION DE TRANSFERENCIA DEL EXTERIOR SEGUN SWIFT 01544 DE FECHA 13/02/2019 ORDENANTE: CONSULADO DE BOLIVIA EN CORDOBA LIB. 00099021001 TGN-RECURSOS ORDINARIOS (3987)</t>
  </si>
  <si>
    <t>NÚMERO DE LIBRETA CUT: 99031009.00 OPERACIÓN T01 TRANSFERENCIA DE FONDOS A LA CUT - TESORO DIRECTO DE BANCO UNION S.A. A CUENTA UNICA DEL TESORO CON NUMERO DE SOLICITUD = 3497258 Y NUMERO CORRELATIVO = 91320013022019870 TRANSFERENCIA POR OPERACIONES DE VENTA BONOS BTX</t>
  </si>
  <si>
    <t>NUMERO DE LIBRETA CUT: 00099021001 OPERACIÓN E18 TRANSFERENCIA DEL SISTEMA FINANCIERO POR CUENTA DE TERCEROS A LA CUT pago adelantado P.R.A. .RP 5.339,32 Pago indebido. RP 930,44</t>
  </si>
  <si>
    <t>TRANSFERENCIA DEL EXTERIOR SEGUN SWIFT NO.1843 DE FECHA 13/02/2019 ORDENANTE: CONSULADO DE BOLIVIA (CUZCO PERU) REF.: DEVOLUCION DE SALDOS GASTOS DE FUNCIONAMIENTO Y PROGRAMA DOCUMENTACION 2018 LIB. 00099021001 TGN-RECURSOS ORDINARIOS (3987)</t>
  </si>
  <si>
    <t>REGULARIZACION DE TRANSFERENCIA DEL EXTERIOR SEGUN SWIFT 01636 DE FECHA 13/02/2019 ORDENANTE: CONSULADO DEL ESTADO PLURINACIONAL DE BOLIVIA EN COMODORO RIVADAVIA ARGENTINA LIB. 00099021001 TGN-RECURSOS ORDINARIOS (3987)</t>
  </si>
  <si>
    <t>REGULARIZACION DE TRANSFERENCIA DEL EXTERIOR SEGUN SWIFT 01633 DE FECHA 13/02/2019 ORDENANTE: EMBAJADA DE BOLIVIA EN TOKIO JAPON REF.: DEVOLUCION DE SALDOS PROGRAMA DOC. LIB. 00099021001 TGN-RECURSOS ORDINARIOS (3987)</t>
  </si>
  <si>
    <t>REGULARIZACION DE TRANSFERENCIA DEL EXTERIOR SEGUN SWIFT 01620 DE FECHA 13/02/2019 ORDENANTE: EMBAJADA DE BOLIVIA EN TOKIO JAPON REF.: DEVOLUCION SALDOS GASTOS DE FUNCIONAMIENTO LIB. 00099021001 TGN-RECURSOS ORDINARIOS (3987)</t>
  </si>
  <si>
    <t>REGULARIZACION DE TRANSFERENCIA DEL EXTERIOR SEGUN SWIFT 01742 DE FECHA 13/02/2019 ORDENANTE: CONSULADO DE BOLIVIA EN WASHINGTON LIB. 00099021001 TGN-RECURSOS ORDINARIOS (3987)</t>
  </si>
  <si>
    <t>00099021001 DEPOSITO DE EFECTIVO, DEPOSITANTE: BEATRIZ V. MURILLO GUTIERREZ, CONCEPTO: DOBLE PERCEPCION, CUENTA DE DEPOSITO: CUENTA UNICA DEL TESORO</t>
  </si>
  <si>
    <t>00099021001 DEPOSITO DE EFECTIVO, DEPOSITANTE: TERESA GLADYS OCHOA GONZALES, CONCEPTO: DOBLE PERCEPCION, CUENTA DE DEPOSITO: CUENTA UNICA DEL TESORO</t>
  </si>
  <si>
    <t>00190012003 DEPOSITO DE EFECTIVO, DEPOSITANTE: GUEYSSA CLAUDIA VARGAS VALVERDE, CONCEPTO: DEVOLUCION DE VIATICOS POR VIAJE AL MUNICIPIO COTAGAITA EL 23 DE NOVIEMBRE, CUENTA DE DEPOSITO: CUENTA UNICA DEL TESORO</t>
  </si>
  <si>
    <t>00190012003 DEPOSITO DE EFECTIVO, DEPOSITANTE: MIREYA TORREZ BEDOYA, CONCEPTO: DEVOLUCION DE VIATICOS POR VIAJE AL MUNICIPIO CAIZA DEL 7 DE NOVIEMBRE/2018, CUENTA DE DEPOSITO: CUENTA UNICA DEL TESORO</t>
  </si>
  <si>
    <t>00190012003 DEPOSITO DE EFECTIVO, DEPOSITANTE: SERGIO RODRIGO CASTRO PRIETO, CONCEPTO: DEVOLUCION DE VIATICOS POR VIAJE A LOS MUNICIPIOS CAMARGO Y VILLA CHARCAS DEL 29 AL 30 DE OCT/2018, CUENTA DE DEPOSITO: CUENTA UNICA DEL TESORO</t>
  </si>
  <si>
    <t>00190012003 DEPOSITO DE EFECTIVO, DEPOSITANTE: RONNY MENDIA DORADO, CONCEPTO: DEVOLUCION DE VIATICOS POR VIAJE AL MUNICIPIO CABEZAS EL 30 DE OCTUBRE/2018, CUENTA DE DEPOSITO: CUENTA UNICA DEL TESORO</t>
  </si>
  <si>
    <t>00099021001 DEPOSITO DE EFECTIVO, DEPOSITANTE: SANDRA SILVIA MARISCAL QUISPE, CONCEPTO: DEVOLUCION DE UNA DUODECIMA DE AGUINALDO, CUENTA DE DEPOSITO: CUENTA UNICA DEL TESORO</t>
  </si>
  <si>
    <t>00099021001 DEPOSITO DE EFECTIVO, DEPOSITANTE: LUIS RAMIREZ ALANOCA, CONCEPTO: DOBLE PERCEPCION, CUENTA DE DEPOSITO: CUENTA UNICA DEL TESORO</t>
  </si>
  <si>
    <t>00099021001 DEPOSITO DE EFECTIVO, DEPOSITANTE: CRISTIAM TAMBO MAMANI, CONCEPTO: DEVOLUCION DE HABERES, CUENTA DE DEPOSITO: CUENTA UNICA DEL TESORO</t>
  </si>
  <si>
    <t>00099021001 DEPOSITO DE EFECTIVO, DEPOSITANTE: WALTER ERICK QUEVEDO FLORES, CONCEPTO: DOBLE PERCEPCION, CUENTA DE DEPOSITO: CUENTA UNICA DEL TESORO</t>
  </si>
  <si>
    <t>00099021001 DEPOSITO DE EFECTIVO, DEPOSITANTE: FELIX ORELLANA SORIA  CI.  1579878  SC., CONCEPTO: DEVOLUCION POR PERCEPCION INDEBIDA DE HABERES DEL MES DE MAYO DE 2018, CUENTA DE DEPOSITO: CUENTA UNICA DEL TESORO</t>
  </si>
  <si>
    <t>00099021001 DEP.DE CHEQ.AJENOS,RET.DE CAM.,CONCEPTO: MIN COMUNICACION DEV. INCAP TEMP - MAYO /2018,DEP.: CAJA PETROLERA DE SALUD , PROCEDENCIA: BANCO UNION S.A., CHEQUE: 14930, FECHA DE EMISION:14/02/2019</t>
  </si>
  <si>
    <t>00081011101 DEP.DE CHEQ.AJENOS,RET.DE CAM.,CONCEPTO: EJECUCION DE BOLETA DE GARANTIA DE SERIEDAD DE PROPUESTA,DEP.: MINISTERIO DE OBRAS PUBLICAS SERVICIOS Y VIVIENDA , PROCEDENCIA: BANCO UNION S.A., CHEQUE: 1024, FECHA DE EMISION:25/01/2019</t>
  </si>
  <si>
    <t>00099021001 DEP.DE CHEQ.AJENOS,RET.DE CAM.,CONCEPTO: DEVOLUCION POR DUPLICIDAD PREV. 1609 DE 2018 FPS DPTAL LA PAZ,DEP.: PEDRO D. HERRERA TITO , PROCEDENCIA: BANCO UNION S.A., CHEQUE: 691, FECHA DE EMISION:13/02/2019</t>
  </si>
  <si>
    <t>00099021001 DEPOSITO DE EFECTIVO, DEPOSITANTE: CAROLA M. SAAVEDRA V, CONCEPTO: DEVOLUCION POR 16 HORAS NO TRABAJADAS EN EL MES DE JUNIO 2017, CUENTA DE DEPOSITO: CUENTA UNICA DEL TESORO</t>
  </si>
  <si>
    <t>00378012002 DEPOSITO DE EFECTIVO, DEPOSITANTE: SENATEX-JULIA CLAUDIA RAMOS SUAREZ, CONCEPTO: DEVOLUCION DE RETENCIONES IMPOSITIVAS POR ALQUILER DE ESPACIO PUBLICITARIO, CUENTA DE DEPOSITO: CUENTA UNICA DEL TESORO</t>
  </si>
  <si>
    <t>00099021001 DEPOSITO DE EFECTIVO, DEPOSITANTE: ENDE, CONCEPTO: CUMPLIM DS 3034 RENUMERACION MAXIMA ENERO/2019 WILFREDO OVANDO ROJAS,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</si>
  <si>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</si>
  <si>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MARIO RAMIREZ CHOQUE, CONCEPTO: DOBLE PERCEPCION, CUENTA DE DEPOSITO: CUENTA UNICA DEL TESORO</t>
  </si>
  <si>
    <t>00099021001 DEP.DE CHEQ.AJENOS,RET.DE CAM.,CONCEPTO: SEDES LA PAZ DEV INCAPAC TEM MAYO /2018,DEP.: CAJA PETROLERA DE SALUD , PROCEDENCIA: BANCO UNION S.A., CHEQUE: 14927, FECHA DE EMISION:14/02/2019</t>
  </si>
  <si>
    <t>VENTA DE DIVISAS CON TRANSFERENCIA DE FONDOS A SOLICITUD DE MINISTERIO DE DESARROLLO PRODUCTIVO Y ECONOMIA PLURAL SEGUN SOLICITUD 7213 REF: COMPRA DE DIVISAS PARA PAGO A LA ORGANIZACION INTERNACIONAL DE METROLOGIA LEGAL OIML POR MEMBRESIA DE LA GESTION 2019 EQUIVALENTES 1.599,78 USD LIB. 00041031107 MPM-INSTITUTO BOLIVIANO DE METROLOGIA POR DIFERENCIAL CAMBIARIO</t>
  </si>
  <si>
    <t>VENTA DE DIVISAS CON TRANSFERENCIA DE FONDOS A SOLICITUD DE MINISTERIO DE DESARROLLO PRODUCTIVO Y ECONOMIA PLURAL SEGUN SOLICITUD 7214 REF: COMPRA DE DIVISAS PARA PAGO A LA OFICINA INTERNACIONAL DE PESAS Y MEDIDAS BIPM POR MEMBRESIA GESTION 2019 EQUIVALENTES 13.689,49 USD LIB. 00041031107 MPM-INSTITUTO BOLIVIANO DE METROLOGIA POR DIFERENCIAL CAMBIARIO</t>
  </si>
  <si>
    <t>REGULARIZACION DE TRANSFERENCIA DEL EXTERIOR SEGUN SWIFT 01668 DE FECHA 14/02/2019 ORDENANTE: CONSULADO DE BOLIVIA EN SUIZA LIB. 00099021001 TGN-RECURSOS ORDINARIOS (3987)</t>
  </si>
  <si>
    <t>TRANSFERENCIA DEL EXTERIOR SEGUN SWIFT NO.1883 DE FECHA 14/02/2019 ORDENANTE: CONSULADO DE BOLIVIA EN SEVILLA REF.: DEVOLUCION SALDOS PROGRAMA DE DOCUMENTACION GESTION 2018 LIB. 00099021001 TGN-RECURSOS ORDINARIOS (3987)</t>
  </si>
  <si>
    <t>REGULARIZACION DE TRANSFERENCIA DEL EXTERIOR SEGUN SWIFT 01707 DE FECHA 14/02/2019 ORDENANTE: EMBAJADA DE BOLIVIA EN MOSCU LIB. 00099021001 TGN-RECURSOS ORDINARIOS (3987)</t>
  </si>
  <si>
    <t>REGULARIZACION DE TRANSFERENCIA DEL EXTERIOR SEGUN SWIFT 01744 DE FECHA 14/02/2019 ORDENANTE: CONSULADO DE BOLIVIA EN LIMA LIB. 00099021001 TGN-RECURSOS ORDINARIOS (3987)</t>
  </si>
  <si>
    <t>REGULARIZACION DE TRANSFERENCIA DEL EXTERIOR SEGUN SWIFT NO.1700 DE FECHA 14/02/2019 ORDENANTE: EMBASSY OF THE PLURINATIONAL STATE OF BOLIVIA (MOSCU RUSIA) REF.: DEVOLUCION DE GASTOS DE FUNCIONAMIENTO GESTION 2018 LIB. 00099021001 TGN-RECURSOS ORDINARIOS (3987)</t>
  </si>
  <si>
    <t>A:00099021001 TRANSFERENCIA DE RECURSOS A SOLICITUD DEL MINISTERIO DE SALUD SG NOTA CITE: MS/BJA/CE/24/2019,CORRESPONDIENTE AL SALDO AL 31 DE DICIEMBRE DE 2018. HR 6-4236-R.</t>
  </si>
  <si>
    <t>||COMISION TRANSFERENCIA FDOS.AL EXTERIOR 0,10% S/USD1.727.994,31,REEMB.GSTS.COMUNICACION BS220.-Y EMISION COMP.CONTABLE BS50.-REF.:PAGO 1 LC I-2018-33 P/C EMPRESA PUBLICA QUIPUS A/F TONGFANG HONGKONG LIMITED,EN COMPL.A COMP.947193,14/02/19. LIB.00590012001 EMPRESA PÚBLICA QUIPUS - RECURSOS ESPECÍFICOS REF.:COMIS.PAGO 1 LC I-2018-33</t>
  </si>
  <si>
    <t>TRANSFERENCIA DEL EXTERIOR SEGUN SWIFT 01885 DE FECHA 14/02/2019 ORDENANTE: CONSULADO DE BOLIVIA EN TACNA LIB. 00099021001 TGN-RECURSOS ORDINARIOS (3987)</t>
  </si>
  <si>
    <t>TRANSFERENCIA DEL EXTERIOR SEGUN SWIFT 01882 DE FECHA 14/02/2019 ORDENANTE: DELEGACION DE BOLIVIA ANTE LA UNESCO LIB. 00099021001 TGN-RECURSOS ORDINARIOS (3987)</t>
  </si>
  <si>
    <t>NUMERO DE LIBRETA CUT: 00046021109 OPERACIÓN E18 TRANSFERENCIA DEL SISTEMA FINANCIERO POR CUENTA DE TERCEROS A LA CUT PARA ABONO A LA CUENTA UNICA DEL TESORO 3987069001 LIBRETA 00046021109 DEL MINISTERIO DE SALUD A SOLICITUD DEL BANCO DE CREDITO DE BOLIVIA SA</t>
  </si>
  <si>
    <t>COBRO COSTOS DE PAPELERIA SEGUN TRANSFERENCIA DEL EXTERIOR POR ORDEN DE DELEGACION DE BOLIVIA ANTE LA UNESCO LIB. 00099021001 TGN-RECURSOS ORDINARIOS (3987)</t>
  </si>
  <si>
    <t>||REGISTRO COBRO COMISION ENMIENDA LC BS220.-REEMBS.GSTS.COMUNICACION BS220.-Y EMISION COMP.CONTABLE BS50.-,S/G NOTA QUIPUS/GAF/JDTIC/NE Nº 0022/2019,13/02/19 REF.:I-2018-33 P/C EMPRESA PUBLICA QUIPUS A/F TONGFANG HONGKONG LIMITED. LIB.00590012001 EMPRESA PÚBLICA QUIPUS-RECURSOS ESPECÍFICOS REF.:COMIS.ENMIENDA LC I-2018-33</t>
  </si>
  <si>
    <t>REGULARIZACION DE TRANSFERENCIA DEL EXTERIOR SEGUN SWIFT 01669 DE FECHA 14/02/2019 ORDENANTE: CONSULADO GENERAL DE BOLIVIA EN GINEBRA-SUIZA REF.: DEVOLUCION SALDOS PROGRAMA DOCUMENTACION AL 31/12/2018 LIB. 00099021001 TGN-RECURSOS ORDINARIOS (3987)</t>
  </si>
  <si>
    <t>NÚMERO DE LIBRETA CUT: 99031009.00 OPERACIÓN T01 TRANSFERENCIA DE FONDOS A LA CUT - TESORO DIRECTO DE BANCO UNION S.A. A CUENTA UNICA DEL TESORO CON NUMERO DE SOLICITUD = 3500651 Y NUMERO CORRELATIVO = 91320014022019926 TRANSFERENCIA POR OPERACIONES DE VENTA BONOS BTX</t>
  </si>
  <si>
    <t>TRANSFERENCIA DEL EXTERIOR SEGUN SWIFT 01914 DE FECHA 14/02/2019 ORDENANTE: CONSULADO GENERAL DA BOLIVIA SAO PAULO BR REF.: DEVOLUCION DE SALDOS NO EJECUTADOS GESTION 2018 LIB. 00099021001 TGN-RECURSOS ORDINARIOS (3987)</t>
  </si>
  <si>
    <t>TRANSFERENCIA DEL EXTERIOR SEGUN SWIFT 01913 DE FECHA 14/02/2019 ORDENANTE: CONSULADO DE BOLIVIA EN SAO PAULO BR LIB. 00099021001 TGN-RECURSOS ORDINARIOS (3987)</t>
  </si>
  <si>
    <t>TRANSFERENCIA DEL EXTERIOR SEGUN SWIFT 01911 DE FECHA 14/02/2019 ORDENANTE: EMBAJADA DE BOLIVIA EN LONDRES REF.: DEVOLUCION SALDOS GASTOS DE FUNCIONAMIENTO LIB. 00099021001 TGN-RECURSOS ORDINARIOS (3987)</t>
  </si>
  <si>
    <t>TRANSFERENCIA DEL EXTERIOR SEGUN SWIFT 01915 DE FECHA 14/02/2019 ORDENANTE: CONSULDDO DE BOLIVIA EN SP BASIL REF.: DEVOLUCION DE SALDOS NO EJECUTADOS GESTION 18 PROG. DE DOC. LIB. 00099021001 TGN-RECURSOS ORDINARIOS (3987)</t>
  </si>
  <si>
    <t>TRANSFERENCIA DEL EXTERIOR SEGUN SWIFT 01996-01991 DE FECHA 14/02/2019 ORDENANTE: VICECONSULADO DE BOLIVIA EN PILAR - ARG. LIB. 00010011102 MIN.RELACIONES EXTERIORES - GESTORIA CONSULAR LEY Nº 3108</t>
  </si>
  <si>
    <t>TRANSFERENCIA DEL EXTERIOR SEGUN SWIFT 01994-01989 DE FECHA 14/02/2019 ORDENANTE: VICECONSULADO DEL EST.PLURINACIONAL DE BOLIVIA EN PILAR ARGENTINA REF.: SERVICIOS DEL GOBIERNO LIB. 00010011102 MIN.RELACIONES EXTERIORES - GESTORIA CONSULAR LEY Nº 3108</t>
  </si>
  <si>
    <t>COBRO COSTOS DE PAPELERIA SEGUN TRANSFERENCIA DEL EXTERIOR POR ORDEN DE PUMA ENERGY PARAGUAY S.A. LIB. 00513062001 YPFB-OPERACIONES PLANTA DE SEPARACION DE LIQUIDOS RIO GRANDE</t>
  </si>
  <si>
    <t>'TRANSFERENCIA DE FONDOS||S/G.NOTA CITE:MEFP/VTCP/DGAFT/UOIET/TES/N°1021/19 DE F.12-02-19, RECIBIDA EN LA FECHA,DEL MIN.ECO.FINANC.Y PUB.(HRE-TSO-861),RECURS. BI-MONETARIOS AL GAM-TIAHUANACU RESTITUC.CERTIF.DEPOS.JUDIC.N°0139712 $US172.- Y N°0139685 $US1.096.- TCD. DEBITO DE LA LIBRETA N° 00099021001 TGN-RECURSOS ORDINARIOS.</t>
  </si>
  <si>
    <t>'TRANSFERENCIA DE FONDOS||S/G.NOTA CITE:MEFP/VTCP/DGAFT/UOIET/TES/N°1021/19 DE F.12-02-19, RECIBIDA EN LA FECHA,DEL MIN.ECO.FINANC.Y PUB.(HRE-TSO-861),RECURS. BI-MONETARIOS AL GAM-TIAHUANACU RESTITUC.CERTIF.DEPOS.JUDIC.N°0139712 $US172.- Y N°0139685 $US1.096.- TCD. DEBITO DE LA LIBRETA N° 00099021001, RESPOSICION UTILES DE ESCRITORIO.</t>
  </si>
  <si>
    <t>00670012002 DEPOSITO DE EFECTIVO, DEPOSITANTE: YOSHIRO MARTIN ARMENDIA ESCOBAR, CONCEPTO: DEVOLUCION POR CONSUMO TELEFONICO EN DEMASIA, CUENTA DE DEPOSITO: CUENTA UNICA DEL TESORO</t>
  </si>
  <si>
    <t>00099021001 DEPOSITO DE EFECTIVO, DEPOSITANTE: KARINA HORTENCIA GUTIERREZ ROSAS, CONCEPTO: REVERSION PASAJE PREV. 270, CUENTA DE DEPOSITO: CUENTA UNICA DEL TESORO</t>
  </si>
  <si>
    <t>00591012001 DEPOSITO DE EFECTIVO, DEPOSITANTE: ROSEMARY CHOQUE HUANCA, CONCEPTO: CONSUMOS BASICOS, CUENTA DE DEPOSITO: CUENTA UNICA DEL TESORO</t>
  </si>
  <si>
    <t>00130012001 DEPOSITO DE EFECTIVO, DEPOSITANTE: COOP MINERA 16 DE JULIO RL, CONCEPTO: PAGO CUOTA 34 3RA AMPLIACION COOP MINERA 16 DE JULIO RL, CUENTA DE DEPOSITO: CUENTA UNICA DEL TESORO</t>
  </si>
  <si>
    <t>00099021001 DEP.DE CHEQ.AJENOS,RET.DE CAM.,CONCEPTO: MAMANI QUISPE ESTHER,DEP.: BANCO UNION  SA , PROCEDENCIA: BANCO UNION S.A., CHEQUE: 160322, FECHA DE EMISION:15/02/2019</t>
  </si>
  <si>
    <t>00099021001 DEPOSITO DE EFECTIVO, DEPOSITANTE: RUBEN TANGARA QUISPE, CONCEPTO: PERCEPCION INDEVIDA DE HABERES, CUENTA DE DEPOSITO: CUENTA UNICA DEL TESORO</t>
  </si>
  <si>
    <t>00099021001 DEPOSITO DE EFECTIVO, DEPOSITANTE: ANA MARIA JORDAN JIMENO, CONCEPTO: DOBLE PERCEPCION, CUENTA DE DEPOSITO: CUENTA UNICA DEL TESORO</t>
  </si>
  <si>
    <t>00099021001 DEPOSITO DE EFECTIVO, DEPOSITANTE: ELSA VANIA BALDERRAMA ILLANES, CONCEPTO: DOBLE PERCEPCION, CUENTA DE DEPOSITO: CUENTA UNICA DEL TESORO</t>
  </si>
  <si>
    <t>PAGO A BID PRÉSTAMO 3599/BL-BO VCTO. 15-02-2019 POR CUENTA DE TGN , NTI. 011864 VALOR 15-02-2019 INTERESES USD 4.575,97 CTA. 3987 CUENTA UNICA DEL TESORO-3987 LIB. 00099021001 REF.: COMISIONES BANCARIAS</t>
  </si>
  <si>
    <t>PAGO A BID PRÉSTAMO 3599/BL-BO VCTO. 15-02-2019 POR CUENTA DE TGN , NTI. 011863 VALOR 15-02-2019 INTERESES USD 246.328,55 COMISIONES USD 88.411,46 CTA. 3987 CUENTA UNICA DEL TESORO-3987 LIB. 00099021001 REF.: COMISIONES BANCARIAS</t>
  </si>
  <si>
    <t>A:00041014101 Débito Automático por incumplimiento del Gobierno Autónomo Municipal de Loreto (GAM LOR), al Convenio Intergubernativo (Equipos de Computación) de fecha 26 de octubre de 2017, suscrito entre el Ministerio de Desarrollo Productivo y Economía Plural y el GAM LOR para el programa “Educación con Revolución Tecnológica”.</t>
  </si>
  <si>
    <t>TRANSFERENCIA DEL EXTERIOR SEGUN SWIFT NO.2012 DE FECHA 15/02/2019 ORDENANTE: EMBAIXADA DA REPUBLICA DA BOLIVIA (BRASIL) REF.: DEVOLUCION SALDOS PROGRAMA DE DOCUMENTACION LIB. 00099021001 TGN-RECURSOS ORDINARIOS (3987)</t>
  </si>
  <si>
    <t>TRANSFERENCIA DEL EXTERIOR SEGUN SWIFT NO.2017 DE FECHA 15/02/2019 ORDENANTE: CONSULADO DE BOLIVIA EN SEVILLA REF.: DEVOLUCION SALDOS GASTOS DE FUNCIONAMIENTO DE GESTION 2018 LIB. 00099021001 TGN-RECURSOS ORDINARIOS (3987)</t>
  </si>
  <si>
    <t>TRANSFERENCIA DEL EXTERIOR SEGUN SWIFT NO.2018 DE FECHA 15/02/2019 ORDENANTE: CONSULADO DE BOLIVIA EN TACNA (PERU) REF.: DEV SALDOS GASTOS DE FUNCIONAMIENTO Y PROGRAMA DOCUMENTACION 2018 LIB. 00099021001 TGN-RECURSOS ORDINARIOS (3987)</t>
  </si>
  <si>
    <t>TRANSFERENCIA DEL EXTERIOR SEGUN SWIFT NO.2014 DE FECHA 15/02/2019 ORDENANTE: CONSULADO DE BOLIVIA-JUJUY-ARGENTINA LIB. 00099021001 TGN-RECURSOS ORDINARIOS (3987)</t>
  </si>
  <si>
    <t>TRANSFERENCIA DEL EXTERIOR SEGUN SWIFT 02020 DE FECHA 15/02/2019 ORDENANTE: EMBAJADA DE BOLIVIA EN SUECIA LIB. 00099021001 TGN-RECURSOS ORDINARIOS (3987)</t>
  </si>
  <si>
    <t>TRANSFERENCIA DEL EXTERIOR SEGUN SWIFT 02015 DE FECHA 15/02/2019 ORDENANTE: CONSULADO DE BOLIVIA EN JUJUY - ARG. LIB. 00099021001 TGN-RECURSOS ORDINARIOS (3987)</t>
  </si>
  <si>
    <t>REGULARIZACION DE TRANSFERENCIA DEL EXTERIOR SEGUN SWIFT 01992-01987 DE FECHA 15/02/2019 ORDENANTE: VICECONSULADO DE BOLIVIA EN LA MATANZA - ARG. LIB. 00099021001 TGN-RECURSOS ORDINARIOS (3987)</t>
  </si>
  <si>
    <t>REGULARIZACION DE TRANSFERENCIA DEL EXTERIOR SEGUN SWIFT 01995-01990 DE FECHA 15/02/2019 ORDENANTE: VICECONSULADO DE BOLIVIA EN SAN JUSTO ARG. LIB. 00099021001 TGN-RECURSOS ORDINARIOS (3987)</t>
  </si>
  <si>
    <t>TRANSFERENCIA DEL EXTERIOR SEGUN SWIFT 02019 DE FECHA 15/02/2019 ORDENANTE: EMBAJADA DE BOLIVIA EN SUECIA LIB. 00099021001 TGN-RECURSOS ORDINARIOS (3987)</t>
  </si>
  <si>
    <t>REGULARIZACION DE TRANSFERENCIA DEL EXTERIOR SEGUN SWIFT 01912 DE FECHA 15/02/2019 ORDENANTE: CONSULADO GENERAL DE BOLIVIA SANTIAGO DE CHILE LIB. 00099021001 TGN-RECURSOS ORDINARIOS (3987)</t>
  </si>
  <si>
    <t>REGULARIZACION DE TRANSFERENCIA DEL EXTERIOR SEGUN SWIFT 01879 DE FECHA 15/02/2019 ORDENANTE: EMBAJADE DEL ESTADO PLURINACIONAL DE BOLIVIA EN MEXICO REF.: DEVOLUCION SALDOS GTOS. DE FUNCIONAMIENTO LIB. 00099021001 TGN-RECURSOS ORDINARIOS (3987)</t>
  </si>
  <si>
    <t>REGULARIZACION DE TRANSFERENCIA DEL EXTERIOR SEGUN SWIFT 01880 DE FECHA 15/02/2019 ORDENANTE: EMBAJADA DEL ESTADO PLURINACIONAL DE BOLIVIA EN MEXICO REF.: DEVOLUCION SALDOS GTOS. DE FUNCIONAMIENTO LIB. 00099021001 TGN-RECURSOS ORDINARIOS (3987)</t>
  </si>
  <si>
    <t>REGULARIZACION DE TRANSFERENCIA DEL EXTERIOR SEGUN SWIFT 01884 DE FECHA 15/02/2019 ORDENANTE: EMBAJADA DE BOLIVIA EN FRANCIA REF.: REVERSION DE SALDO 2018 LIB. 00099021001 TGN-RECURSOS ORDINARIOS (3987)</t>
  </si>
  <si>
    <t>00099021001 DEPOSITO DE EFECTIVO, DEPOSITANTE: ARMADA BOLIVIANA"BASE NAVAL PUERTO VILLARROEL", CONCEPTO: DEVOLUCION GASTOS DE FUNCIONAMIENTO 6TO.BIM,"MATERIAL DE LIMPIEZA", CUENTA DE DEPOSITO: CUENTA UNICA DEL TESORO</t>
  </si>
  <si>
    <t>00526012001 DEPOSITO DE EFECTIVO, DEPOSITANTE: BOLIVIA TV - FELIX HUMEREZ YUJRA, CONCEPTO: DEVOLUCION POR CONCEPTO DE FONDOS EN AVANCE, CUENTA DE DEPOSITO: CUENTA UNICA DEL TESORO</t>
  </si>
  <si>
    <t>00572012001 DEPOSITO DE EFECTIVO, DEPOSITANTE: RISELA TICONA ALI, CONCEPTO: DEVOLUCION DE HABER MENSUAL - ENERO 2019, CUENTA DE DEPOSITO: CUENTA UNICA DEL TESORO</t>
  </si>
  <si>
    <t>00190012003 DEPOSITO DE EFECTIVO, DEPOSITANTE: ERICK DENNIS CALDERA TORRICO, CONCEPTO: DEVOLUCION DE VIATICOS POR VIAJE A GUAYARAMERIN Y RIBERALTA DEL 3 AL 6 DE DICIEMBRE/2018, CUENTA DE DEPOSITO: CUENTA UNICA DEL TESORO</t>
  </si>
  <si>
    <t>00190012003 DEPOSITO DE EFECTIVO, DEPOSITANTE: ANA MARIA VACAFLORES LENIZ, CONCEPTO: DEVOLUCION DE VIATICOS POR VIAJE AL MUNICIPIO CAIZA DEL 26 DE NOVIEMBRE/2018, CUENTA DE DEPOSITO: CUENTA UNICA DEL TESORO</t>
  </si>
  <si>
    <t>00190012003 DEPOSITO DE EFECTIVO, DEPOSITANTE: JOHNNY RUIZ MAMANI, CONCEPTO: DEVOLUCION DE VIATICOS POR VIAJE AL MUNICIPIO CAIZA DEL 23 DE NOVIEMBRE/2018, CUENTA DE DEPOSITO: CUENTA UNICA DEL TESORO</t>
  </si>
  <si>
    <t>00590012001 DEPOSITO DE EFECTIVO, DEPOSITANTE: DANIEL VERASTEGUI EFFEL, CONCEPTO: POR DEVOLUCION DE PASAJES Y VIATICOS GESTION 2016, CUENTA DE DEPOSITO: CUENTA UNICA DEL TESORO</t>
  </si>
  <si>
    <t>00287102001 DEPOSITO DE EFECTIVO, DEPOSITANTE: FPS/CENTRAL, CONCEPTO: REVERSION DE REFRIGERIOS 2018 SEGUN DETALLE, CUENTA DE DEPOSITO: CUENTA UNICA DEL TESORO</t>
  </si>
  <si>
    <t>00099021001 DEPOSITO DE EFECTIVO, DEPOSITANTE: FLORENCIO FROILAN CASTILLO SILES CI.2623461LP, CONCEPTO: DEVOLUCION DE VIATICOS POR CONSULADO MOVIL, CUENTA DE DEPOSITO: CUENTA UNICA DEL TESORO</t>
  </si>
  <si>
    <t>00099021001 DEP.DE CHEQ.AJENOS,RET.DE CAM.,CONCEPTO: DEVOLUCION DE PASAJES AEREOS BOLTUR,DEP.: MINISTERIO DE EDUCACION , PROCEDENCIA: BANCO UNION S.A., CHEQUE: 24076, FECHA DE EMISION:14/02/2019</t>
  </si>
  <si>
    <t>00099021001 DEP.DE CHEQ.AJENOS,RET.DE CAM.,CONCEPTO: DEVOLUCION DE PASAJES AEREOS BOLTUR,DEP.: MINISTERIO DE EDUCACION , PROCEDENCIA: BANCO UNION S.A., CHEQUE: 24075, FECHA DE EMISION:14/02/2019</t>
  </si>
  <si>
    <t>00287102013 DEP.DE CHEQ.AJENOS,RET.DE CAM.,CONCEPTO: PAGO DE SERVICIO DE SUPERVISION FDI CBBA DE LAS FACTURAS N 949,997,963,1031 Y 1008,DEP.: FPS/SUPERVISION/FDI , PROCEDENCIA: BANCO UNION S.A., CHEQUE: 1015, FECHA DE EMISION:11/02/2019</t>
  </si>
  <si>
    <t>00287102012 DEP.DE CHEQ.AJENOS,RET.DE CAM.,CONCEPTO: PAGO POR EL MIN DE CULTURAS DEL PROY SOMBRERERIA DE SUCRE FACTA N 528,DEP.: FPS/SUPERVISION/CENTRAL , PROCEDENCIA: BANCO UNION S.A., CHEQUE: 1014, FECHA DE EMISION:11/02/2019</t>
  </si>
  <si>
    <t>00287102013 DEP.DE CHEQ.AJENOS,RET.DE CAM.,CONCEPTO: PAGO DE SERVICIO DE SUPERVISION FDI CHQ DELAS FACTURAS N 349,953,1028,945,984,748,913 Y DEV RET,DEP.: FPS/SUPERVISION/FDI , PROCEDENCIA: BANCO UNION S.A., CHEQUE: 1017, FECHA DE EMISION:11/02/2019</t>
  </si>
  <si>
    <t>00130012001 DEP.DE CHEQ.AJENOS,RET.DE CAM.,CONCEPTO: PAGO DE INTERESES,DEP.: COMERMIN , PROCEDENCIA: BANCO NACIONAL DE BOLIVIA S.A., CHEQUE: 1109476, FECHA DE EMISION:13/02/2019</t>
  </si>
  <si>
    <t>00099021001 DEPOSITO DE EFECTIVO, DEPOSITANTE: EVA  URIA  DE VALDIVIA, CONCEPTO: COBRO INDEVIDO, CUENTA DE DEPOSITO: CUENTA UNICA DEL TESORO</t>
  </si>
  <si>
    <t>00599032003 DEP.DE CHEQ.AJENOS,RET.DE CAM.,CONCEPTO: DEVOLUCION DE SALDOS POR PAGO SERVICIOS Y AVANCES PLANTA IVIRGARZAMA,DEP.: EMP BOLIVIANA DE ALIMENTOS Y DERIVADOS EBA , PROCEDENCIA: BANCO UNION S.A., CHEQUE: 53, FECHA DE EMISION:15/02/2019</t>
  </si>
  <si>
    <t>00222012001 DEP.DE CHEQ.AJENOS,RET.DE CAM.,CONCEPTO: P/INCAPACIDAD TEMPORAL DEL PERSONAL INSTITUTO NAL DE INNOVACION AGROPECUARIA Y FORESTAL MES NOV 2018,DEP.: CAJA DE SALUD DE CAMINOS Y RA</t>
  </si>
  <si>
    <t>TRANSFERENCIA DEL EXTERIOR SEGUN SWIFT NOS.2074-2072 DE FECHA 18/02/2019 ORDENANTE: VICECONSULADO DEL EST.PLURINACIONAL DE BOLIVIA EN PILAR-ARGENTINA REF:SERV.DEL GOBIERNO LIB. 00099021001 TGN-RECURSOS ORDINARIOS (3987)</t>
  </si>
  <si>
    <t>NUMERO DE LIBRETA CUT: 00041014101 OPERACIÓN E75 TRANSFERENCIA DE LA CUENTA FISCAL BUN A LA CUT EN MN TRANSF.FDOS. A SOLICITUD DEL G.A.M. POTOSI SG.NOTA POTOSI 16/02/2019 A CTA.3987 CUT LBRTA.00041014101</t>
  </si>
  <si>
    <t>NÚMERO DE LIBRETA CUT: 99031009.00 OPERACIÓN T01 TRANSFERENCIA DE FONDOS A LA CUT - TESORO DIRECTO DE BANCO UNION S.A. A CUENTA UNICA DEL TESORO CON NUMERO DE SOLICITUD = 3508454 Y NUMERO CORRELATIVO = 91320018022019049 TRANSFERENCIA POR OPERACIONES DE VENTA BONOS BTX</t>
  </si>
  <si>
    <t>00099021001 DEPOSITO DE EFECTIVO, DEPOSITANTE: BORIS OSMAR MIRANDA ZAPATA, CONCEPTO: DEVOLUCION VIATICOS BORIS MIRANDA ZAPATA, CUENTA DE DEPOSITO: CUENTA UNICA DEL TESORO</t>
  </si>
  <si>
    <t>00190012003 DEPOSITO DE EFECTIVO, DEPOSITANTE: DR. LINO PEREZ ESTRADA, CONCEPTO: DEVOLUCION POR EXCESOS DE LLAMADAS S/G AUDITORIA M.M.M., CUENTA DE DEPOSITO: CUENTA UNICA DEL TESORO</t>
  </si>
  <si>
    <t>00287102001 DEPOSITO DE EFECTIVO, DEPOSITANTE: FPS - CENTRAL, CONCEPTO: DEVOLUCION DE SALDO TALLER DE EVALUACION DE LA GESTION 2018 Y PROGRAMACION DE LA GESTION 2019, CUENTA DE DEPOSITO: CUENTA UNICA DEL TESORO</t>
  </si>
  <si>
    <t>00099021001 DEPOSITO DE EFECTIVO, DEPOSITANTE: AGENCIA ESTATAL DE VIVIENDA, CONCEPTO: PAGO DE SERVICIOS DE AGUA POTABLE POR EL MES DE ENERO 2019 EDIF. EX CONAVI, CUENTA DE DEPOSITO: CUENTA UNICA DEL TESORO</t>
  </si>
  <si>
    <t>00373024101 DEPOSITO DE EFECTIVO, DEPOSITANTE: ESTEFANY DAVALOS LEON, CONCEPTO: DEVOLUCION DE FONDOS DE AVANCE DE LA GESTION 2018 DE ROBERTO ANTONIO AGREDA PEREDO, CUENTA DE DEPOSITO: CUENTA UNICA DEL TESORO</t>
  </si>
  <si>
    <t>00070011102 DEPOSITO DE EFECTIVO, DEPOSITANTE: FREDDY ARUQUIPA CHIPANA, CONCEPTO: DEVOLUCION DE 0,75 DIA DE VIATICO A LA CIUDAD DE TARIJA, CUENTA DE DEPOSITO: CUENTA UNICA DEL TESORO</t>
  </si>
  <si>
    <t>00099021001 DEPOSITO DE EFECTIVO, DEPOSITANTE: SAUL GUSTAVO COLQUE VERA, CONCEPTO: DEVOLUCION DE RECURSOS ECONOMICOS DEL ESTADO POR PERCEPCION INDEBIDA DEL MES DE ENERO, CUENTA DE DEPOSITO: CUENTA UNICA DEL TESORO</t>
  </si>
  <si>
    <t>00099021001 DEPOSITO DE EFECTIVO, DEPOSITANTE: SAUL GUSTAVO COLQUE VERA, CONCEPTO: DEVOLUCION DE RECURSOS ECONOMICOS DEL ESTADO POR PERCEPCION INDEBIDA POR AGUINALDO ESFUERZO POR BOLI, CUENTA DE DEPOSITO: CUENTA UNICA DEL TESORO</t>
  </si>
  <si>
    <t>00015011108 DEPOSITO DE EFECTIVO, DEPOSITANTE: RAUL ALEJANDRO LEDEZMA MIRANDA, CONCEPTO: CANCELACION POR USO DE OTROS OPERADORES DE LINEA 72011455, CUENTA DE DEPOSITO: CUENTA UNICA DEL TESORO</t>
  </si>
  <si>
    <t>00099021001 DEPOSITO DE EFECTIVO, DEPOSITANTE: MIGUEL EDGAR CORO SAUCEDO, CONCEPTO: DEVOLUCION DOBLE PERCEPCION POR PERIODOS DICIEMBRE 2018 A ENERO 2019 MAS LA DUODECIMA DE AGUINALDO, CUENTA DE DEPOSITO: CUENTA UNICA DEL TESORO</t>
  </si>
  <si>
    <t>00099021001 DEP.DE CHEQ.AJENOS,RET.DE CAM.,CONCEPTO: PAGO POR DESCUENTO MONTOS EXCEDENTES POR DOBLE PERCEPCION DE RECURSOS PUBLICOS,DEP.: CAJA NACIONAL DE SALUD , PROCEDENCIA: BANCO UNION S.A., CHEQUE: 40690, FECHA DE EMISION:19/02/2019</t>
  </si>
  <si>
    <t>00287102001 DEP.DE CHEQ.AJENOS,RET.DE CAM.,CONCEPTO: DEVOLUCION DE SALDO NO UTILIZADO C-31 N° 7 GERENCIA DEPARTAMENTAL COCHABAMBA,DEP.: FPS - CENTRAL , PROCEDENCIA: BANCO UNION S.A., CHEQUE: 223, FECHA DE EMISION:01/02/2019</t>
  </si>
  <si>
    <t>00287102001 DEP.DE CHEQ.AJENOS,RET.DE CAM.,CONCEPTO: DEVOLUCION DE SALDOS NO UTILIZADOS C-31 N° 13 GERENCIA DEPARTAMENTAL BENI,DEP.: FPS - CENTRAL , PROCEDENCIA: BANCO UNION S.A., CHEQUE: 336, FECHA DE EMISION:31/01/2019</t>
  </si>
  <si>
    <t>00099021001 DEPOSITO DE EFECTIVO, DEPOSITANTE: LUDY CORINA VALERIANO MAMANI, CONCEPTO: DEVOLUCION DE RECURSOS ECONOMICOS DEL ESTADO POR PERCEPCION INDEVIDA DEL AGUINALDO ESFUERZO POR BOLI, CUENTA DE DEPOSITO: CUENTA UNICA DEL TESORO</t>
  </si>
  <si>
    <t>00099021001 DEPOSITO DE EFECTIVO, DEPOSITANTE: SAUL GUSTAVO COLQUE VERA, CONCEPTO: DEVOLUCION DE RECURSOS ECONOMICOS DEL ESTADO POR PERCEPCION INDEBIDA POR AGUINALDO, CUENTA DE DEPOSITO: CUENTA UNICA DEL TESORO</t>
  </si>
  <si>
    <t>00099021001 DEPOSITO DE EFECTIVO, DEPOSITANTE: LUDY CORINA VALERIANO MAMANI, CONCEPTO: DEVOLUCION DE RECURSOS ECONOMICOS DEL ESTADO POR PERCEPCION INDEVIDA DEL MES DE ENERO, CUENTA DE DEPOSITO: CUENTA UNICA DEL TESORO</t>
  </si>
  <si>
    <t>00099021001 DEPOSITO DE EFECTIVO, DEPOSITANTE: SAUL GUSTAVO COLQUE VERA, CONCEPTO: DEVOLUCION DE RECURSOS ECONOMICOS DEL ESTADO POR PERCEPCION INDEBIDA DEL MES DE DICIEMBRE, CUENTA DE DEPOSITO: CUENTA UNICA DEL TESORO</t>
  </si>
  <si>
    <t>00099021001 DEPOSITO DE EFECTIVO, DEPOSITANTE: LUDY CORINA VALERIANO MAMANI, CONCEPTO: DEVOLUCION DE RECURSOS ECONOMICOS DEL ESTADO POR PERCEPCION INDEVIDA DEL MES DE DICIEMBRE, CUENTA DE DEPOSITO: CUENTA UNICA DEL TESORO</t>
  </si>
  <si>
    <t>00099021001 DEPOSITO DE EFECTIVO, DEPOSITANTE: LUDY CORINA VALERIANO MAMANI, CONCEPTO: DEVOLUCION DE RECURSOS ECONOMICOS DEL ESTADO POR PERCEPCION INDEVIDA DEL AGUINALDO, CUENTA DE DEPOSITO: CUENTA UNICA DEL TESORO</t>
  </si>
  <si>
    <t>00099021001 DEPOSITO DE EFECTIVO, DEPOSITANTE: GABRIELA COSTA MENA VENTURA, CONCEPTO: DEV.  RECURSOS ECONOMICOS DEL ESTADO POR PERCEPCION INDEVIDA POR EL  AGUINALDO ESFUERZO POR BOLIVIA, CUENTA DE DEPOSITO: CUENTA UNICA DEL TESORO</t>
  </si>
  <si>
    <t>00099021001 DEPOSITO DE EFECTIVO, DEPOSITANTE: GABRIELA COSTA MENA VENTURA, CONCEPTO: DEVOLUCION DE RECURSOS ECONOMICOS DEL ESTADO POR PERCEPCION INDEVIDA POR EL AGUINALDO, CUENTA DE DEPOSITO: CUENTA UNICA DEL TESORO</t>
  </si>
  <si>
    <t>00099021001 DEPOSITO DE EFECTIVO, DEPOSITANTE: GABRIELA COSTA MENA VENTURA, CONCEPTO: DEVOLUCION DE RECURSOS ECONOMICOS DEL ESTADO POR PERCEPCION INDEVIDAD DEL MES DE DICIEMBRE, CUENTA DE DEPOSITO: CUENTA UNICA DEL TESORO</t>
  </si>
  <si>
    <t>00099021001 DEPOSITO DE EFECTIVO, DEPOSITANTE: GABRIELA COSTA MENA VENTURA, CONCEPTO: DEVOLUCION DE RECURSOS ECONOMICOS DEL ESTADO POR PERCEPCION INDEVIDA DEL MES DE ENERO, CUENTA DE DEPOSITO: CUENTA UNICA DEL TESORO</t>
  </si>
  <si>
    <t>00099021001 DEP.DE CHEQ.AJENOS,RET.DE CAM.,CONCEPTO: DEVOLUCION SALDOS NO EJECUTADOS,DEP.: GOB AUTONOMO DEPARTAMENTAL DE CBBA , PROCEDENCIA: BANCO UNION S.A., CHEQUE: 119004, FECHA DE EMISION:11/02/2019</t>
  </si>
  <si>
    <t>REGULARIZACION DE TRANSFERENCIA DEL EXTERIOR SEGUN SWIFT 01739-01734 DE FECHA 19/02/2019 ORDENANTE: CONSULADO DE BOLIVIA EN MURCIA LIB. 00099021001 TGN-RECURSOS ORDINARIOS (3987)</t>
  </si>
  <si>
    <t>TRANSFERENCIA DEL EXTERIOR SEGUN SWIFT 02100-021201 DE FECHA 19/02/2019 ORDENANTE: CONSULADO DE BOLIVIA EN CALAMA CL. LIB. 00099021001 TGN-RECURSOS ORDINARIOS (3987)</t>
  </si>
  <si>
    <t>REGULARIZACION DE TRANSFERENCIA DEL EXTERIOR SEGUN SWIFT NO.1809 DE FECHA 19/02/2019 ORDENANTE: CONSULADO GERAL DA BOLIVIA EN RIO DE JANEIRO BRASIL REF.: DEVOLUCION DE SALDOS DEL PROGRAMA DE DOCUMENTACION GESTION 2018 LIB. 00099021001 TGN-RECURSOS ORDINARIOS (3987)</t>
  </si>
  <si>
    <t>TRANSFERENCIA DEL EXTERIOR SEGUN SWIFT 02101 DE FECHA 19/02/2019 ORDENANTE: CONSULADO DE BOLIVIA EN CALAMA CL. LIB. 00099021001 TGN-RECURSOS ORDINARIOS (3987)</t>
  </si>
  <si>
    <t>REGULARIZACION DE TRANSFERENCIA DEL EXTERIOR SEGUN SWIFT 01816 DE FECHA 19/02/2019 ORDENANTE: CONSULADO DE BOLIVIA EN SAO PAULO LIB. 00099021001 TGN-RECURSOS ORDINARIOS (3987)</t>
  </si>
  <si>
    <t>REGULARIZACION DE TRANSFERENCIA DEL EXTERIOR SEGUN SWIFT 01810 DE FECHA 19/02/2019 ORDENANTE: CONSULADO DE BOLIVIA EN RIO DE JANEIRO LIB. 00099021001 TGN-RECURSOS ORDINARIOS (3987)</t>
  </si>
  <si>
    <t>REGULARIZACION DE TRANSFERENCIA DEL EXTERIOR SEGUN SWIFT 01720 DE FECHA 19/02/2019 ORDENANTE: EMBAJADA DE BOLIVIA EN ARGENTINA LIB. 00099021001 TGN-RECURSOS ORDINARIOS (3987)</t>
  </si>
  <si>
    <t>REGULARIZACION DE TRANSFERENCIA DEL EXTERIOR SEGUN SWIFT 01721 DE FECHA 19/02/2019 ORDENANTE: EMBAJADA DE BOLIVIA EN ARGENTINA LIB. 00099021001 TGN-RECURSOS ORDINARIOS (3987)</t>
  </si>
  <si>
    <t>REGULARIZACION DE TRANSFERENCIA DEL EXTERIOR SEGUN SWIFT NO.1703 DE FECHA 19/02/2019 ORDENANTE: EMBAJADA DE BOLIVIA (QUITO ECUADOR) REF.: DEVOLUCION DE SALDOS REMESA ADICIONAL GESTION 2018 LIB. 00099021001 TGN-RECURSOS ORDINARIOS (3987)</t>
  </si>
  <si>
    <t>00099021001 DEPOSITO DE EFECTIVO, DEPOSITANTE: JORGE JESUS JULIO GONZALES BOHORQUEZ, CONCEPTO: DEVOLUCION DE DINERO A SENASIR, CUENTA DE DEPOSITO: CUENTA UNICA DEL TESORO</t>
  </si>
  <si>
    <t>00099021001 DEPOSITO DE EFECTIVO, DEPOSITANTE: JOSE VARGAS TARQUI, CONCEPTO: DEVOLUCION POR MULTAS SEGUN CONTRATO FIRMADO CON LA AGETIC CAPSC/0018/2018, CUENTA DE DEPOSITO: CUENTA UNICA DEL TESORO</t>
  </si>
  <si>
    <t>00591012001 DEPOSITO DE EFECTIVO, DEPOSITANTE: EMP ESTATAL DE TRANSP POR CABLE MI TELEFERICO, CONCEPTO: DEVOLUCION DE IMPUESTOS, CUENTA DE DEPOSITO: CUENTA UNICA DEL TESORO</t>
  </si>
  <si>
    <t>00099021001 DEP.DE CHEQ.AJENOS,RET.DE CAM.,CONCEPTO: DEVOLUCION DEUDA AL TGN POR PARTE DEL SR GUILLERMO ARAMAYO HERRERA DEL MES DE ENERO 2019,DEP.: SENASIR , PROCEDENCIA: BANCO UNION S.A., CHEQUE: 8285, FECHA DE EMISION:18/02/2019</t>
  </si>
  <si>
    <t>00099021001 DEP.DE CHEQ.AJENOS,RET.DE CAM.,CONCEPTO: TRANSFERENCIA DE RECURSOS,DEP.: D.E.P. TRIBUNAL SUPREMO ELECTORAL SERECI LA PAZ , PROCEDENCIA: BANCO UNION S.A., CHEQUE: 2312, FECHA DE EMISION:20/02/2019</t>
  </si>
  <si>
    <t>00130012002 DEPOSITO DE EFECTIVO, DEPOSITANTE: JUAN R. GUERREROS ROQUE, CONCEPTO: DEVOLUCION POR GASTOS DE GASOLINA, CUENTA DE DEPOSITO: CUENTA UNICA DEL TESORO</t>
  </si>
  <si>
    <t>00099021001 DEPOSITO DE EFECTIVO, DEPOSITANTE: RUTH MERY SILES CARDOZO, CONCEPTO: DEVOLUCION PAGO DEL MES DE OCTUBRE DE 2018, CUENTA DE DEPOSITO: CUENTA UNICA DEL TESORO</t>
  </si>
  <si>
    <t>NUMERO DE LIBRETA CUT: 00099021001 OPERACIÓN E18 TRANSFERENCIA DEL SISTEMA FINANCIERO POR CUENTA DE TERCEROS A LA CUT TRANSFERENCIA DEVOLUCION DE RECURSOS FIDEICOMISO BONO JUANCITO PINTO 2018 SOLICITUD BDP SAM FIDEICOMISO BONO JUANCITO PINTO GESTION 2018</t>
  </si>
  <si>
    <t>De: 00206024302 DEVOLUCIÓN DE RECURSOS EJECUTADOS POR EL INE SG NOTA CITE: INE-DGE-DAS-ADM.PFCEBIPBE N° 0134/2019, PAGOS DE CONSULTORÍAS EN LINEA, REEMBOLSO EFECTUADO POR RECURSOS DEL BANCO MUNDIAL. H.R. 6-3839-R.</t>
  </si>
  <si>
    <t>TRANSFERENCIA DEL EXTERIOR SEGUN SWIFT NO.2141 Y NO.2140 DE FECHA 20/02/2019 ORDENANTE: BOTSCH.D. PLURINAT.STAAT.BOLIVIEN REF.: DEVOLUCION SALDO GASTOS DE FUNCIONAMIENTO GESTION 2018 LIB. 00099021001 TGN-RECURSOS ORDINARIOS (3987)</t>
  </si>
  <si>
    <t>TRANSFERENCIA DEL EXTERIOR SEGUN SWIFT NO.2174 DE FECHA 20/02/2019 ORDENANTE: CONSULADO GERAL DA BOLIVIA CACERES-BRASIL REF:DEVOLUCION DE SALDOS GASTOS DE FUNCIONAMIENTO GESTION 2018 LIB. 00099021001 TGN-RECURSOS ORDINARIOS (3987)</t>
  </si>
  <si>
    <t>NUMERO DE LIBRETA CUT: 00099021001 OPERACIÓN E18 TRANSFERENCIA DEL SISTEMA FINANCIERO POR CUENTA DE TERCEROS A LA CUT Devolucion de pagos CC no cobrados por afiliados Civiles y MIlitares correspondiente al periodo de octubre 2018</t>
  </si>
  <si>
    <t>PAGO A JICA PRÉSTAMO BV-P5 VCTO. 20-02-2019 POR CUENTA DE TGN , SEGÚN NOTA MEFP/VTCP/DGCP/UODP-201/2019 VALOR 20-02-2019 INTERESES JPY 8.661,00 COMISIONES JPY 1.171.114,00 LIBRETA N° 00099021001 "TGN RECURSOS ORDINARIOS" (3987)</t>
  </si>
  <si>
    <t>00099021001 DEPOSITO DE EFECTIVO, DEPOSITANTE: NANCY SANTUSA HUAYCANI TIÑINI, CONCEPTO: DEVOLUCION PARA REVERSION ( 902208-DICIEMBRE ), CUENTA DE DEPOSITO: CUENTA UNICA DEL TESORO</t>
  </si>
  <si>
    <t>00099021001 DEPOSITO DE EFECTIVO, DEPOSITANTE: DAVID ALIAGA MEJILLONES, CONCEPTO: DEVOLUCION DE RETROACTIVO, CUENTA DE DEPOSITO: CUENTA UNICA DEL TESORO</t>
  </si>
  <si>
    <t>00035031101 DEPOSITO DE EFECTIVO, DEPOSITANTE: LUIS CUELLAR VERASTEGUI -UCPP, CONCEPTO: PAGO POR COMISIONES BANCARIAS -AFIDA - C31 :SIP N° 13 CUENTA CONTABLE 11322, CUENTA DE DEPOSITO: CUENTA UNICA DEL TESORO</t>
  </si>
  <si>
    <t>00119012001 DEPOSITO DE EFECTIVO, DEPOSITANTE: ALBERTO DANIEL INCH SAINZ, CONCEPTO: DEV POR OBSERVACION DE AUDITORIA EN PAGO DE VIATICOS P/EL FUNCIONARIO DE LA ADSIB ALBERTO D. INCH S., CUENTA DE DEPOSITO: CUENTA UNICA DEL TESORO</t>
  </si>
  <si>
    <t>00590012001 DEPOSITO DE EFECTIVO, DEPOSITANTE: MAURICIO CUBA N., CONCEPTO: DEVOLUCION FONDOS EN AVANCE, CUENTA DE DEPOSITO: CUENTA UNICA DEL TESORO</t>
  </si>
  <si>
    <t>00099021001 DEPOSITO DE EFECTIVO, DEPOSITANTE: ODILON ROJAS ALANOCA, CONCEPTO: REVERSION DE AGUINALDO DE NAVIDAD DE 2018, CUENTA DE DEPOSITO: CUENTA UNICA DEL TESORO</t>
  </si>
  <si>
    <t>00099021001 DEPOSITO DE EFECTIVO, DEPOSITANTE: ODILON ROJAS ALANOCA, CONCEPTO: REVERSION DEL SEGUNDO AGUINALDO ESFUERZO POR BOLIVIA 2018, CUENTA DE DEPOSITO: CUENTA UNICA DEL TESORO</t>
  </si>
  <si>
    <t>00099021001 DEPOSITO DE EFECTIVO, DEPOSITANTE: MARTIN ADOLFO MORALES FIGUEREDO, CONCEPTO: DEVOLUCION, CUENTA DE DEPOSITO: CUENTA UNICA DEL TESORO</t>
  </si>
  <si>
    <t>00099021001 DEPOSITO DE EFECTIVO, DEPOSITANTE: ELSA GILDA IBAÑEZ NUÑEZ, CONCEPTO: DEVOLUCION DE DEUDA, CUENTA DE DEPOSITO: CUENTA UNICA DEL TESORO</t>
  </si>
  <si>
    <t>00099021001 DEPOSITO DE EFECTIVO, DEPOSITANTE: LUIS CASTELLON APAZA, CONCEPTO: DOBLE PERCEPCION, CUENTA DE DEPOSITO: CUENTA UNICA DEL TESORO</t>
  </si>
  <si>
    <t>00099021001 DEPOSITO DE EFECTIVO, DEPOSITANTE: NANCY SANTUSA HUAYCANI TIÑINI, CONCEPTO: DEVOLUCION PARA REVERSION ( 902206 - OCTUBRE ), CUENTA DE DEPOSITO: CUENTA UNICA DEL TESORO</t>
  </si>
  <si>
    <t>00099021001 DEP.DE CHEQ.AJENOS,RET.DE CAM.,CONCEPTO: REEMBOLSO POR INCAPACIDAD TEMPORAL DEL MES NOV./18 ESC. CBBA,DEP.: CAJA BANCARIA ESTATAL DE SALUD , PROCEDENCIA: BANCO UNION S.A., CHEQUE: 30458, FECHA DE EMISION:08/02/2019</t>
  </si>
  <si>
    <t>00670012002 DEP.DE CHEQ.AJENOS,RET.DE CAM.,CONCEPTO: DEVOLUCION DE PASAJES GESTION 2017,DEP.: BOLIVIANA DE AVIACION-BOA , PROCEDENCIA: BANCO UNION S.A., CHEQUE: 10268, FECHA DE EMISION:07/02/2019</t>
  </si>
  <si>
    <t>00099021001 DEP.DE CHEQ.AJENOS,RET.DE CAM.,CONCEPTO: COMPENSACION MENSUAL DE COTIZACION,DEP.: FUTURO DE BOLIVIA SA AFP , PROCEDENCIA: BANCO DE CREDITO DE BOLIVIA S.A., CHEQUE: 57373, FECHA DE EMISION:20/02/2019</t>
  </si>
  <si>
    <t>00572012001 DEP.DE CHEQ.AJENOS,RET.DE CAM.,CONCEPTO: PAGO POR SINIESTRO,DEP.: CIA DE SEGUROS Y REASEGUROS FORTALEZA S.A. , PROCEDENCIA: BANCO NACIONAL DE BOLIVIA S.A., CHEQUE: 7188, FECHA DE EMISION:19/02/2019</t>
  </si>
  <si>
    <t>00099021001 DEP.DE CHEQ.AJENOS,RET.DE CAM.,CONCEPTO: HUAYLLA POZO SIMON VIDAL,DEP.: BANCO UNION S.A. , PROCEDENCIA: BANCO UNION S.A., CHEQUE: 160324, FECHA DE EMISION:21/02/2019</t>
  </si>
  <si>
    <t>00670012002 DEP.DE CHEQ.AJENOS,RET.DE CAM.,CONCEPTO: DEVOLUCION DE PASAJES GESTION 2017,DEP.: BOLIVIANA DE AVIACION-BOA , PROCEDENCIA: BANCO UNION S.A., CHEQUE: 10267, FECHA DE EMISION:07/02/2019</t>
  </si>
  <si>
    <t>A:00041014101 Débito Automático por incumplimiento del Gobierno Autónomo Municipal de Cobija (GAM CBJ), al Convenio Intergubernativo de fecha 26 de octubre de 2017, suscrito entre el Ministerio de Desarrollo Productivo y Economía Plural y el GAM CBJ para el programa “Educación con Revolución Tecnológica”.</t>
  </si>
  <si>
    <t>A:00041014101 Débito automático al Gobierno Autónomo Municipal de Villa Tunari a favor del Ministerio de Desarrollo Productivo y Economía Plural, por incumplimiento de obligaciones emergentes del Convenio Intergubernativo (Equipos de Computación) del Programa “Educación con Revolución Tecnológica” de fecha 10 de agosto de 2017.</t>
  </si>
  <si>
    <t>A:00041014101 Débito Automático por incumplimiento del Gobierno Autónomo Municipal de Santos Mercado (GAM MER), al Convenio Intergubernativo (Equipos de Computación) de fecha 19 de septiembre de 2017, suscrito entre el Ministerio de Desarrollo Productivo y Economía Plural y el GAM MER para el programa “Educación con Revolución Tecnológica”.</t>
  </si>
  <si>
    <t>REGULARIZACION DE TRANSFERENCIA DEL EXTERIOR SEGUN SWIFT 02175 DE FECHA 21/02/2019 ORDENANTE: CONSULADO DE BOLIVIA EN SAO PAULO LIB. 00099021001 TGN-RECURSOS ORDINARIOS (3987)</t>
  </si>
  <si>
    <t>REGULARIZACION DE TRANSFERENCIA DEL EXTERIOR SEGUN SWIFT 02176 DE FECHA 21/02/2019 ORDENANTE: CONSULADO DE BOLIVIA EN CORUMBA LIB. 00099021001 TGN-RECURSOS ORDINARIOS (3987)</t>
  </si>
  <si>
    <t>REGULARIZACION DE TRANSFERENCIA DEL EXTERIOR SEGUN SWIFT NO.2178 DE FECHA 21/02/2019 ORDENANTE: CONSULADO GENERAL DE BOLIVIA (BUENOS AIRES ARGENTINA) REF.: DEVOLUCION DE GASTOS DE FUNCIONAMIENTO GESTION 2018 LIB. 00099021001 TGN-RECURSOS ORDINARIOS (3987)</t>
  </si>
  <si>
    <t>REGULARIZACION DE TRANSFERENCIA DEL EXTERIOR SEGUN SWIFT NO.2177 DE FECHA 21/02/2019 ORDENANTE: CONSULADO GENERAL DE BOLIVIA-BUENOS AIRES -ARGENTINA REF.DEVOLUCION SALDOS GASTOS DE FUNCIONAMIENTO GESTION 2018 LIB. 00099021001 TGN-RECURSOS ORDINARIOS (3987)</t>
  </si>
  <si>
    <t>REGULARIZACION DE TRANSFERENCIA DEL EXTERIOR SEGUN SWIFT NO.1815 DE FECHA 21/02/2019 ORDENANTE: CONSULADO GERAL DA BOLIVIA SAN PABLO-BRASIL REF:DEV.SALDOS GASTOS DE FUNCIONAMIENTO GESTION 2018 LIB. 00099021001 TGN-RECURSOS ORDINARIOS (3987)</t>
  </si>
  <si>
    <t>REGULARIZACION DE TRANSFERENCIA DEL EXTERIOR SEGUN SWIFT NO.1817 DE FECHA 21/02/2019 ORDENANTE: CONSULADO GERAL DA BOLIVIA SAN PABLO-BRASIL REF:DEV.SALDOS PROGRAMA DE DOCUMENTACION GESTION 2018 LIB. 00099021001 TGN-RECURSOS ORDINARIOS (3987)</t>
  </si>
  <si>
    <t>TRANSFERENCIA DEL EXTERIOR SEGUN SWIFT NO.2208 DE FECHA 21/02/2019 ORDENANTE: EMBASSY OF BOLIVIA BEIJING-CHINA REF:DEV.GASTOS DE FUNCIONAMIENTO A DICIEMBRE/18 LIB. 00099021001 TGN-RECURSOS ORDINARIOS (3987)</t>
  </si>
  <si>
    <t>TRANSFERENCIA DEL EXTERIOR SEGUN SWIFT NO.2207 DE FECHA 21/02/2019 ORDENANTE: EMBASSY OF BOLIVIA BEIJING-CHINA REF:DEV.SALDOS DEL PROGRAMA DE DOCUMENTACION A DIC/18 LIB. 00099021001 TGN-RECURSOS ORDINARIOS (3987)</t>
  </si>
  <si>
    <t>REGULARIZACION DE TRANSFERENCIA DEL EXTERIOR SEGUN SWIFT 01814 DE FECHA 21/02/2019 ORDENANTE: CONSULADO DE BOLIVIA EN ILO-PERU LIB. 00099021001 TGN-RECURSOS ORDINARIOS (3987)</t>
  </si>
  <si>
    <t>REGULARIZACION DE TRANSFERENCIA DEL EXTERIOR SEGUN SWIFT 01702 DE FECHA 21/02/2019 ORDENANTE: EMBAJADA DE BOLIVIA EN QUITO ECUADOR LIB. 00099021001 TGN-RECURSOS ORDINARIOS (3987)</t>
  </si>
  <si>
    <t>NÚMERO DE LIBRETA CUT: 99031009.00 OPERACIÓN T01 TRANSFERENCIA DE FONDOS A LA CUT - TESORO DIRECTO DE BANCO UNION S.A. A CUENTA UNICA DEL TESORO CON NUMERO DE SOLICITUD = 3520639 Y NUMERO CORRELATIVO = 91320021022019213 TRANSFERENCIA POR OPERACIONES DE VENTA BONOS BTX</t>
  </si>
  <si>
    <t>00099021001 DEPOSITO DE EFECTIVO, DEPOSITANTE: RENGEL FOTOCOPIAS, CONCEPTO: DEVOLUCION POR DIFERENCIA DE COMPROBANTES 253.1 , 253.2 , 253.4 , 253.12, CUENTA DE DEPOSITO: CUENTA UNICA DEL TESORO</t>
  </si>
  <si>
    <t>00099021001 DEPOSITO DE EFECTIVO, DEPOSITANTE: VICTOR FERNANDO CASTRO GUZMAN, CONCEPTO: DEVOLUCION DE DEUDA AL SENASIR POR DOBLE PERCEPCION, CUENTA DE DEPOSITO: CUENTA UNICA DEL TESORO</t>
  </si>
  <si>
    <t>00099021001 DEPOSITO DE EFECTIVO, DEPOSITANTE: NINFA CALDERON MANRRIQUEZ, CONCEPTO: DEVOLUCION POR PERCEPCION INDEBIDA DEL MES DE NOVIEMBRE, CUENTA DE DEPOSITO: CUENTA UNICA DEL TESORO</t>
  </si>
  <si>
    <t>00099021001 DEPOSITO DE EFECTIVO, DEPOSITANTE: NINFA CALDERON MANRRIQUEZ, CONCEPTO: DEVOLUCION POR PERCEPCION INDEBIDA DEL MES DE OCTUBRE, CUENTA DE DEPOSITO: CUENTA UNICA DEL TESORO</t>
  </si>
  <si>
    <t>00099021001 DEPOSITO DE EFECTIVO, DEPOSITANTE: FILOMENA MAYTA VDA DE RAMOS, CONCEPTO: DEVOLUCION A SENASIR, CUENTA DE DEPOSITO: CUENTA UNICA DEL TESORO</t>
  </si>
  <si>
    <t>00670014101 DEP.DE CHEQ.AJENOS,RET.DE CAM.,CONCEPTO: TRANSFERENCIA PARA REFERENDO CARTA ORGANICA MUNICIPAL-GOBIERNO AUTONOMO MUNICIPAL DE CAJUATA,DEP.: GOBIERNO AUTONOMO MUNICIPAL DE CAJUATA</t>
  </si>
  <si>
    <t>00099021001 DEP.DE CHEQ.AJENOS,RET.DE CAM.,CONCEPTO: FERNANDO CALVO ZARATE,DEP.: BANCO UNION S.A. , PROCEDENCIA: BANCO UNION S.A., CHEQUE: 160326, FECHA DE EMISION:22/02/2019</t>
  </si>
  <si>
    <t>00099021001 DEPOSITO DE EFECTIVO, DEPOSITANTE: VICTOR LEON MIRANDA, CONCEPTO: REVERSION DE BOLETA DE HABER MENSUAL, CUENTA DE DEPOSITO: CUENTA UNICA DEL TESORO</t>
  </si>
  <si>
    <t>00099021001 DEPOSITO DE EFECTIVO, DEPOSITANTE: JOSE ANTONIO ALARCON MENDOZA, CONCEPTO: DEVOLUCION DOBLE PERCEPCION, CUENTA DE DEPOSITO: CUENTA UNICA DEL TESORO</t>
  </si>
  <si>
    <t>00591012001 DEP.DE CHEQ.AJENOS,RET.DE CAM.,CONCEPTO: PAGO POR SERVICIO DE AGUA POTABLE,DEP.: KETAL S.A. , PROCEDENCIA: BANCO NACIONAL DE BOLIVIA S.A., CHEQUE: 239549, FECHA DE EMISION:12/02/2019</t>
  </si>
  <si>
    <t>NUMERO DE LIBRETA CUT: 00670014101 OPERACIÓN E75 TRANSFERENCIA DE LA CUENTA FISCAL BUN A LA CUT EN MN TRANSF.FDOS.A SOLICITUD DEL G.A.M. MAIRANA SG.NOTA GOB.A.M.M. OF.065/2019 A CTA.3987 CUT LBRTA.00670014101</t>
  </si>
  <si>
    <t>TRANSFERENCIA DE FONDOS S/G CITE N°||FPS/GFA/FI/TRL/29/2019 DEL FONDO NACIONAL DE INVERSIÓN PRODUCTIVA Y SOCIAL RECIBIDA EN LA FECHA (TRAM-TSO-903) REF: PROGRAMACIÓN DE PAGOS DE INVERSIÓN Y FORTALECIMIENTO CONVENIO PLAN VIDA KFW ABONO EN LA LIBRETA N° 00287104414 FPS - BS - APPC KFW</t>
  </si>
  <si>
    <t>REGULARIZACION DE TRANSFERENCIA DEL EXTERIOR SEGUN SWIFT 01838 DE FECHA 22/02/2019 ORDENANTE: EMBAJQADA DE BOLIVIA EN MONTEVIDEO LIB. 00099021001 TGN-RECURSOS ORDINARIOS (3987)</t>
  </si>
  <si>
    <t>TRANSFERENCIA DE FONDOS S/G CITE N°||FPS/GFA/FI/TRL/29/2019 DEL FONDO NACIONAL DE INVERSIÓN PRODUCTIVA Y SOCIAL RECIBIDA EN LA FECHA (TRAM-TSO-903) REF: PROGRAMACIÓN DE PAGOS DE INVERSIÓN Y FORTALECIMIENTO CONVENIO PLAN VIDA KFW DE LA LIBRETA N° 00287102001 FPS - RECURSOS PROPIOS</t>
  </si>
  <si>
    <t>NÚMERO DE LIBRETA CUT: 99031009.00 OPERACIÓN T01 TRANSFERENCIA DE FONDOS A LA CUT - TESORO DIRECTO DE BANCO UNION S.A. A CUENTA UNICA DEL TESORO CON NUMERO DE SOLICITUD = 3523313 Y NUMERO CORRELATIVO = 91320022022019265 TRANSFERENCIA POR OPERACIONES DE VENTA BONOS BTX</t>
  </si>
  <si>
    <t>TRANSFERENCIA RECIBIDA DEL EXTERIOR SEGÚN MENSAJES SWIFT Nos. 02306-02299 (REM.EXT.) DE FECHA 22-02-2019 POR DESEMBOLSO DE BID PRÉSTAMO 4403/BL-BO REQ 00001 BO OPS0201904526C LIBRETA N° 00287102001 FPS-RECURSOS PROPIOS REF.: UTILES DE ESCRITORIO</t>
  </si>
  <si>
    <t>00099021001 DEPOSITO DE EFECTIVO, DEPOSITANTE: GRISEL VALESKA LUNA ARANIBAR, CONCEPTO: DEVOLUCION DE PASAJES AEREOS, CUENTA DE DEPOSITO: CUENTA UNICA DEL TESORO</t>
  </si>
  <si>
    <t>00099021001 DEPOSITO DE EFECTIVO, DEPOSITANTE: GRISEL VALESKA LUNA ARANIBAR, CONCEPTO: DEVOLUCION DE SALDOS NO UTILIZADOS DE FONDOS EN AVANCE, CUENTA DE DEPOSITO: CUENTA UNICA DEL TESORO</t>
  </si>
  <si>
    <t>00099021001 DEPOSITO DE EFECTIVO, DEPOSITANTE: MARIA DEL PILAR CABEZAS APAZA, CONCEPTO: DEVOLUCION DE SALDOS NO UTILIZADOS DE FONDOS EN AVANCE, CUENTA DE DEPOSITO: CUENTA UNICA DEL TESORO</t>
  </si>
  <si>
    <t>00046114201 DEPOSITO DE EFECTIVO, DEPOSITANTE: ALEJANDRA HURTADO PERALTA, CONCEPTO: DEP DE DOS DIAS DE HABER POR FALTA INJUSTIFICADA EL 31-DIC-2018, CUENTA DE DEPOSITO: CUENTA UNICA DEL TESORO</t>
  </si>
  <si>
    <t>00099021001 DEPOSITO DE EFECTIVO, DEPOSITANTE: YOLANDA LILIANA GONZALES RIOS, CONCEPTO: DEVOLUCION DE HABERES MES JULIO 2017, CUENTA DE DEPOSITO: CUENTA UNICA DEL TESORO</t>
  </si>
  <si>
    <t>00099021001 DEPOSITO DE EFECTIVO, DEPOSITANTE: YOLANDA LILIANA GONZALES RIOS, CONCEPTO: DEVOLUCION DE HABERES MES JUNIO 2017, CUENTA DE DEPOSITO: CUENTA UNICA DEL TESORO</t>
  </si>
  <si>
    <t>00099021001 DEPOSITO DE EFECTIVO, DEPOSITANTE: SIXTO AGUILAR OLIVERA CI 3477302, CONCEPTO: DEVOLUCION DE FONDOS EN AVANCE, CUENTA DE DEPOSITO: CUENTA UNICA DEL TESORO</t>
  </si>
  <si>
    <t>00099021001 DEPOSITO DE EFECTIVO, DEPOSITANTE: ENRIQUE DANIEL APARICIO AMPUERO, CONCEPTO: DEVOLUCION AGUINALDO 2018 DIFERENCIA DE PAGO EN EXCESO, CUENTA DE DEPOSITO: CUENTA UNICA DEL TESORO</t>
  </si>
  <si>
    <t>00099021001 DEPOSITO DE EFECTIVO, DEPOSITANTE: SIMEON ORLANDO MONTAÑO MOLINA, CONCEPTO: DOBLE PERCEPCION, CUENTA DE DEPOSITO: CUENTA UNICA DEL TESORO</t>
  </si>
  <si>
    <t>00132079201 DEP.DE CHEQ.AJENOS,RET.DE CAM.,CONCEPTO: DESCUENTOS POR LA NO PRESENTACION DE INFORMES Y DESCARGOS C-31 36,DEP.: LUIS LEDEZMA , PROCEDENCIA: BANCO UNION S.A., CHEQUE: 2209, FECHA DE EMISION:08/02/2019</t>
  </si>
  <si>
    <t>00132022002 DEP.DE CHEQ.AJENOS,RET.DE CAM.,CONCEPTO: DESCUENTOS POR LA NO PRESENTACION DE INFORMES Y DESCARGOS C-31 79-561-80,DEP.: LUIS LEDEZMA , PROCEDENCIA: BANCO UNION S.A., CHEQUE: 2211, FECHA DE EMISION:08/02/2019</t>
  </si>
  <si>
    <t>00099021001 DEP.DE CHEQ.AJENOS,RET.DE CAM.,CONCEPTO: DESCUENTOS POR LA NO PRESENTACION DE INFORMES Y DESCARGOS C-31 2303-1331,DEP.: LUIS LEDEZMA , PROCEDENCIA: BANCO UNION S.A., CHEQUE: 2210, FECHA DE EMISION:08/02/2019</t>
  </si>
  <si>
    <t>00132039201 DEP.DE CHEQ.AJENOS,RET.DE CAM.,CONCEPTO: DESCUENTOS POR LA NO PRESENTACION DE INFORMES Y DESCARGOS C-31 59,DEP.: LUIS LEDEZMA , PROCEDENCIA: BANCO UNION S.A., CHEQUE: 2212, FECHA DE EMISION:08/02/2019</t>
  </si>
  <si>
    <t>00099021001 DEPOSITO DE EFECTIVO, DEPOSITANTE: YOLANDA LILIANA GONZALES RIOS, CONCEPTO: DEVOLUCION DE HABERES MES MAYO 2017, CUENTA DE DEPOSITO: CUENTA UNICA DEL TESORO</t>
  </si>
  <si>
    <t>00099021001 DEPOSITO DE EFECTIVO, DEPOSITANTE: YOLANDA LILIANA GONZALES RIOS, CONCEPTO: DEVOLUCION DE HABERES ABRIL 2017, CUENTA DE DEPOSITO: CUENTA UNICA DEL TESORO</t>
  </si>
  <si>
    <t>00099021001 DEPOSITO DE EFECTIVO, DEPOSITANTE: YOLANDA LILIANA GONZALES RIOS, CONCEPTO: DEVOLUCION DE HABERES MARZO 2017, CUENTA DE DEPOSITO: CUENTA UNICA DEL TESORO</t>
  </si>
  <si>
    <t>00099021001 DEPOSITO DE EFECTIVO, DEPOSITANTE: HANNDY  GEANINNE  FLORES MORENO, CONCEPTO: REVERSION, CUENTA DE DEPOSITO: CUENTA UNICA DEL TESORO</t>
  </si>
  <si>
    <t>COBRO DE||COSTO UTILES DE ESCRITORIO POR LA ELABORACION DEL COMPROBANTE CONTABLE NRO. 0947742 DE LA FECHA DE LA LIB. N° 00099021001 TGN RECURSOS ORDINARIOS MN COBRO COSTO UTILES DE ESCRITORIO</t>
  </si>
  <si>
    <t>COBRO COSTOS DE PAPELERIA POR REGULARIZACION DE TRANSFERENCIA DEL EXTERIOR POR ORDEN DE PUMA ENERGY PARAGUAY S.A. LIB. 00513062001 YPFB-OPERACIONES PLANTA DE SEPARACION DE LIQUIDOS RIO GRANDE</t>
  </si>
  <si>
    <t>De: 00099021001 TRANSFERENCIA DE RECURSOS A SOLICITUD DEL ÓRGANO JUDICIAL MEDIANTE NOTA CITE: UNID./NAL/FINANZAS/DAF-OJ N°135/2019, COMO BENEFICIARIO LA CORPORACIÓN MINERA DE BOLIVIA POR CONCEPTO DE RESTITUCIÓN DE CERTIFICADO DEPOSITO JUDICIAL N° 148793. HR 6-5519-R.</t>
  </si>
  <si>
    <t>COBRO DE||ÚTILES DE ESCRITORIO POR LA ELABORACIÓN DE SIETE COMPROBANTES CONTABLES EN LA FECHA. REF: COBRO CAPITAL E INTERESES DEL CRED. EXT. MEPF - TELEFÉRICO CON VENCIMIENTO EN FECHA 23.02.19 SG. NOTA MEFP/VTCP/UODP-242/2019 (TRAM-TSO-922) DE LA LIBRETA N° 00099021001 TGN  RECURSOS ORDINARIOS M/N, COSTO ÚTILES DE ESCRITORIO.</t>
  </si>
  <si>
    <t>COBRO DE||COBRO DE ÚTILES DE ESCRITORIO POR LA ELABORACIÓN DEL COMPROBANTE CONTABLE N° 0947748 DE LA FECHA. DE LA LIBRETA N°00099021001 TGN - RECURSOS ORDINARIOS M/N COSTO ÚTILES DE ESCRITORIO.</t>
  </si>
  <si>
    <t>COBRO DE||COBRO DE ÚTILES DE ESCRITORIO POR LA ELABORACIÓN DEL COMPROBANTE CONTABLE N° 0947749 DE LA FECHA. DE LA LIBRETA N°00099021001 TGN - RECURSOS ORDINARIOS M/N COSTO ÚTILES DE ESCRITORIO.</t>
  </si>
  <si>
    <t>00190012003 DEPOSITO DE EFECTIVO, DEPOSITANTE: AJAM, CONCEPTO: DEPÓSITO POR EXCEDENTE DE PAGOS SERVICIOS TELEFONICO COTAP REGIONAL POTOSI, CUENTA DE DEPOSITO: CUENTA UNICA DEL TESORO</t>
  </si>
  <si>
    <t>00099021001 DEPOSITO DE EFECTIVO, DEPOSITANTE: DEBORAH LESLIE ARANO ENDARA, CONCEPTO: DESCUENTOS DE RETRASO, CUENTA DE DEPOSITO: CUENTA UNICA DEL TESORO</t>
  </si>
  <si>
    <t>00099021001 DEPOSITO DE EFECTIVO, DEPOSITANTE: WALDO RICARDO TRUJILLO, CONCEPTO: DOBLE PERCEPCION, CUENTA DE DEPOSITO: CUENTA UNICA DEL TESORO</t>
  </si>
  <si>
    <t>00099021001 DEPOSITO DE EFECTIVO, DEPOSITANTE: JOSEFINA GONZALES MAMANI, CONCEPTO: DOBLE PERCEPCION, CUENTA DE DEPOSITO: CUENTA UNICA DEL TESORO</t>
  </si>
  <si>
    <t>00212082001 DEPOSITO DE EFECTIVO, DEPOSITANTE: INSTITUTO NACIONAL DE REFORMA AGRARIA, CONCEPTO: DEVOLUCION DE VIATICOS, CUENTA DE DEPOSITO: CUENTA UNICA DEL TESORO</t>
  </si>
  <si>
    <t>00190012003 DEPOSITO DE EFECTIVO, DEPOSITANTE: FRANCISCO NAVAS SANDI, CONCEPTO: DEVOLUCION DE FONDOS EN AVANCE, CUENTA DE DEPOSITO: CUENTA UNICA DEL TESORO</t>
  </si>
  <si>
    <t>00099021001 DEPOSITO DE EFECTIVO, DEPOSITANTE: LINDA ARACELY AVILA VARGAS, CONCEPTO: DEVOLUCION POR CONCEPTO DE SUELDO DE DICIEMBRE DE 2018, MINISTERIO DE SALUD, CUENTA DE DEPOSITO: CUENTA UNICA DEL TESORO</t>
  </si>
  <si>
    <t>00099021001 DEPOSITO DE EFECTIVO, DEPOSITANTE: MAXIMO CONDORI CONDORI, CONCEPTO: COBRO INDEBIDO POR RENTA Y SU ACTUALIZACION DE LA NOTA A CARGO, CUENTA DE DEPOSITO: CUENTA UNICA DEL TESORO</t>
  </si>
  <si>
    <t>00099021001 DEPOSITO DE EFECTIVO, DEPOSITANTE: EMPRESA NACIONAL DE TELECOMUNICACIONES S.A., CONCEPTO: REVERSION SALDO PAGO DE TELEFONIA, CUENTA DE DEPOSITO: CUENTA UNICA DEL TESORO</t>
  </si>
  <si>
    <t>00526012001 DEPOSITO DE EFECTIVO, DEPOSITANTE: BOLIVIA TV FREDDY ESPRELLA ROJAS, CONCEPTO: DEVOLUCION DE PASAJES, CUENTA DE DEPOSITO: CUENTA UNICA DEL TESORO</t>
  </si>
  <si>
    <t>00099021001 DEP.DE CHEQ.AJENOS,RET.DE CAM.,CONCEPTO: MARTINEZ FLORES JHOVANNA LESLY,DEP.: BANCO UNION S.A. , PROCEDENCIA: BANCO UNION S.A., CHEQUE: 160328, FECHA DE EMISION:26/02/2019</t>
  </si>
  <si>
    <t>00099021001 DEPOSITO DE EFECTIVO, DEPOSITANTE: BORIS YVAN RIVAS PORCEL, CONCEPTO: DESCUENTOS DE RETRASO, CUENTA DE DEPOSITO: CUENTA UNICA DEL TESORO</t>
  </si>
  <si>
    <t>A:00041014201 Transferencia que efectuamos a requerimiento de Zona Franca Cobija, según nota CITE: ZFC-DGE-UAF-ACPYT- 073/2019, por concepto de desembolso del 2% en favor del Ministerio de Desarrollo Productivo y Economía Plural, correspondiente al mes de Enero de 2019, en cumplimiento al Decreto Supremo No 1871 modificado por el DS. No 2779 de 25 de 2016. H.R. 6-5692-R/976</t>
  </si>
  <si>
    <t>A:00041014101 Débito automático al Gobierno Autónomo Municipal de Puerto Acosta a favor del Ministerio de Desarrollo Productivo y Economía Plural, por incumplimiento de obligaciones emergentes del Convenio Intergubernativo (Equipos de Computación) del Programa “Educación con Revolución Tecnológica” de fecha 12 de octubre de 2017.</t>
  </si>
  <si>
    <t>NÚMERO DE LIBRETA CUT: 99031009.00 OPERACIÓN T01 TRANSFERENCIA DE FONDOS A LA CUT - TESORO DIRECTO DE BANCO UNION S.A. A CUENTA UNICA DEL TESORO CON NUMERO DE SOLICITUD = 3531667 Y NUMERO CORRELATIVO = 91320026022019370 TRANSFERENCIA POR OPERACIONES DE VENTA BONOS BTX</t>
  </si>
  <si>
    <t>'TRANSFERENCIA DE FONDOS||S/G. NOTA CITE: MEFP/VTCP/DGCP/UF-113/2019 DE LA FECHA, DEL MIN.DE ECONOMIA Y FINANZAS PUBLICAS (HRE-TSO-2019-927), RECURSOS FIDEICOMISO INCENTIVOS A LAS EXPORTACIONES-CCF. DEBITO DE LA LIBRETA N° 00099021001 RECURSOS ORDINARIOS M/N.</t>
  </si>
  <si>
    <t>'TRANSFERENCIA DE FONDOS||S/G. NOTA CITE: MEFP/VTCP/DGCP/UF-113/2019 DE LA FECHA, DEL MIN.DE ECONOMIA Y FINANZAS PUBLICAS (HRE-TSO-2019-927), RECURSOS FIDEICOMISO INCENTIVOS A LAS EXPORTACIONES-CCF. DEBITO DE LA LIBRETA N° 00099021001, REPOSICION UTILES DE ESCRITORIO.</t>
  </si>
  <si>
    <t>'TRANSFERENCIA DE FONDOS||S/G. NOTA CITE: MEFP/VTCP/DGCP/UF-114/2019 DE LA FECHA, DEL MIN.DE ECONOMIA Y FINANZAS PUBLICAS (HRE-TSO-2019-929), RECURSOS FIDEICOMISO INCENTIVOS A LAS EXPORTACIONES-CCF. DEBITO DE LA LIBRETA N° 00099021001, REPOSICION UTILES DE ESCRITORIO.</t>
  </si>
  <si>
    <t>00099021001 DEPOSITO DE EFECTIVO, DEPOSITANTE: LUIS CARLOS RODRIGUEZ RODRIGUEZ CI. 6990175 LP, CONCEPTO: REVERSION POR SEGURIDAD A LA CUMBRE DE PAISES EXPORTADORES DE GAS GESTION 2017, CUENTA DE DEPOSITO: CUENTA UNICA DEL TESORO</t>
  </si>
  <si>
    <t>00099021001 DEPOSITO DE EFECTIVO, DEPOSITANTE: ANTONIO MAYTA OTAZO, CONCEPTO: DEVOLUCION DE APORTE, CUENTA DE DEPOSITO: CUENTA UNICA DEL TESORO</t>
  </si>
  <si>
    <t>00099021001 DEPOSITO DE EFECTIVO, DEPOSITANTE: ENRIQUE HUIZA LAURA, CONCEPTO: DOBLE PERCEPCION, CUENTA DE DEPOSITO: CUENTA UNICA DEL TESORO</t>
  </si>
  <si>
    <t>00212082001 DEPOSITO DE EFECTIVO, DEPOSITANTE: RAUL MATIAS HUARCAYA, CONCEPTO: GASTOS OPERATIVOS, CUENTA DE DEPOSITO: CUENTA UNICA DEL TESORO</t>
  </si>
  <si>
    <t>00212082001 DEPOSITO DE EFECTIVO, DEPOSITANTE: JUAN CARLOS QUILALI  PARI, CONCEPTO: DEVOLUCION DE GASTOS OPERATIVOS C-31 N 662, CUENTA DE DEPOSITO: CUENTA UNICA DEL TESORO</t>
  </si>
  <si>
    <t>00099021001 DEPOSITO DE EFECTIVO, DEPOSITANTE: LUIS FERNANDO MURILLO ROJAS, CONCEPTO: PAGO AL MIN DE LA PRESIDENCIA POR SERV DE AGUA MES DE ENERO 2019 OFI. EDIFICIO CONAVI, CUENTA DE DEPOSITO: CUENTA UNICA DEL TESORO</t>
  </si>
  <si>
    <t>00591012001 DEP.DE CHEQ.AJENOS,RET.DE CAM.,CONCEPTO: PARA REGISTRAR LOS DEPÓSITOS NO IDENTIFICADOS DE LA GESTION 2018 SEGUN HR MT/2018-10485 Y  HR MT/201,DEP.: EMPRESA EST DE TRANSP POR CABLE MI TELEFERICO</t>
  </si>
  <si>
    <t>00591012001 DEP.DE CHEQ.AJENOS,RET.DE CAM.,CONCEPTO: PARA REGISTRAR LOS INGRESOS POR VENTA DE ACEITE RECICLADO SEGUN HR MT/2019-00259 Y HR MT/2018-10573,DEP.: EMPRESA EST DE TRANSP POR CABLE MI TELEFERICO</t>
  </si>
  <si>
    <t>00591012001 DEP.DE CHEQ.AJENOS,RET.DE CAM.,CONCEPTO: DEPÓSITOS  POR EXTRAVIO DE CREDENCIALES Y ROPA DE TRABAJO SEGUN HOJAS DE RUTA ADJUNTAS,DEP.: EMPRESA EST DE TRANSP POR CABLE MI TELEFERICO</t>
  </si>
  <si>
    <t>00591014201 DEP.DE CHEQ.AJENOS,RET.DE CAM.,CONCEPTO: DEPÓSITO POR DEBITO AUTOMATICO DEL GOBIERNO MUNICIPAL DE ORURO SEGUN HR MT/2019-125,DEP.: EMPRESA EST DE TRANSP POR CABLE MI TELEFERICO</t>
  </si>
  <si>
    <t>00591014101 DEP.DE CHEQ.AJENOS,RET.DE CAM.,CONCEPTO: DEPÓSITO POR DEBITO AUTOMATICO DEL GOBIERNO MUNICIPAL DE ORURO SEGUN HR MT/2019-125,DEP.: EMPRESA EST DE TRANSP POR CABLE MI TELEFERICO</t>
  </si>
  <si>
    <t>TRANSFERENCIA RECIBIDA DEL EXTERIOR SEGÚN MENSAJES SWIFT Nos. 02473-02470 (REM.EXT.) DE FECHA 27-02-2019 POR DESEMBOLSO DE CAF PRÉSTAMO CFA009787 PROGRAMA MIAGUA IV FASE 2 LIBRETA N° 00287102001 FPS-RECURSOS PROPIOS REF.: UTILES DE ESCRITORIO</t>
  </si>
  <si>
    <t>PROVISION DE FONDOS A SOLICITUD DE YACIMIENTOS PETROLIFEROS FISCALES BOLIVIANOS SEGUN SOLICITUD YPFB-0035-2019 REF: PAGO REGALIAS NOVIEMBRE 2018 A TESORO GENERAL DE LA NACION LIB. 00099021001 TGN YPFB PARTICIPACION 6% PRODUCCIÓN BRUTA DE HIDROCARBUROS BOCA DE POZO</t>
  </si>
  <si>
    <t>TRANSFERENCIA DEL EXTERIOR SEGUN SWIFT 02533 DE FECHA 27/02/2019 ORDENANTE: MISION PERMANENTE DE BOLIVIA EN LAS NN.UU. LIB. 00099021001 TGN-RECURSOS ORDINARIOS (3987)</t>
  </si>
  <si>
    <t>TRANSFERENCIA DEL EXTERIOR SEGUN SWIFT NO.2539 DE FECHA 27/02/2019 ORDENANTE: CONSULADO GENERAL DEL ESTADO MIAMI REF:DEV.SALDOS GASTOS DE FUNCIONAMIENTO Y PROG. LIB. 00099021001 TGN-RECURSOS ORDINARIOS (3987)</t>
  </si>
  <si>
    <t>NUMERO DE LIBRETA CUT: 00086088705 OPERACIÓN E18 TRANSFERENCIA DEL SISTEMA FINANCIERO POR CUENTA DE TERCEROS A LA CUT TRANSFERENCIA DESEMBOLSO NO 2 FONABOSQUE SOLICITUD BDP SAM FIDEICOMISO NO 20 FONABOSQUE</t>
  </si>
  <si>
    <t>NUMERO DE LIBRETA CUT: 00373024105 OPERACIÓN E75 TRANSFERENCIA DE LA CUENTA FISCAL BUN A LA CUT EN MN TRANSF.FDOS.A SOLICITUD DEL G.A.M. INDEPENDENCIA SG.NOTA G.A.M.I./MAE/CITE/057/2019 A CTA.3987 CUT LBRTA.00373024105</t>
  </si>
  <si>
    <t>'TRANSFERENCIA '+'SEGUN' CITE MEFP/VTCP/DGPOT||UPCFTGN/N°521/2019 DEL MINISTERIO DE ECONOMÍA Y FINANZAS PÚBLICAS, RECIBIDA EN LA FECHA REF: TRANSFERENCIA DE RECURSOS (TRAM-TGL-2843) DE LA LIBRETA N° 00099021001 TGN RECURSOS ORDINARIOS M/N, COSTO ÚTILES DE ESCRITORIO</t>
  </si>
  <si>
    <t>00099021001 DEPOSITO DE EFECTIVO, DEPOSITANTE: MARCELO VARGAS LUCANA, CONCEPTO: PAGO POR DEUDA ACUMULADA POR ATRASOS Y FALTAS EN EL INST. BOLIVIANO DE CIENCIA Y TECNOLOGIA NUCLEAR, CUENTA DE DEPOSITO: CUENTA UNICA DEL TESORO</t>
  </si>
  <si>
    <t>00099021001 DEPOSITO DE EFECTIVO, DEPOSITANTE: ANTONIO ARUQUIPA MALLEA, CONCEPTO: POR COBRO DE PAGO DE REPARTO ANTICIPADO, CUENTA DE DEPOSITO: CUENTA UNICA DEL TESORO</t>
  </si>
  <si>
    <t>00513712001 DEPOSITO DE EFECTIVO, DEPOSITANTE: GROVER SAUL BELTRAN ALIAGA, CONCEPTO: REVERSION DEFINITIVA SR FREDDY  PUMA, CUENTA DE DEPOSITO: CUENTA UNICA DEL TESORO</t>
  </si>
  <si>
    <t>00287102001 DEPOSITO DE EFECTIVO, DEPOSITANTE: FONDO NACIONAL DE INVERSION PRODUCTIVA Y SOCIAL, CONCEPTO: POR DEVOLUCION DE SALDOS EN AVANCE, CUENTA DE DEPOSITO: CUENTA UNICA DEL TESORO</t>
  </si>
  <si>
    <t>00099021001 DEPOSITO DE EFECTIVO, DEPOSITANTE: MIN DE LA PRESIDENCIA-GONZALO VARGAS RIVAS, CONCEPTO: DEVOLUCION DE UN DEP A MI CUENTA POR CONCEPTO DE VIATICOS DE UN MONTO SUPERIOR AL QUE CORRESPONDIA, CUENTA DE DEPOSITO: CUENTA UNICA DEL TESORO</t>
  </si>
  <si>
    <t>00373024103 DEPOSITO DE EFECTIVO, DEPOSITANTE: LUCAS CONDORI CALLISAYA, CONCEPTO: DEVOLUCION DE SALDO DE CIERRE DE PROYECTOS VIGENTES, CUENTA DE DEPOSITO: CUENTA UNICA DEL TESORO</t>
  </si>
  <si>
    <t>00099021001 DEPOSITO DE EFECTIVO, DEPOSITANTE: NANCY VDA DE PINTO, CONCEPTO: DEVOLUCION, CUENTA DE DEPOSITO: CUENTA UNICA DEL TESORO</t>
  </si>
  <si>
    <t>00099021001 DEPOSITO DE EFECTIVO, DEPOSITANTE: IBTEN-JUAN NIETO LOPEZ, CONCEPTO: DEVOLUCION REFRIGERIO ENERO 2019-SAMUEL FERNANDEZ, CUENTA DE DEPOSITO: CUENTA UNICA DEL TESORO</t>
  </si>
  <si>
    <t>00099021001 DEPOSITO DE EFECTIVO, DEPOSITANTE: AGENCIA BOLIVIANA DE ENERGIA NUCLEAR-ABEN, CONCEPTO: RECURSOS ORDINARIOS, CUENTA DE DEPOSITO: CUENTA UNICA DEL TESORO</t>
  </si>
  <si>
    <t>00099021001 DEPOSITO DE EFECTIVO, DEPOSITANTE: JULIO LOPEZ RENJIFO, CONCEPTO: DEVOLUCION DOBLE PERCEPCION, CUENTA DE DEPOSITO: CUENTA UNICA DEL TESORO</t>
  </si>
  <si>
    <t>00099021001 DEPOSITO DE EFECTIVO, DEPOSITANTE: MIN. DE DEPORTES-ABRAHAM W. ROJAS, CONCEPTO: SALDO NO UTILIZADO COPA ESTADO PLURINACIONAL 2019 PRIMERA RONDA, CUENTA DE DEPOSITO: CUENTA UNICA DEL TESORO</t>
  </si>
  <si>
    <t>00099021001 DEPOSITO DE EFECTIVO, DEPOSITANTE: MARIA ELENA SARDAN GONZALES, CONCEPTO: DEVOLUCION DE SUBSIDIOS POR NATALIDAD, CUENTA DE DEPOSITO: CUENTA UNICA DEL TESORO</t>
  </si>
  <si>
    <t>00099021001 DEP.DE CHEQ.AJENOS,RET.DE CAM.,CONCEPTO: JUAN CARLOS POQUECHOQUE LOBO,DEP.: BANCO UNION S.A. , PROCEDENCIA: BANCO UNION S.A., CHEQUE: 160332, FECHA DE EMISION:28/02/2019</t>
  </si>
  <si>
    <t>00015011108 DEP.DE CHEQ.AJENOS,RET.DE CAM.,CONCEPTO: DEVOLUCION DE FONDOS,DEP.: MIN. GOBIERNO , PROCEDENCIA: BANCO UNION S.A., CHEQUE: 51292, FECHA DE EMISION:22/02/2019</t>
  </si>
  <si>
    <t>00291012001 DEP.DE CHEQ.AJENOS,RET.DE CAM.,CONCEPTO: DEVOLUCION DE SALDOS,DEP.: ABC-REGIONAL CHUQUISACA , PROCEDENCIA: BANCO UNION S.A., CHEQUE: 4777, FECHA DE EMISION:08/02/2019</t>
  </si>
  <si>
    <t>00670014101 DEP.DE CHEQ.AJENOS,RET.DE CAM.,CONCEPTO: DEPÓSITO POR ESTATUTO AUTONOMICO MUNICIPIO DE SALINAS,DEP.: TRIBUNAL SUPREMO ELECTORAL , PROCEDENCIA: BANCO UNION S.A., CHEQUE: 10659, FECHA DE EMISION:20/02/2019</t>
  </si>
  <si>
    <t>00670012004 DEP.DE CHEQ.AJENOS,RET.DE CAM.,CONCEPTO: POR CERTIFICADO DE NO MILITANCIA,DEP.: TRIBUNAL ELECTORAL DEPARTAMENTAL DE CHUQUISACA , PROCEDENCIA: BANCO UNION S.A., CHEQUE: 5038, FECHA DE EMISION:21/02/2019</t>
  </si>
  <si>
    <t>00099021001 DEP.DE CHEQ.AJENOS,RET.DE CAM.,CONCEPTO: SUBSIDIOS POR INCAPACIDAD TEMPORAL (MATERNIDAD) CAJA CORDES,DEP.: DIRECCION DEPARTAMENTAL DE EDUCACION COCHABAMBA , PROCEDENCIA: BANCO UNION S.A., CHEQUE: 3443, FECHA DE EMISION:27/02/2019</t>
  </si>
  <si>
    <t>00099021001 DEP.DE CHEQ.AJENOS,RET.DE CAM.,CONCEPTO: SUBSIDIOS POR INCAPACIDAD TEMPORAL (MATERNIDAD) CAJA CORDES,DEP.: DIRECCION DEPARTAMENTAL DE EDUCACION COCHABAMBA , PROCEDENCIA: BANCO UNION S.A., CHEQUE: 5932, FECHA DE EMISION:21/02/2019</t>
  </si>
  <si>
    <t>00287102001 DEP.DE CHEQ.AJENOS,RET.DE CAM.,CONCEPTO: RREMBOLSO POR BAJAS MEDICAS: CAJA DE SALUD CORDES A FONDO NACIONAL DE INV PRODUCTIVA Y SOCIAL FPS,DEP.: CAJA DE SALUD CORDES , PROCEDENCIA: BANCO UNION S.A., CHEQUE: 11168, FECHA DE EMISION:22/02/2019</t>
  </si>
  <si>
    <t>00099021001 DEP.DE CHEQ.AJENOS,RET.DE CAM.,CONCEPTO: REEMBOLSO POR BAJAS MEDICAS DE CAJA DE SALUD CORDES A:MIN DE MEDIO AMBIENTE Y AGUA,DEP.: CAJA DE SALUD CORDES , PROCEDENCIA: BANCO UNION S.A., CHEQUE: 11169, FECHA DE EMISION:22/02/2019</t>
  </si>
  <si>
    <t>00099021001 DEP.DE CHEQ.AJENOS,RET.DE CAM.,CONCEPTO: MARCELINO CORIA MACIAS,DEP.: BANCO UNION S.A. , PROCEDENCIA: BANCO UNION S.A., CHEQUE: 160331, FECHA DE EMISION:28/02/2019</t>
  </si>
  <si>
    <t>00099021001 DEP.DE CHEQ.AJENOS,RET.DE CAM.,CONCEPTO: ALCOBA LIZARAZU SHIRLEY,DEP.: BANCO UNION S.A. , PROCEDENCIA: BANCO UNION S.A., CHEQUE: 160330, FECHA DE EMISION:28/02/2019</t>
  </si>
  <si>
    <t>00099021001 DEP.DE CHEQ.AJENOS,RET.DE CAM.,CONCEPTO: NAVA OROS WALTER JHONNY,DEP.: BANCO UNION S.A. , PROCEDENCIA: BANCO UNION S.A., CHEQUE: 160329, FECHA DE EMISION:28/02/2019</t>
  </si>
  <si>
    <t>REGULARIZACION DE TRANSFERENCIA DEL EXTERIOR SEGUN SWIFT NO.2304 DE FECHA 28/02/2019 ORDENANTE: AMBASCIATA REPUBLICA DI BOLIVIA ROMA-ITALIA REF:DEVOLUCION DE SALDOS GASTOS DE FUNCIONAMIENTO GESTION 2018 LIB. 00099021001 TGN-RECURSOS ORDINARIOS (3987)</t>
  </si>
  <si>
    <t>REGULARIZACION DE TRANSFERENCIA DEL EXTERIOR SEGUN SWIFT NOS.2362-2360 DE FECHA 28/02/2019 ORDENANTE: CONSULADO GENERAL DE BOLIVIA BUENOS AIRES-ARGENTINA REF:DEV.SALDOS GASTOS DE FUNCIONAMIENTO GESTION 2018 LIB. 00099021001 TGN-RECURSOS ORDINARIOS (3987)</t>
  </si>
  <si>
    <t>REGULARIZACION DE TRANSFERENCIA DEL EXTERIOR SEGUN SWIFT NOS.2374-2373 DE FECHA 28/02/2019 ORDENANTE: CONSULADO GENERAL DE BOLIVIA BUENOS AIRES-ARGENTINA REF:DEV.SALDOS GASTOS DE FUNCIONAMIENTO GESTION 2018 LIB. 00099021001 TGN-RECURSOS ORDINARIOS (3987)</t>
  </si>
  <si>
    <t>REGULARIZACION DE TRANSFERENCIA DEL EXTERIOR SEGUN SWIFT NO.2375 DE FECHA 28/02/2019 ORDENANTE: REPRESENT.PERM.DE BOLIVIA ANTE LA ORG.DE NACIONES UNIDAS ROMA-ITALIA REF:DEV.SALDOS GASTOS DE FUNCIONAMIENTO GESTION 2018 LIB. 00099021001 TGN-RECURSOS ORDINARIOS (3987)</t>
  </si>
  <si>
    <t>TRANSFERENCIA DEL EXTERIOR SEGUN SWIFT NO.2576 DE FECHA 28/02/2019 ORDENANTE: EMBAJADA DEL ESTADO-CANADA REF:DEV.SALDOS GASTOS DE FUNCIONAMIENTO LIB. 00099021001 TGN-RECURSOS ORDINARIOS (3987)</t>
  </si>
  <si>
    <t>A:00591012002 TRANSFERENCIA DE RECURSOS A SOLICITUD DE LA EMPRESA ESTATAL MI TELEFÉRICO MEDIANTE NOTA CITE: EETC-MT-GAF-DAGF-PZM-0245 Y 0031-CAR/2018, Y NOTA DE COORDINACION MEFP/VTCP/DGCP/UODP/146/2019 PARA EL PROYECTO DE INVERSIÓN STC. H.R. 6-2256-R; 6-39245-R.</t>
  </si>
  <si>
    <t>AJUSTE COMPLEMENTARIO POR REVALORIZACION SALDOS DE ACTIVOS DE RESERVA Y OBLIGACIONES MONEDA EXTRANJERA (DOLARES) Saldo MO = -499661861.57 ;Bs/Mo: 6.86000000000 ;Saldo Bs: -3427680370.38</t>
  </si>
  <si>
    <t>PAGO A CAF PRÉSTAMO CFA008814 VCTO. 04-02-2019 POR CUENTA DE TGN , NTI. 011839 VALOR 04-02-2019 CAPITAL USD 573.242,51 INTERESES USD 286.843,67 COMISIONES USD 88.307,25 CTA. 5970 CUENTA UNICA DEL TESORO DOLARES AMERICANOS LIB. 00099021001</t>
  </si>
  <si>
    <t>TRANSFERENCIA RECIBIDA DEL EXTERIOR SEGÚN MENSAJES SWIFT Nos. 1407-1396 (REM.EXT.) DE FECHA 04-02-2019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</si>
  <si>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-484146614.84 ;Bs/Mo: 6.86000000000 ;Saldo Bs: -3321245777.78</t>
  </si>
  <si>
    <t>AJUSTE COMPLEMENTARIO POR REVALORIZACION SALDOS DE ACTIVOS DE RESERVA Y OBLIGACIONES MONEDA EXTRANJERA (DOLARES) Saldo MO = -481248788.92 ;Bs/Mo: 6.86000000000 ;Saldo Bs: -3301366691.98</t>
  </si>
  <si>
    <t>A:00099021001 TRANSFERENCIA DE RECURSOS A SOLICITUD DEL ÓRGANO JUDICIAL MEDIANTE NOTA CITE: UNID./NAL/FINANZAS/DAF-OJ N°101/2019, COMO BENEFICIARIO EL GOBIERNO AUTONOMO MUNICIPAL DE TIHUANACU POR CONCEPTO DE RESTITUCIÓN DE CERTIFICADO DEPOSITO JUDICIAL N° 139713 Y 139685. HR 6-3514-R.</t>
  </si>
  <si>
    <t>COBRO COSTOS DE PAPELERIA POR REGULARIZACION DE TRANSFERENCIA DEL EXTERIOR POR ORDEN DE TAMPA CARGO SAS LIB. 00512012001 AASANA CENTRAL-OFICINA NACIONAL</t>
  </si>
  <si>
    <t>PAGO PRÉSTAMO BID 939-SF-BO VCTO. 08-02-2019 POR CUENTA DE BANCO DE DESARROLLO , VALOR 08-02-2019 CAPITAL USD 651.382,87 INTERESES USD 157.616,81 LIBRETA N° 00099021001 TGN RECURSOS ORDINARIOS DOLARES AMERICANOS - ALIVIO MDRI</t>
  </si>
  <si>
    <t>AJUSTE COMPLEMENTARIO POR REVALORIZACION SALDOS DE ACTIVOS DE RESERVA Y OBLIGACIONES MONEDA EXTRANJERA (DOLARES) Saldo MO = -476568128.83 ;Bs/Mo: 6.86000000000 ;Saldo Bs: -3269257363.76</t>
  </si>
  <si>
    <t>'TRANSFERENCIA'||TRANSFERENCIA RECIBIDA DEL EXTERIOR SEGÚN MENSAJES SWIFT NOS. 1671-1654 (REM.EXT.) DE FECHA 11-02-2019, VALOR 11-02-2019 PRESTAMO CFA008417 PROY. HIDROEL. SAN JOSE LIBRETA N° 00514017004 ENDE-USD PROY. CONST. CENTRAL HIDRO REF.: UTILES DE ESCRITORIO</t>
  </si>
  <si>
    <t>'TRANSFERENCIA'||TRANSFERENCIA RECIBIDA DEL EXTERIOR SEGÚN MENSAJES SWIFT NOS. 1672-1655 (REM.EXT.) DE FECHA 11-02-2019, VALOR 11-02-2019 PRESTAMO CFA008417 PROY. HIDROEL. SAN JOSE LIBRETA N° 00514017004 ENDE-USD PROY. CONST. CENTRAL HIDRO REF.: UTILES DE ESCRITORIO</t>
  </si>
  <si>
    <t>AJUSTE COMPLEMENTARIO POR REVALORIZACION SALDOS DE ACTIVOS DE RESERVA Y OBLIGACIONES MONEDA EXTRANJERA (DOLARES) Saldo MO = -453781330.64 ;Bs/Mo: 6.86000000000 ;Saldo Bs: -3112939928.22</t>
  </si>
  <si>
    <t>AJUSTE COMPLEMENTARIO POR REVALORIZACION SALDOS DE ACTIVOS DE RESERVA Y OBLIGACIONES MONEDA EXTRANJERA (DOLARES) Saldo MO = -451763568.14 ;Bs/Mo: 6.86000000000 ;Saldo Bs: -3099098077.42</t>
  </si>
  <si>
    <t>AJUSTE COMPLEMENTARIO POR REVALORIZACION SALDOS DE ACTIVOS DE RESERVA Y OBLIGACIONES MONEDA EXTRANJERA (DOLARES) Saldo MO = -451231654.32 ;Bs/Mo: 6.86000000000 ;Saldo Bs: -3095449148.63</t>
  </si>
  <si>
    <t>AJUSTE COMPLEMENTARIO POR REVALORIZACION SALDOS DE ACTIVOS DE RESERVA Y OBLIGACIONES MONEDA EXTRANJERA (DOLARES) Saldo MO = -451228411.24 ;Bs/Mo: 6.86000000000 ;Saldo Bs: -3095426901.10</t>
  </si>
  <si>
    <t>PAGO A BID PRÉSTAMO 3599/BL-BO VCTO. 15-02-2019 POR CUENTA DE TGN , NTI. 011864 VALOR 15-02-2019 INTERESES USD 4.575,97 CTA. 5970 CUENTA UNICA DEL TESORO DOLARES AMERICANOS LIB. 00099021001</t>
  </si>
  <si>
    <t>PAGO A BID PRÉSTAMO 3599/BL-BO VCTO. 15-02-2019 POR CUENTA DE TGN , NTI. 011863 VALOR 15-02-2019 INTERESES USD 246.328,55 COMISIONES USD 88.411,46 CTA. 5970 CUENTA UNICA DEL TESORO DOLARES AMERICANOS LIB. 00099021001</t>
  </si>
  <si>
    <t>||REGULARIZ.PARCIAL DE LA OP. N° 0945490 Y MENSAJES SWIFT 00920 Y 00923 DEL 24.01.19 Y NOTA DEL MINISTERIO DE EDUCACION-UNI. PEDAGOGICA CITE: UP/DAF-E/N 027/2019 RECIBIDA EN F.15-02-19 (TRAM-TSO-2358) REF: ABONO EN LA LIB. N°. 00016078001 MIN.EDU.-USD PROYECTO LED-UNIVERSIDAD PEDAGOGICA ABONO EN LA LIB. N° 00016078001 MIN.EDU.-USD PROYECTO LED-UNIVERSIDAD PEDAGOGICA</t>
  </si>
  <si>
    <t>AJUSTE COMPLEMENTARIO POR REVALORIZACION SALDOS DE ACTIVOS DE RESERVA Y OBLIGACIONES MONEDA EXTRANJERA (DOLARES) Saldo MO = -437253023.55 ;Bs/Mo: 6.86000000000 ;Saldo Bs: -2999555741.56</t>
  </si>
  <si>
    <t>||TRANSFERENCIA POR COBRO DE COMISIONES QUE EFECTUA EL BANQUERO DEL KOREA EXCHANGE BANK REF.: PAGO PRESTAMO EDCF BOL N° BOL-2 VENCIMIENTO 20/02/2019 LIBRETA N° 00099021001 TGN RECURSOS ORDINARIOS - DOLARES AMERICANOS (5970)</t>
  </si>
  <si>
    <t>||COBRO DE COMISIONES QUE EFECTUA EL MUFG BANK LTD, POR PAGO DEL PRESTAMO BV-P5 VCTO. 20-02-2019 SEGUN MENSAJE SWIFT NRO. 2154 DE LA FECHA LIBRETA N° 00099021001 TGN RECURSOS ORDINARIOS - DOLARES AMERICANOS (5970)</t>
  </si>
  <si>
    <t>PAGO A JICA PRÉSTAMO BV-P5 VCTO. 20-02-2019 POR CUENTA DE TGN , SEGÚN NOTA MEFP/VTCP/DGCP/UODP-201/2019 VALOR 20-02-2019 INTERESES JPY 8.661,00 COMISIONES JPY 1.171.114,00 LIBRETA N° 00099021001 "TGN RECURSOS ORDINARIOS-DOLARES AMERICANOS (5970)</t>
  </si>
  <si>
    <t>AJUSTE COMPLEMENTARIO POR REVALORIZACION SALDOS DE ACTIVOS DE RESERVA Y OBLIGACIONES MONEDA EXTRANJERA (DOLARES) Saldo MO = -430471740.45 ;Bs/Mo: 6.86000000000 ;Saldo Bs: -2953036139.48</t>
  </si>
  <si>
    <t>NUMERO DE LIBRETACUT: 05850102001 OPERACIÓN E46 TRANSFERENCIA DEL SISTEMA FINANCIERO POR CUENTA DE TERCEROS A LA CUT EN DOLARES AMERICANOS ABE-VENTA DE SERVICIOS DE COMUNICACION EMPRESA PUBLICA NACIONAL ESTRATEGICA ACREEDOR 10000659 POR COMPRA DE SERVICIOS Y-O MATERIALES A SOLICITUD YPFB TRANSPORTE</t>
  </si>
  <si>
    <t>AJUSTE COMPLEMENTARIO POR REVALORIZACION SALDOS DE ACTIVOS DE RESERVA Y OBLIGACIONES MONEDA EXTRANJERA (DOLARES) Saldo MO = -403498793.74 ;Bs/Mo: 6.86000000000 ;Saldo Bs: -2768001725.05</t>
  </si>
  <si>
    <t>TRANSFERENCIA RECIBIDA DEL EXTERIOR SEGÚN MENSAJES SWIFT Nos. 02306-02299 (REM.EXT.) DE FECHA 22-02-2019 POR DESEMBOLSO DE BID PRÉSTAMO 4403/BL-BO REQ 00001 BO OPS0201904526C LIBRETA N° 00287104323 FPS-US-BOLIVIA RESILENTE BID 4403/BL-BO</t>
  </si>
  <si>
    <t>AJUSTE COMPLEMENTARIO POR REVALORIZACION SALDOS DE ACTIVOS DE RESERVA Y OBLIGACIONES MONEDA EXTRANJERA (DOLARES) Saldo MO = -408760608.72 ;Bs/Mo: 6.86000000000 ;Saldo Bs: -2804097775.81</t>
  </si>
  <si>
    <t>A:00099021001 TRANSFERENCIA DE RECURSOS A SOLICITUD DEL ÓRGANO JUDICIAL MEDIANTE NOTA CITE: UNID./NAL/FINANZAS/DAF-OJ N°135/2019, COMO BENEFICIARIO LA CORPORACIÓN MINERA DE BOLIVIA POR CONCEPTO DE RESTITUCIÓN DE CERTIFICADO DEPOSITO JUDICIAL N° 148793. HR 6-5519-R.</t>
  </si>
  <si>
    <t>'TRANSFERENCIA DE FONDOS||S/G. NOTA CITE: MEFP/VTCP/DGCP/UF-114/2019 DE LA FECHA, DEL MIN.DE ECONOMIA Y FINANZAS PUBLICAS (HRE-TSO-2019-929), RECURSOS FIDEICOMISO INCENTIVOS A LAS EXPORTACIONES-CCF. DEBITO DE LA LIBRETA N° 00099021001 RECURSOS ORDINARIOS M/E.</t>
  </si>
  <si>
    <t>AJUSTE COMPLEMENTARIO POR REVALORIZACION SALDOS DE ACTIVOS DE RESERVA Y OBLIGACIONES MONEDA EXTRANJERA (DOLARES) Saldo MO = -475469949.66 ;Bs/Mo: 6.86000000000 ;Saldo Bs: -3261723854.66</t>
  </si>
  <si>
    <t>TRANSFERENCIA RECIBIDA DEL EXTERIOR SEGÚN MENSAJES SWIFT Nos. 02473-02470 (REM.EXT.) DE FECHA 27-02-2019 POR DESEMBOLSO DE CAF PRÉSTAMO CFA009787 PROGRAMA MIAGUA IV FASE 2 LIBRETA N° 00287104319 FPS-USD-MIAGUA CAF IV FASE</t>
  </si>
  <si>
    <t>AJUSTE COMPLEMENTARIO POR REVALORIZACION SALDOS DE ACTIVOS DE RESERVA Y OBLIGACIONES MONEDA EXTRANJERA (DOLARES) Saldo MO = -475866432.05 ;Bs/Mo: 6.86000000000 ;Saldo Bs: -3264443723.85</t>
  </si>
  <si>
    <t>De: 00099021001 A:00015061101 Transferencia que realizamos a solicitud del Ministerio de Gobierno mediante nota CITE: MG/DGAA/UF/T/No 339/2018 en aplicación al artículo 63 de la Ley No 913 de 16 de marzo de 2013 y su Reglamentación contenid</t>
  </si>
  <si>
    <t>De: 00099021001 A:00081011108 Transferencia que realizamos a requerimiento del Ministerio de Obras Públicas, Servicios y Vivienda, mediante nota CITE: MOPSV/DGAA/No 010/2019 y en virtud a las notas internas CITE: MEFP/VPCF/DGCF/UCCF Nos. 08</t>
  </si>
  <si>
    <t>00015061101</t>
  </si>
  <si>
    <t>00081011108</t>
  </si>
  <si>
    <t>De: 00512012001 A:00099021001 Transferencia que realizamos a solicitud de la DGAFT de acuerdo a la nota interna CITE: MEFP/VTCP/DGAFT/USCFT/No 0463/19, Informe Técnico MEFP/VTCP/DGAFT/USCFT/INF. No 51/14 de la DGAFT y Informe Legal CITE: ME</t>
  </si>
  <si>
    <t>O17166260002</t>
  </si>
  <si>
    <t>O17166290002</t>
  </si>
  <si>
    <t>O17166530002</t>
  </si>
  <si>
    <t>O17166660002</t>
  </si>
  <si>
    <t>O17168170002</t>
  </si>
  <si>
    <t>O17168060002</t>
  </si>
  <si>
    <t>O17167810002</t>
  </si>
  <si>
    <t>O17167420002</t>
  </si>
  <si>
    <t>O17167410002</t>
  </si>
  <si>
    <t>O17167200002</t>
  </si>
  <si>
    <t>O17166720002</t>
  </si>
  <si>
    <t>B17166840002</t>
  </si>
  <si>
    <t>B17166790002</t>
  </si>
  <si>
    <t>B17166750002</t>
  </si>
  <si>
    <t>G09783780002</t>
  </si>
  <si>
    <t>G09783710003</t>
  </si>
  <si>
    <t>S09483120001</t>
  </si>
  <si>
    <t>S09483320001</t>
  </si>
  <si>
    <t>O17170310002</t>
  </si>
  <si>
    <t>O17170270002</t>
  </si>
  <si>
    <t>O17170190002</t>
  </si>
  <si>
    <t>O17170120002</t>
  </si>
  <si>
    <t>O17170830002</t>
  </si>
  <si>
    <t>O17171100002</t>
  </si>
  <si>
    <t>O17171110002</t>
  </si>
  <si>
    <t>O17171140002</t>
  </si>
  <si>
    <t>O17171200002</t>
  </si>
  <si>
    <t>O17169630002</t>
  </si>
  <si>
    <t>O17169710002</t>
  </si>
  <si>
    <t>O17169800002</t>
  </si>
  <si>
    <t>O17169820002</t>
  </si>
  <si>
    <t>O17170010002</t>
  </si>
  <si>
    <t>O17170020002</t>
  </si>
  <si>
    <t>O17171520002</t>
  </si>
  <si>
    <t>O17171690002</t>
  </si>
  <si>
    <t>B17170160002</t>
  </si>
  <si>
    <t>B17170320002</t>
  </si>
  <si>
    <t>Q10899420002</t>
  </si>
  <si>
    <t>Q10899490002</t>
  </si>
  <si>
    <t>O17175890002</t>
  </si>
  <si>
    <t>O17175510002</t>
  </si>
  <si>
    <t>O17175500002</t>
  </si>
  <si>
    <t>O17175490002</t>
  </si>
  <si>
    <t>O17175250002</t>
  </si>
  <si>
    <t>O17176810002</t>
  </si>
  <si>
    <t>O17176800002</t>
  </si>
  <si>
    <t>O17176760002</t>
  </si>
  <si>
    <t>O17176270002</t>
  </si>
  <si>
    <t>O17176240002</t>
  </si>
  <si>
    <t>O17176190002</t>
  </si>
  <si>
    <t>B17175270002</t>
  </si>
  <si>
    <t>O17174860002</t>
  </si>
  <si>
    <t>O17174810002</t>
  </si>
  <si>
    <t>O17174800002</t>
  </si>
  <si>
    <t>O17174790002</t>
  </si>
  <si>
    <t>O17174570002</t>
  </si>
  <si>
    <t>O17174480002</t>
  </si>
  <si>
    <t>O17174310002</t>
  </si>
  <si>
    <t>O17173930002</t>
  </si>
  <si>
    <t>S09484970002</t>
  </si>
  <si>
    <t>S09484890003</t>
  </si>
  <si>
    <t>S09484890001</t>
  </si>
  <si>
    <t>Q10904940002</t>
  </si>
  <si>
    <t>S09485050002</t>
  </si>
  <si>
    <t>S09485180002</t>
  </si>
  <si>
    <t>S09485050003</t>
  </si>
  <si>
    <t>S09485160001</t>
  </si>
  <si>
    <t>S09485160004</t>
  </si>
  <si>
    <t>O17179890002</t>
  </si>
  <si>
    <t>O17179920002</t>
  </si>
  <si>
    <t>O17179420002</t>
  </si>
  <si>
    <t>O17179360002</t>
  </si>
  <si>
    <t>O17181550002</t>
  </si>
  <si>
    <t>O17181270002</t>
  </si>
  <si>
    <t>O17181240002</t>
  </si>
  <si>
    <t>O17181170002</t>
  </si>
  <si>
    <t>O17181090002</t>
  </si>
  <si>
    <t>O17180340002</t>
  </si>
  <si>
    <t>O17180040002</t>
  </si>
  <si>
    <t>B17180100002</t>
  </si>
  <si>
    <t>B17179990002</t>
  </si>
  <si>
    <t>B17179130002</t>
  </si>
  <si>
    <t>B17178900002</t>
  </si>
  <si>
    <t>B17178860002</t>
  </si>
  <si>
    <t>B17178850002</t>
  </si>
  <si>
    <t>B17178810002</t>
  </si>
  <si>
    <t>B17178530002</t>
  </si>
  <si>
    <t>O17178600002</t>
  </si>
  <si>
    <t>G09815050003</t>
  </si>
  <si>
    <t>G09815040003</t>
  </si>
  <si>
    <t>S09485810004</t>
  </si>
  <si>
    <t>S09485810002</t>
  </si>
  <si>
    <t>S09485810003</t>
  </si>
  <si>
    <t>Q10909510002</t>
  </si>
  <si>
    <t>O17184810002</t>
  </si>
  <si>
    <t>O17184780002</t>
  </si>
  <si>
    <t>O17184930002</t>
  </si>
  <si>
    <t>O17185410002</t>
  </si>
  <si>
    <t>O17183790002</t>
  </si>
  <si>
    <t>O17185620002</t>
  </si>
  <si>
    <t>O17185820002</t>
  </si>
  <si>
    <t>O17186150002</t>
  </si>
  <si>
    <t>O17186190002</t>
  </si>
  <si>
    <t>B17184380002</t>
  </si>
  <si>
    <t>B17184390002</t>
  </si>
  <si>
    <t>B17184440002</t>
  </si>
  <si>
    <t>B17184480002</t>
  </si>
  <si>
    <t>B17184660002</t>
  </si>
  <si>
    <t>B17184840002</t>
  </si>
  <si>
    <t>B17184880002</t>
  </si>
  <si>
    <t>B17184900002</t>
  </si>
  <si>
    <t>B17185180002</t>
  </si>
  <si>
    <t>F0000603</t>
  </si>
  <si>
    <t>S09487450004</t>
  </si>
  <si>
    <t>Q10915440002</t>
  </si>
  <si>
    <t>Q10916140002</t>
  </si>
  <si>
    <t>S09489280001</t>
  </si>
  <si>
    <t>G09839970001</t>
  </si>
  <si>
    <t>O17189640002</t>
  </si>
  <si>
    <t>O17189660002</t>
  </si>
  <si>
    <t>O17189680002</t>
  </si>
  <si>
    <t>O17189690002</t>
  </si>
  <si>
    <t>O17189130002</t>
  </si>
  <si>
    <t>O17188910002</t>
  </si>
  <si>
    <t>O17188610002</t>
  </si>
  <si>
    <t>O17190370002</t>
  </si>
  <si>
    <t>O17190290002</t>
  </si>
  <si>
    <t>O17190210002</t>
  </si>
  <si>
    <t>B17189510002</t>
  </si>
  <si>
    <t>B17189500002</t>
  </si>
  <si>
    <t>B17189490002</t>
  </si>
  <si>
    <t>B17189430002</t>
  </si>
  <si>
    <t>B17188920002</t>
  </si>
  <si>
    <t>B17188840002</t>
  </si>
  <si>
    <t>B17188810002</t>
  </si>
  <si>
    <t>B17188510002</t>
  </si>
  <si>
    <t>O17188430002</t>
  </si>
  <si>
    <t>O17188410002</t>
  </si>
  <si>
    <t>O17188070002</t>
  </si>
  <si>
    <t>G09851340002</t>
  </si>
  <si>
    <t>G09851400002</t>
  </si>
  <si>
    <t>Q10921750002</t>
  </si>
  <si>
    <t>Q10921770002</t>
  </si>
  <si>
    <t>I00798650002</t>
  </si>
  <si>
    <t>I00798640002</t>
  </si>
  <si>
    <t>O17192360002</t>
  </si>
  <si>
    <t>O17192640002</t>
  </si>
  <si>
    <t>O17192940002</t>
  </si>
  <si>
    <t>O17194300002</t>
  </si>
  <si>
    <t>O17193220002</t>
  </si>
  <si>
    <t>O17193570002</t>
  </si>
  <si>
    <t>O17194040002</t>
  </si>
  <si>
    <t>O17194060002</t>
  </si>
  <si>
    <t>B17193330002</t>
  </si>
  <si>
    <t>B17193360002</t>
  </si>
  <si>
    <t>B17192700002</t>
  </si>
  <si>
    <t>B17192950002</t>
  </si>
  <si>
    <t>B17192980002</t>
  </si>
  <si>
    <t>G09853320004</t>
  </si>
  <si>
    <t>J03533450002</t>
  </si>
  <si>
    <t>G09856030001</t>
  </si>
  <si>
    <t>Q10926200002</t>
  </si>
  <si>
    <t>O17198160002</t>
  </si>
  <si>
    <t>O17198200002</t>
  </si>
  <si>
    <t>O17198210002</t>
  </si>
  <si>
    <t>O17196250002</t>
  </si>
  <si>
    <t>O17197180002</t>
  </si>
  <si>
    <t>O17197370002</t>
  </si>
  <si>
    <t>O17197470002</t>
  </si>
  <si>
    <t>O17199340002</t>
  </si>
  <si>
    <t>O17199640002</t>
  </si>
  <si>
    <t>O17198580002</t>
  </si>
  <si>
    <t>O17198750002</t>
  </si>
  <si>
    <t>O17198920002</t>
  </si>
  <si>
    <t>O17199060002</t>
  </si>
  <si>
    <t>B17196730002</t>
  </si>
  <si>
    <t>B17196830002</t>
  </si>
  <si>
    <t>B17196860002</t>
  </si>
  <si>
    <t>B17197580002</t>
  </si>
  <si>
    <t>B17197610002</t>
  </si>
  <si>
    <t>B17197620002</t>
  </si>
  <si>
    <t>B17197650002</t>
  </si>
  <si>
    <t>B17197660002</t>
  </si>
  <si>
    <t>B17197690002</t>
  </si>
  <si>
    <t>G09870800002</t>
  </si>
  <si>
    <t>G09870810001</t>
  </si>
  <si>
    <t>F0000655</t>
  </si>
  <si>
    <t>Q10931930002</t>
  </si>
  <si>
    <t>Q10931960002</t>
  </si>
  <si>
    <t>G09876920003</t>
  </si>
  <si>
    <t>S09492010001</t>
  </si>
  <si>
    <t>S09492010004</t>
  </si>
  <si>
    <t>S09492080004</t>
  </si>
  <si>
    <t>O17201280002</t>
  </si>
  <si>
    <t>O17201610002</t>
  </si>
  <si>
    <t>O17202100002</t>
  </si>
  <si>
    <t>O17202640002</t>
  </si>
  <si>
    <t>O17202760002</t>
  </si>
  <si>
    <t>O17203080002</t>
  </si>
  <si>
    <t>B17202180002</t>
  </si>
  <si>
    <t>B17202140002</t>
  </si>
  <si>
    <t>B17201780002</t>
  </si>
  <si>
    <t>B17201770002</t>
  </si>
  <si>
    <t>B17202580002</t>
  </si>
  <si>
    <t>G09879880003</t>
  </si>
  <si>
    <t>G09879940003</t>
  </si>
  <si>
    <t>G09880080003</t>
  </si>
  <si>
    <t>J03537680001</t>
  </si>
  <si>
    <t>J03537690001</t>
  </si>
  <si>
    <t>Q10936350002</t>
  </si>
  <si>
    <t>S09493090002</t>
  </si>
  <si>
    <t>S09493260001</t>
  </si>
  <si>
    <t>S09493260003</t>
  </si>
  <si>
    <t>O17206220002</t>
  </si>
  <si>
    <t>O17207650002</t>
  </si>
  <si>
    <t>O17206950002</t>
  </si>
  <si>
    <t>O17206990002</t>
  </si>
  <si>
    <t>O17207000002</t>
  </si>
  <si>
    <t>O17207170002</t>
  </si>
  <si>
    <t>O17207180002</t>
  </si>
  <si>
    <t>O17207440002</t>
  </si>
  <si>
    <t>O17207510002</t>
  </si>
  <si>
    <t>B17207110002</t>
  </si>
  <si>
    <t>B17206140002</t>
  </si>
  <si>
    <t>B17206290002</t>
  </si>
  <si>
    <t>B17206640002</t>
  </si>
  <si>
    <t>G09899920002</t>
  </si>
  <si>
    <t>G09899940002</t>
  </si>
  <si>
    <t>G09899960002</t>
  </si>
  <si>
    <t>G09900130003</t>
  </si>
  <si>
    <t>S09493880002</t>
  </si>
  <si>
    <t>S09493890001</t>
  </si>
  <si>
    <t>G09900070001</t>
  </si>
  <si>
    <t>G09900110001</t>
  </si>
  <si>
    <t>G09903850003</t>
  </si>
  <si>
    <t>G09903860003</t>
  </si>
  <si>
    <t>S09494010001</t>
  </si>
  <si>
    <t>S09494010003</t>
  </si>
  <si>
    <t>O17211170002</t>
  </si>
  <si>
    <t>O17211160002</t>
  </si>
  <si>
    <t>O17210720002</t>
  </si>
  <si>
    <t>B17210640002</t>
  </si>
  <si>
    <t>B17210610002</t>
  </si>
  <si>
    <t>B17210600002</t>
  </si>
  <si>
    <t>B17210450002</t>
  </si>
  <si>
    <t>B17210290002</t>
  </si>
  <si>
    <t>B17210070002</t>
  </si>
  <si>
    <t>B17210060002</t>
  </si>
  <si>
    <t>B17209980002</t>
  </si>
  <si>
    <t>B17209940002</t>
  </si>
  <si>
    <t>B17209930002</t>
  </si>
  <si>
    <t>G09905900004</t>
  </si>
  <si>
    <t>G09909710001</t>
  </si>
  <si>
    <t>F0000703</t>
  </si>
  <si>
    <t>Q10947540002</t>
  </si>
  <si>
    <t>S09494660003</t>
  </si>
  <si>
    <t>S09494660001</t>
  </si>
  <si>
    <t>O17214240002</t>
  </si>
  <si>
    <t>O17214450002</t>
  </si>
  <si>
    <t>O17214520002</t>
  </si>
  <si>
    <t>O17214560002</t>
  </si>
  <si>
    <t>O17214600002</t>
  </si>
  <si>
    <t>O17214690002</t>
  </si>
  <si>
    <t>O17214700002</t>
  </si>
  <si>
    <t>O17215860002</t>
  </si>
  <si>
    <t>O17215350002</t>
  </si>
  <si>
    <t>B17214130002</t>
  </si>
  <si>
    <t>B17214030002</t>
  </si>
  <si>
    <t>G09919990004</t>
  </si>
  <si>
    <t>S09495110001</t>
  </si>
  <si>
    <t>S09495090001</t>
  </si>
  <si>
    <t>Q10952620002</t>
  </si>
  <si>
    <t>Q10953100002</t>
  </si>
  <si>
    <t>S09495190001</t>
  </si>
  <si>
    <t>S09495190003</t>
  </si>
  <si>
    <t>S09495220001</t>
  </si>
  <si>
    <t>G09926690003</t>
  </si>
  <si>
    <t>G09926700003</t>
  </si>
  <si>
    <t>G09926710003</t>
  </si>
  <si>
    <t>O17218830002</t>
  </si>
  <si>
    <t>O17218900002</t>
  </si>
  <si>
    <t>O17219070002</t>
  </si>
  <si>
    <t>O17219100002</t>
  </si>
  <si>
    <t>O17219160002</t>
  </si>
  <si>
    <t>O17219200002</t>
  </si>
  <si>
    <t>O17219220002</t>
  </si>
  <si>
    <t>O17218240002</t>
  </si>
  <si>
    <t>O17218370002</t>
  </si>
  <si>
    <t>O17218630002</t>
  </si>
  <si>
    <t>O17219670002</t>
  </si>
  <si>
    <t>B17218360002</t>
  </si>
  <si>
    <t>B17217710002</t>
  </si>
  <si>
    <t>G09928920003</t>
  </si>
  <si>
    <t>Q10954770002</t>
  </si>
  <si>
    <t>F0000728</t>
  </si>
  <si>
    <t>G09937810002</t>
  </si>
  <si>
    <t>Q10957420002</t>
  </si>
  <si>
    <t>S09495770002</t>
  </si>
  <si>
    <t>S09496110002</t>
  </si>
  <si>
    <t>G09938750003</t>
  </si>
  <si>
    <t>G09938930003</t>
  </si>
  <si>
    <t>G09938940003</t>
  </si>
  <si>
    <t>G09938950003</t>
  </si>
  <si>
    <t>S09495970001</t>
  </si>
  <si>
    <t>S09495970003</t>
  </si>
  <si>
    <t>S09496140001</t>
  </si>
  <si>
    <t>S09496290001</t>
  </si>
  <si>
    <t>S09496300001</t>
  </si>
  <si>
    <t>G09936300001</t>
  </si>
  <si>
    <t>G09936300004</t>
  </si>
  <si>
    <t>G09936320001</t>
  </si>
  <si>
    <t>G09937730003</t>
  </si>
  <si>
    <t>G09937740003</t>
  </si>
  <si>
    <t>G09937750003</t>
  </si>
  <si>
    <t>G09937760003</t>
  </si>
  <si>
    <t>G09937770003</t>
  </si>
  <si>
    <t>G09938710003</t>
  </si>
  <si>
    <t>G09938720003</t>
  </si>
  <si>
    <t>G09938730003</t>
  </si>
  <si>
    <t>G09938740003</t>
  </si>
  <si>
    <t>O17222470002</t>
  </si>
  <si>
    <t>O17222820002</t>
  </si>
  <si>
    <t>O17222910002</t>
  </si>
  <si>
    <t>O17222960002</t>
  </si>
  <si>
    <t>O17222230002</t>
  </si>
  <si>
    <t>O17222220002</t>
  </si>
  <si>
    <t>O17223410002</t>
  </si>
  <si>
    <t>B17222440002</t>
  </si>
  <si>
    <t>B17222090002</t>
  </si>
  <si>
    <t>B17221300002</t>
  </si>
  <si>
    <t>S09497040001</t>
  </si>
  <si>
    <t>Q10962720002</t>
  </si>
  <si>
    <t>G09947520003</t>
  </si>
  <si>
    <t>G09947530003</t>
  </si>
  <si>
    <t>S09497100001</t>
  </si>
  <si>
    <t>S09497100003</t>
  </si>
  <si>
    <t>S09497490002</t>
  </si>
  <si>
    <t>O17225490002</t>
  </si>
  <si>
    <t>O17225580002</t>
  </si>
  <si>
    <t>O17225940002</t>
  </si>
  <si>
    <t>O17225950002</t>
  </si>
  <si>
    <t>O17226790002</t>
  </si>
  <si>
    <t>O17227210002</t>
  </si>
  <si>
    <t>O17227350002</t>
  </si>
  <si>
    <t>O17227810002</t>
  </si>
  <si>
    <t>B17225970002</t>
  </si>
  <si>
    <t>S09497850001</t>
  </si>
  <si>
    <t>S09497870001</t>
  </si>
  <si>
    <t>F0000761</t>
  </si>
  <si>
    <t>G09958170002</t>
  </si>
  <si>
    <t>Q10969550002</t>
  </si>
  <si>
    <t>S09498440002</t>
  </si>
  <si>
    <t>S09498430001</t>
  </si>
  <si>
    <t>S09498430003</t>
  </si>
  <si>
    <t>S09498600001</t>
  </si>
  <si>
    <t>G09962090003</t>
  </si>
  <si>
    <t>G09962100003</t>
  </si>
  <si>
    <t>G09962110003</t>
  </si>
  <si>
    <t>G09958090003</t>
  </si>
  <si>
    <t>G09959730004</t>
  </si>
  <si>
    <t>O17230250002</t>
  </si>
  <si>
    <t>O17230580002</t>
  </si>
  <si>
    <t>O17230590002</t>
  </si>
  <si>
    <t>O17229610002</t>
  </si>
  <si>
    <t>O17229510002</t>
  </si>
  <si>
    <t>O17229410002</t>
  </si>
  <si>
    <t>O17230850002</t>
  </si>
  <si>
    <t>O17230690002</t>
  </si>
  <si>
    <t>O17230650002</t>
  </si>
  <si>
    <t>B17229800002</t>
  </si>
  <si>
    <t>B17229250002</t>
  </si>
  <si>
    <t>Q10973890002</t>
  </si>
  <si>
    <t>G09970560002</t>
  </si>
  <si>
    <t>G09970730003</t>
  </si>
  <si>
    <t>G09970740003</t>
  </si>
  <si>
    <t>S09500110001</t>
  </si>
  <si>
    <t>Q10974700002</t>
  </si>
  <si>
    <t>S09500720001</t>
  </si>
  <si>
    <t>S09500720003</t>
  </si>
  <si>
    <t>O17233220002</t>
  </si>
  <si>
    <t>O17233970002</t>
  </si>
  <si>
    <t>O17234100002</t>
  </si>
  <si>
    <t>O17234130002</t>
  </si>
  <si>
    <t>O17234370002</t>
  </si>
  <si>
    <t>O17234380002</t>
  </si>
  <si>
    <t>O17234390002</t>
  </si>
  <si>
    <t>O17234620002</t>
  </si>
  <si>
    <t>O17234770002</t>
  </si>
  <si>
    <t>O17234850002</t>
  </si>
  <si>
    <t>O17235090002</t>
  </si>
  <si>
    <t>O17235350002</t>
  </si>
  <si>
    <t>O17235390002</t>
  </si>
  <si>
    <t>B17234120002</t>
  </si>
  <si>
    <t>B17233590002</t>
  </si>
  <si>
    <t>B17233600002</t>
  </si>
  <si>
    <t>B17233620002</t>
  </si>
  <si>
    <t>B17233660002</t>
  </si>
  <si>
    <t>B17233690002</t>
  </si>
  <si>
    <t>B17233720002</t>
  </si>
  <si>
    <t>B17233750002</t>
  </si>
  <si>
    <t>G09976560003</t>
  </si>
  <si>
    <t>G09976570003</t>
  </si>
  <si>
    <t>G09976580003</t>
  </si>
  <si>
    <t>G09976650004</t>
  </si>
  <si>
    <t>G09977980004</t>
  </si>
  <si>
    <t>G09977990003</t>
  </si>
  <si>
    <t>G09978010003</t>
  </si>
  <si>
    <t>G09978020003</t>
  </si>
  <si>
    <t>G09978030003</t>
  </si>
  <si>
    <t>G09978080003</t>
  </si>
  <si>
    <t>G09978090003</t>
  </si>
  <si>
    <t>G09978100003</t>
  </si>
  <si>
    <t>G09978110003</t>
  </si>
  <si>
    <t>S09502290001</t>
  </si>
  <si>
    <t>O17236990002</t>
  </si>
  <si>
    <t>O17237090002</t>
  </si>
  <si>
    <t>O17237400002</t>
  </si>
  <si>
    <t>O17237960002</t>
  </si>
  <si>
    <t>O17239280002</t>
  </si>
  <si>
    <t>O17239240002</t>
  </si>
  <si>
    <t>O17239020002</t>
  </si>
  <si>
    <t>B17237300002</t>
  </si>
  <si>
    <t>B17237290002</t>
  </si>
  <si>
    <t>B17237250002</t>
  </si>
  <si>
    <t>B17237230002</t>
  </si>
  <si>
    <t>B17237760002</t>
  </si>
  <si>
    <t>B17237990002</t>
  </si>
  <si>
    <t>G09990570003</t>
  </si>
  <si>
    <t>G09995240003</t>
  </si>
  <si>
    <t>G09995320004</t>
  </si>
  <si>
    <t>O17242250002</t>
  </si>
  <si>
    <t>O17242220002</t>
  </si>
  <si>
    <t>O17242090002</t>
  </si>
  <si>
    <t>O17244030002</t>
  </si>
  <si>
    <t>O17243190002</t>
  </si>
  <si>
    <t>B17241720002</t>
  </si>
  <si>
    <t>B17241680002</t>
  </si>
  <si>
    <t>B17242210002</t>
  </si>
  <si>
    <t>B17242200002</t>
  </si>
  <si>
    <t>B17241950002</t>
  </si>
  <si>
    <t>B17241800002</t>
  </si>
  <si>
    <t>B17241770002</t>
  </si>
  <si>
    <t>B17241730002</t>
  </si>
  <si>
    <t>O17241690002</t>
  </si>
  <si>
    <t>G09999160002</t>
  </si>
  <si>
    <t>F0000812</t>
  </si>
  <si>
    <t>Q10993260002</t>
  </si>
  <si>
    <t>F0000824</t>
  </si>
  <si>
    <t>Q10996830002</t>
  </si>
  <si>
    <t>Q10997770002</t>
  </si>
  <si>
    <t>T03936260001</t>
  </si>
  <si>
    <t>T03936280001</t>
  </si>
  <si>
    <t>T03936300001</t>
  </si>
  <si>
    <t>T03936320001</t>
  </si>
  <si>
    <t>T03936340001</t>
  </si>
  <si>
    <t>T03936360001</t>
  </si>
  <si>
    <t>T03936380001</t>
  </si>
  <si>
    <t>T03936400001</t>
  </si>
  <si>
    <t>T03936420001</t>
  </si>
  <si>
    <t>T03936440001</t>
  </si>
  <si>
    <t>T03936460001</t>
  </si>
  <si>
    <t>T03936480001</t>
  </si>
  <si>
    <t>T03936500001</t>
  </si>
  <si>
    <t>T03936520001</t>
  </si>
  <si>
    <t>T03936540001</t>
  </si>
  <si>
    <t>T03936560001</t>
  </si>
  <si>
    <t>T03936580001</t>
  </si>
  <si>
    <t>T03936600001</t>
  </si>
  <si>
    <t>T03936620001</t>
  </si>
  <si>
    <t>T03936640001</t>
  </si>
  <si>
    <t>T03936660001</t>
  </si>
  <si>
    <t>T03936680001</t>
  </si>
  <si>
    <t>T03936700001</t>
  </si>
  <si>
    <t>T03936720001</t>
  </si>
  <si>
    <t>T03936740001</t>
  </si>
  <si>
    <t>T03936760001</t>
  </si>
  <si>
    <t>T03936780001</t>
  </si>
  <si>
    <t>T03936800001</t>
  </si>
  <si>
    <t>T03936820001</t>
  </si>
  <si>
    <t>T03936840001</t>
  </si>
  <si>
    <t>T03936860001</t>
  </si>
  <si>
    <t>T03936880001</t>
  </si>
  <si>
    <t>T03936900001</t>
  </si>
  <si>
    <t>T03936920001</t>
  </si>
  <si>
    <t>T03936940001</t>
  </si>
  <si>
    <t>T03936960001</t>
  </si>
  <si>
    <t>T03936980001</t>
  </si>
  <si>
    <t>T03937000001</t>
  </si>
  <si>
    <t>T03937020001</t>
  </si>
  <si>
    <t>T03937040001</t>
  </si>
  <si>
    <t>T03937060001</t>
  </si>
  <si>
    <t>T03937080001</t>
  </si>
  <si>
    <t>T03937100001</t>
  </si>
  <si>
    <t>T03937120001</t>
  </si>
  <si>
    <t>T03937140001</t>
  </si>
  <si>
    <t>T03937160001</t>
  </si>
  <si>
    <t>S09505460004</t>
  </si>
  <si>
    <t>T03935080001</t>
  </si>
  <si>
    <t>T03935100001</t>
  </si>
  <si>
    <t>T03935120001</t>
  </si>
  <si>
    <t>T03935140001</t>
  </si>
  <si>
    <t>T03935160001</t>
  </si>
  <si>
    <t>T03935180001</t>
  </si>
  <si>
    <t>T03935200001</t>
  </si>
  <si>
    <t>T03935220001</t>
  </si>
  <si>
    <t>T03935240001</t>
  </si>
  <si>
    <t>T03935260001</t>
  </si>
  <si>
    <t>T03935280001</t>
  </si>
  <si>
    <t>T03935300001</t>
  </si>
  <si>
    <t>T03935320001</t>
  </si>
  <si>
    <t>T03935340001</t>
  </si>
  <si>
    <t>T03935360001</t>
  </si>
  <si>
    <t>T03935380001</t>
  </si>
  <si>
    <t>T03935400001</t>
  </si>
  <si>
    <t>T03935420001</t>
  </si>
  <si>
    <t>T03935440001</t>
  </si>
  <si>
    <t>T03935460001</t>
  </si>
  <si>
    <t>T03935480001</t>
  </si>
  <si>
    <t>T03935500001</t>
  </si>
  <si>
    <t>T03935520001</t>
  </si>
  <si>
    <t>T03935540001</t>
  </si>
  <si>
    <t>T03935560001</t>
  </si>
  <si>
    <t>T03935580001</t>
  </si>
  <si>
    <t>T03935600001</t>
  </si>
  <si>
    <t>T03935620001</t>
  </si>
  <si>
    <t>T03935640001</t>
  </si>
  <si>
    <t>T03935660001</t>
  </si>
  <si>
    <t>T03935680001</t>
  </si>
  <si>
    <t>T03935700001</t>
  </si>
  <si>
    <t>T03935720001</t>
  </si>
  <si>
    <t>T03935740001</t>
  </si>
  <si>
    <t>T03935760001</t>
  </si>
  <si>
    <t>T03935780001</t>
  </si>
  <si>
    <t>T03935800001</t>
  </si>
  <si>
    <t>T03935820001</t>
  </si>
  <si>
    <t>T03935840001</t>
  </si>
  <si>
    <t>T03935860001</t>
  </si>
  <si>
    <t>T03935880001</t>
  </si>
  <si>
    <t>T03935900001</t>
  </si>
  <si>
    <t>T03935920001</t>
  </si>
  <si>
    <t>T03935940001</t>
  </si>
  <si>
    <t>T03935960001</t>
  </si>
  <si>
    <t>T03935980001</t>
  </si>
  <si>
    <t>T03936000001</t>
  </si>
  <si>
    <t>T03936020001</t>
  </si>
  <si>
    <t>T03936040001</t>
  </si>
  <si>
    <t>T03936060001</t>
  </si>
  <si>
    <t>T03936080001</t>
  </si>
  <si>
    <t>T03936100001</t>
  </si>
  <si>
    <t>T03936120001</t>
  </si>
  <si>
    <t>T03936140001</t>
  </si>
  <si>
    <t>T03936160001</t>
  </si>
  <si>
    <t>T03936180001</t>
  </si>
  <si>
    <t>T03936200001</t>
  </si>
  <si>
    <t>T03936220001</t>
  </si>
  <si>
    <t>T03936240001</t>
  </si>
  <si>
    <t>G10004380003</t>
  </si>
  <si>
    <t>S09504090003</t>
  </si>
  <si>
    <t>00099021001 DEPOSITO DE EFECTIVO, DEPOSITANTE: SONIA ELDER VILDOZO REYES, CONCEPTO: COBRO INDEBIDO, CUENTA DE DEPOSITO: CUENTA UNICA DEL TESORO</t>
  </si>
  <si>
    <t>00099021001 DEPOSITO DE EFECTIVO, DEPOSITANTE: GERONIMO MAYTA ROMERO, CONCEPTO: CONVENIO DE PAGO POR COBRO INDEBIDO N 029-17, CUENTA DE DEPOSITO: CUENTA UNICA DEL TESORO</t>
  </si>
  <si>
    <t>00344018001 DEPOSITO DE EFECTIVO, DEPOSITANTE: EDILBERTO QUISPE CONDE, CONCEPTO: DEVOLUCION, CUENTA DE DEPOSITO: CUENTA UNICA DEL TESORO</t>
  </si>
  <si>
    <t>00099021001 DEPOSITO DE EFECTIVO, DEPOSITANTE: OSCAR MERCADO VARGAS, CONCEPTO: DEVOLUCION POR PAGO POR DEMASIA DEL AGUINALDO DE NAVIDAD GESTION 2018, CUENTA DE DEPOSITO: CUENTA UNICA DEL TESORO</t>
  </si>
  <si>
    <t>00099021001 DEPOSITO DE EFECTIVO, DEPOSITANTE: MAXIMA CHOQUE CHAMBI CI. 308861 LP, CONCEPTO: DEVOLUCION DE COBRO INDEBIDO, CUENTA DE DEPOSITO: CUENTA UNICA DEL TESORO</t>
  </si>
  <si>
    <t>00087011103 DEPOSITO DE EFECTIVO, DEPOSITANTE: WILHELM FLAVIO CALDERON RUSSO, CONCEPTO: DEVOLUCION DE RECURSOS POR EXCESO DE CONSUMO DE TELEFONIA CELULAR, CUENTA DE DEPOSITO: CUENTA UNICA DEL TESORO</t>
  </si>
  <si>
    <t>00099021001 DEPOSITO DE EFECTIVO, DEPOSITANTE: BLANCA ISABEL ALARCON YAMPASI, CONCEPTO: DOBLE PERCEPCION, CUENTA DE DEPOSITO: CUENTA UNICA DEL TESORO</t>
  </si>
  <si>
    <t>00291064101 DEP.DE CHEQ.AJENOS,RET.DE CAM.,CONCEPTO: DESEMBOLSO APORTE LABORAL,DEP.: ABC - REGIONAL POTOSI , PROCEDENCIA: BANCO UNION S.A., CHEQUE: 3130, FECHA DE EMISION:13/02/2019</t>
  </si>
  <si>
    <t>00099021001 DEP.DE CHEQ.AJENOS,RET.DE CAM.,CONCEPTO: HUGO ORLANDO MISERICORDIA,DEP.: BANCO UNION SA , PROCEDENCIA: BANCO UNION S.A., CHEQUE: 160335, FECHA DE EMISION:01/03/2019</t>
  </si>
  <si>
    <t>00099021001 DEP.DE CHEQ.AJENOS,RET.DE CAM.,CONCEPTO: GRAGEDA SOTO LUIS ALBERTO,DEP.: BANCO UNION SA , PROCEDENCIA: BANCO UNION S.A., CHEQUE: 160333, FECHA DE EMISION:01/03/2019</t>
  </si>
  <si>
    <t>TRANSFERENCIA DEL EXTERIOR SEGUN SWIFT 02610 DE FECHA 01/03/2019 ORDENANTE: EMBAJADA DE BOLIVIA EN VENEZUELA LIB. 00099021001 TGN-RECURSOS ORDINARIOS (3987)</t>
  </si>
  <si>
    <t>TRANSFERENCIA DE FONDOS AL EXTERIOR A SOLICITUD DE YACIMIENTOS PETROLIFEROS FISCALES BOLIVIANOS SEGUN SOLICITUD YPFB-0044-2019 REF: TRANSFERENCIA DE FONDOS A REPRESENTACIONES ARGENTINA PRIMER TRIMESTRE 2019 PARA CUBRIR GASTOS ADMINISTRATIVOS Y OPERATIVOS LIB. 00513012003 LBP-YPFB (2011349681373)</t>
  </si>
  <si>
    <t>||DEBITO SEGUN INSTRUCCIONES EN NOTA MEFP/VTCP/DGCP/UODP-255/2019 DE FECHA 28-02-2019 Y NOTA DEL BID DE FECHA 28-02-2019 POR LA REDENCION TOTAL DE LOS PAGARES N° 22, 33, 36, 42, 43 Y PARCIAL DEL PAGARE N° 48 BS EQUIV. A USD 652.143,88 LIBRETA 00099021001 - TGN RECURSOS ORDINARIOS</t>
  </si>
  <si>
    <t>||COBRO UTILES DE ESCRITORIO POR LA REDENCION DE PAGARES DE ACUERDO A LA NOTA MEFP/VTCP/DGCP/UODP-255/2019 DE FECHA 28/02/2019 LIBRETA 00099021001 TGN RECURSOS ORDINARIOS. REF. UTILES DE ESCRITORIO</t>
  </si>
  <si>
    <t>00099021001 DEPOSITO DE EFECTIVO, DEPOSITANTE: NUEMY PLATA VDA. DE LOPEZ, CONCEPTO: DEVOLUCION DE BENEFICIOS DE VIUDEZ, CUENTA DE DEPOSITO: CUENTA UNICA DEL TESORO</t>
  </si>
  <si>
    <t>00513072001 DEPOSITO DE EFECTIVO, DEPOSITANTE: GRGD, CONCEPTO: DEVOLUCION PAGO DE VIATICOS AFECTANDO A LA LIBRETA 00513072001, CUENTA DE DEPOSITO: CUENTA UNICA DEL TESORO</t>
  </si>
  <si>
    <t>00099021001 DEPOSITO DE EFECTIVO, DEPOSITANTE: GUICHI WILGER CALLISAYA HUANCA, CONCEPTO: DEVOLUCION DE PASAJES AL INTERIOR DEL PAIS COMSION DE SERVICIO ADUANA INTERIOR SANTA CRUZ, CUENTA DE DEPOSITO: CUENTA UNICA DEL TESORO</t>
  </si>
  <si>
    <t>00099021001 DEPOSITO DE EFECTIVO, DEPOSITANTE: ELBA ARENAS TIÑINI, CONCEPTO: DEVOLUCION DE PAGO EN DEMASIA EN AGUINALDO NAVIDEÑO CORRESPONDIENTE A LA GESTION 2018, CUENTA DE DEPOSITO: CUENTA UNICA DEL TESORO</t>
  </si>
  <si>
    <t>00099021001 DEPOSITO DE EFECTIVO, DEPOSITANTE: ELBA ARENAS TIÑINI, CONCEPTO: DEVOLUCION DE PAGO EN DEMASIA EN AGUINALDO"ESFUERZO POR BOLIVIA" CORRESPONDIENTE A LA GESTION 2018, CUENTA DE DEPOSITO: CUENTA UNICA DEL TESORO</t>
  </si>
  <si>
    <t>00099021001 DEPOSITO DE EFECTIVO, DEPOSITANTE: ROSSMARY BARRERA VDA. DE CONDORI, CONCEPTO: PAGO CUOTA DE CONVENIO CON SENASIR, CUENTA DE DEPOSITO: CUENTA UNICA DEL TESORO</t>
  </si>
  <si>
    <t>00099021001 DEPOSITO DE EFECTIVO, DEPOSITANTE: OSCAR JHONNY SUNTURA QUENTA, CONCEPTO: REVERSION DE BOLETA DE HABER MENSUAL, CUENTA DE DEPOSITO: CUENTA UNICA DEL TESORO</t>
  </si>
  <si>
    <t>00099021001 DEPOSITO DE EFECTIVO, DEPOSITANTE: MARIA LUZ SEQUEIROS RIVERA, CONCEPTO: DEVOLUCION, CUENTA DE DEPOSITO: CUENTA UNICA DEL TESORO</t>
  </si>
  <si>
    <t>00099021001 DEPOSITO DE EFECTIVO, DEPOSITANTE: MARTIN YAHUASI MAMANI, CONCEPTO: COBRO INDEBIDO CENASIR ACUERDO PLAN DE PAGOS, CUENTA DE DEPOSITO: CUENTA UNICA DEL TESORO</t>
  </si>
  <si>
    <t>00223012001 DEPOSITO DE EFECTIVO, DEPOSITANTE: MARIA LOURDES CORDERO PEREZ, CONCEPTO: 2DO PAGO PARCIAL POR DEVOLUCION DE PASAJES Y VIATICOS DE CUENTAS POR COBRAR, CUENTA DE DEPOSITO: CUENTA UNICA DEL TESORO</t>
  </si>
  <si>
    <t>00513112001 DEP.DE CHEQ.AJENOS,RET.DE CAM.,CONCEPTO: DEVOLUCION SALDO PAGO FINIQUITOS AFECTANDO A LA LIBRETA 00513112001,DEP.: DISTRITO DE REDES DE GAS CHUQUISACA , PROCEDENCIA: BANCO UNION S.A., CHEQUE: 2918, FECHA DE EMISION:01/03/2019</t>
  </si>
  <si>
    <t>00099021001 DEP.DE CHEQ.AJENOS,RET.DE CAM.,CONCEPTO: MISERICORDIA MANCILLA HUGO ORLANDO,DEP.: BANCO UNION  S.A. , PROCEDENCIA: BANCO UNION S.A., CHEQUE: 160336, FECHA DE EMISION:06/03/2019</t>
  </si>
  <si>
    <t>COBRO COSTOS DE PAPELERIA SEGUN TRANSFERENCIA DEL EXTERIOR POR ORDEN DE CORPORACION PETROLERA S.A. LIB. 00513062001 YPFB-OPERACIONES PLANTA DE SEPARACION DE LIQUIDOS RIO GRANDE</t>
  </si>
  <si>
    <t>NÚMERO DE LIBRETA CUT: 99031009.00 OPERACIÓN T01 TRANSFERENCIA DE FONDOS A LA CUT - TESORO DIRECTO DE BANCO UNION S.A. A CUENTA UNICA DEL TESORO CON NUMERO DE SOLICITUD = 3550431 Y NUMERO CORRELATIVO = 91320006032019640 TRANSFERENCIA POR OPERACIONES DE VENTA BONOS BTX</t>
  </si>
  <si>
    <t>NÚMERO DE LIBRETA CUT: 99031009.00 OPERACIÓN T01 TRANSFERENCIA DE FONDOS A LA CUT - TESORO DIRECTO DE BANCO UNION S.A. A CUENTA UNICA DEL TESORO CON NUMERO DE SOLICITUD = 3550473 Y NUMERO CORRELATIVO = 91320006032019643 TRANSFERENCIA POR OPERACIONES DE VENTA BONOS BTX</t>
  </si>
  <si>
    <t>00591012001 DEPOSITO DE EFECTIVO, DEPOSITANTE: SAF S.R.L., CONCEPTO: PAGO SERVICIOS BASICOS, CUENTA DE DEPOSITO: CUENTA UNICA DEL TESORO</t>
  </si>
  <si>
    <t>00591012001 DEPOSITO DE EFECTIVO, DEPOSITANTE: CORPORACION BOLIVIANA DE FARMACIAS S.A, CONCEPTO: PAGO POR SERVICIO DE AGUA POTABLE, CUENTA DE DEPOSITO: CUENTA UNICA DEL TESORO</t>
  </si>
  <si>
    <t>00591012001 DEPOSITO DE EFECTIVO, DEPOSITANTE: CORPORACION BOLIVIANA DE FARMACIAS S.A., CONCEPTO: PAGO POR SERVICIO DE AGUA POTABLE, CUENTA DE DEPOSITO: CUENTA UNICA DEL TESORO</t>
  </si>
  <si>
    <t>00099021001 DEPOSITO DE EFECTIVO, DEPOSITANTE: RICHARD ROJAS MAMANI-UIF, CONCEPTO: DEVOLUCION PAGO EN DEMASIA SEGUNDO AGUINALDO ESFUERZO POR BOLIVIA GESTION 2018, CUENTA DE DEPOSITO: CUENTA UNICA DEL TESORO</t>
  </si>
  <si>
    <t>00099021001 DEPOSITO DE EFECTIVO, DEPOSITANTE: MELVIN ALEJANDRO ROJAS TORRICO, CONCEPTO: DEVOLUCION POR PAGO EN DEMASIA DEL PRIMER AGUINALDO DE NAVIDAD DE LA GESTION 2018, CUENTA DE DEPOSITO: CUENTA UNICA DEL TESORO</t>
  </si>
  <si>
    <t>00099021001 DEPOSITO DE EFECTIVO, DEPOSITANTE: MELVIN ALEJANDRO ROJAS TORRICO, CONCEPTO: DEVOLUCION POR PAGO EN DEMASIA DEL SEGUNDO AGUINALDO DE NAVIDAD DE LA GESTION 2018, CUENTA DE DEPOSITO: CUENTA UNICA DEL TESORO</t>
  </si>
  <si>
    <t>00099021001 DEPOSITO DE EFECTIVO, DEPOSITANTE: TAMARA OJOPI ALVARADO, CONCEPTO: DEVOLUCION DE SUELDO AGOSTO 2017 POR ERROR DEP A MI PERSONA A CTA DEL BCO UNION, CUENTA DE DEPOSITO: CUENTA UNICA DEL TESORO</t>
  </si>
  <si>
    <t>00591012001 DEPOSITO DE EFECTIVO, DEPOSITANTE: GABRIEL ULO ARTEAGA, CONCEPTO: PAGO DE AGUA DIC.18 A EN. 19, CUENTA DE DEPOSITO: CUENTA UNICA DEL TESORO</t>
  </si>
  <si>
    <t>00591012001 DEPOSITO DE EFECTIVO, DEPOSITANTE: GABRIEL ULO ARTEAGA, CONCEPTO: PAGO DE ENERGIA SEP-18 A DIC-18, CUENTA DE DEPOSITO: CUENTA UNICA DEL TESORO</t>
  </si>
  <si>
    <t>00099021001 DEP.DE CHEQ.AJENOS,RET.DE CAM.,CONCEPTO: DEVOLUCION DE CC NO COBRADO NOV Y AGUINALDO 2018,DEP.: LA VITALICIA SEGUROS Y REASEGUROS DE VIDA SA , PROCEDENCIA: BANCO BISA S.A., CHEQUE: 50459, FECHA DE EMISION:07/03/2019</t>
  </si>
  <si>
    <t>00099021001 DEPOSITO DE EFECTIVO, DEPOSITANTE: AMELIA APAZA  DE APAZA, CONCEPTO: DEVOLUCION POR CONCEPTO SENASIR, CUENTA DE DEPOSITO: CUENTA UNICA DEL TESORO</t>
  </si>
  <si>
    <t>00099021001 DEPOSITO DE EFECTIVO, DEPOSITANTE: BATING-1 CNL MENDEZ, CONCEPTO: SERVICIOS BASICOS MES DICIEMBRE 2018 DE AGUA, CUENTA DE DEPOSITO: CUENTA UNICA DEL TESORO</t>
  </si>
  <si>
    <t>00099021001 DEPOSITO DE EFECTIVO, DEPOSITANTE: BATING-1 CNL MENDEZ, CONCEPTO: ADQUISICION DE COMBUSTIBLE MES DICIEMBRE 2018, CUENTA DE DEPOSITO: CUENTA UNICA DEL TESORO</t>
  </si>
  <si>
    <t>00099021001 DEPOSITO DE EFECTIVO, DEPOSITANTE: BATING-1 CNL MENDEZ, CONCEPTO: SERVICIOS BASICOS MES DICIEMBRE 2018 TELEFONO, CUENTA DE DEPOSITO: CUENTA UNICA DEL TESORO</t>
  </si>
  <si>
    <t>00169014101 DEPOSITO DE EFECTIVO, DEPOSITANTE: VELIA VELASQUEZ, CONCEPTO: DEVOLUCION REFRIGERIO DIC/2018, CUENTA DE DEPOSITO: CUENTA UNICA DEL TESORO</t>
  </si>
  <si>
    <t>00099021001 DEPOSITO DE EFECTIVO, DEPOSITANTE: JUAN FEDERICO RODRIGUEZ MARIÑO, CONCEPTO: DOBLE PERCEPCION, CUENTA DE DEPOSITO: CUENTA UNICA DEL TESORO</t>
  </si>
  <si>
    <t>00099021001 DEPOSITO DE EFECTIVO, DEPOSITANTE: CECILIA FLORES DE CEÑI, CONCEPTO: COBRO INDEBIDO DE SENASIR DEL MES DE MARZO, CUENTA DE DEPOSITO: CUENTA UNICA DEL TESORO</t>
  </si>
  <si>
    <t>00099021001 DEPOSITO DE EFECTIVO, DEPOSITANTE: VITALIANO CALLISAYA LAURA, CONCEPTO: DOBLE PERCEPCION, CUENTA DE DEPOSITO: CUENTA UNICA DEL TESORO</t>
  </si>
  <si>
    <t>||REGULARIZACIÓN DE LA OPERACIÓN S-0948283 DE F. 28/02/2019 SEGÚN INFORMACIÓN ADICIONAL DEL STANDARD CHARTERED BANK Y CORREO ELECTRÓNICO DE IBMETRO DE LA FECHA. ABONO A LA LIBRETA 00041031107 MPM-INSTITUTO BOLIVIANO DE METROLOGIA; P/CTA. ALS LS PERU SAC.</t>
  </si>
  <si>
    <t>'TRANSFERENCIA DE FONDOS||S/G. NOTA CITE MEFP/VTCP/DGCP/UF-143/2019 DE LA FECHA, DEL MIN.DE ECONOMIA Y FINANZAS PUBLICAS(HRE-TSO-2019-979), RECURSOS FIDEICOMISO "ACCESOS SEGUROS PARA VIVIR BIEN", CONSTITUIDO POR EL FONDO NACIONAL DE DESARROLLO REGIONAL. DEBITO DE LA LIBRETA N° 00099021001, REPOSICION UTILES DE ESCRITORIO.</t>
  </si>
  <si>
    <t>'TRANSFERENCIA DE FONDOS||S/G. NOTA CITE MEFP/VTCP/DGCP/UF-143/2019 DE LA FECHA, DEL MIN.DE ECONOMIA Y FINANZAS PUBLICAS(HRE-TSO-2019-979), RECURSOS FIDEICOMISO "ACCESOS SEGUROS PARA VIVIR BIEN", CONSTITUIDO POR EL FONDO NACIONAL DE DESARROLLO REGIONAL. DEBITO DE LA LIBRETA N° 00099021001 TGN-RECURSOS ORDINARIOS MN.</t>
  </si>
  <si>
    <t>NÚMERO DE LIBRETA CUT: 99031009.00 OPERACIÓN T01 TRANSFERENCIA DE FONDOS A LA CUT - TESORO DIRECTO DE BANCO UNION S.A. A CUENTA UNICA DEL TESORO CON NUMERO DE SOLICITUD = 3554732 Y NUMERO CORRELATIVO = 91320007032019714 TRANSFERENCIA POR OPERACIONES DE VENTA BONOS BTX</t>
  </si>
  <si>
    <t>TRANSFERENCIA DE FONDOS S/G CITE N°||FPS/GFA/FI/TRL/38/2019 DEL FONDO NACIONAL DE INVERSIÓN PRODUCTIVA Y SOCIAL RECIBIDA EN LA FECHA (TRAM-TSO-980) REF: PROGRAMACIÓN DE PAGOS DE INVERSIÓN Y FORTALECIMIENTO CONVENIO APPC KFW. ABONO EN LA LIBRETA N° 00287104414 FPS - BS - APPC KFW</t>
  </si>
  <si>
    <t>||RESPUESTA ABONO DEL BANQUERO S/G SWIFT NO.2815 Y NO.2834 DE LA FECHA POR REVERSION DE FONDOS A SOLICITUD DEL BENEFICIARIO UNION INTERNACIONALE DES TELECOMMUNICATIONS LIB.00310012004 ATT- SERVICIO POSTAL - TASAS Y OTROS EQUIV.A USD 12.184,01</t>
  </si>
  <si>
    <t>TRANSFERENCIA DE FONDOS S/G CITE N°||FPS/GFA/FI/TRL/38/2019 DEL FONDO NACIONAL DE INVERSIÓN PRODUCTIVA Y SOCIAL RECIBIDA EN LA FECHA (TRAM-TSO-980) REF: PROGRAMACIÓN DE PAGOS DE INVERSIÓN Y FORTALECIMIENTO CONVENIO APPC KFW. DE LA LIBRETA N° 00287102001 FPS - RECURSOS PROPIOS.</t>
  </si>
  <si>
    <t>||RESPUESTA A DEBITO DEL BANQUERO SEGUN SWIFT NO.2844 DE LA FECHA REF.: TRANSF.DE EUR 1.419,37 DE FECHA 14/02/2019 POR CUENTA DE INSTITUTO BOLIVIANO DE METROLOGIA PAGO POR MEMBRESIA ORG.INT.DE METROLOGIA LIB.00041031107 MPM-INSTITUTO BOLIVIANO DE METROLOGIA COMIS.DEL BANQUERO EQUIV.A EUR 40.-</t>
  </si>
  <si>
    <t>||RESPUESTA A DEBITO DEL BANQUERO SEGUN SWIFT NO.2844 DE LA FECHA REF.: TRANSF.DE EUR 1.419,37 DE FECHA 14/02/2019 POR CUENTA DE INSTITUTO BOLIVIANO DE METROLOGIA PAGO POR MEMBRESIA ORG.INT.DE METROLOGIA LIB.00041031107 MPM-INSTITUTO BOLIVIANO DE METROLOGIA POR COBRO UTILES DE ESCRITORIO</t>
  </si>
  <si>
    <t>00591012001 DEPOSITO DE EFECTIVO, DEPOSITANTE: TANIA PAOLA ULO COSTAS, CONCEPTO: PAGO DE SERVICIOS BASICOS PAGO DEL CONSUMO DE AGUA Y ENERGIA ELECT, CUENTA DE DEPOSITO: CUENTA UNICA DEL TESORO</t>
  </si>
  <si>
    <t>00099021001 DEPOSITO DE EFECTIVO, DEPOSITANTE: LOURDES ALIAGA ZAPATA, CONCEPTO: DOBLE PERCEPCION DEL MES DE MARZO DE 2019, CUENTA DE DEPOSITO: CUENTA UNICA DEL TESORO</t>
  </si>
  <si>
    <t>00099021001 DEPOSITO DE EFECTIVO, DEPOSITANTE: LOURDES ALIAGA ZAPATA, CONCEPTO: DOBLE PERCEPCION DEL MES DE FEBRERO DE 2019, CUENTA DE DEPOSITO: CUENTA UNICA DEL TESORO</t>
  </si>
  <si>
    <t>00099021001 DEPOSITO DE EFECTIVO, DEPOSITANTE: RITA PAULINA JIMENEZ H., CONCEPTO: DEVOLUCION POR NUEVAS NUPCIAS, CUENTA DE DEPOSITO: CUENTA UNICA DEL TESORO</t>
  </si>
  <si>
    <t>00099021001 DEPOSITO DE EFECTIVO, DEPOSITANTE: FROILAN FULGUERA PITA, CONCEPTO: PAGO POR DOBLE PERCEPCION, CUENTA DE DEPOSITO: CUENTA UNICA DEL TESORO</t>
  </si>
  <si>
    <t>00052014102 DEPOSITO DE EFECTIVO, DEPOSITANTE: JUAN INO MAMANI, CONCEPTO: DEVOLUCION DE VIATICOS, CUENTA DE DEPOSITO: CUENTA UNICA DEL TESORO</t>
  </si>
  <si>
    <t>00099021001 DEPOSITO DE EFECTIVO, DEPOSITANTE: ANTONIO MAMANI CONDORI, CONCEPTO: DEVOLUCION DE VIATICOS, CUENTA DE DEPOSITO: CUENTA UNICA DEL TESORO</t>
  </si>
  <si>
    <t>00099021001 DEPOSITO DE EFECTIVO, DEPOSITANTE: JOSEFINA CALDERON RIVERA, CONCEPTO: DEVOLUCION DOBLE PERCEPCION, CUENTA DE DEPOSITO: CUENTA UNICA DEL TESORO</t>
  </si>
  <si>
    <t>00099021001 DEPOSITO DE EFECTIVO, DEPOSITANTE: MARTHA LUCIA GUTIERREZ DE MARCA, CONCEPTO: COBRO INDEBIDO POR NUEVAS NUPCIAS, CUENTA DE DEPOSITO: CUENTA UNICA DEL TESORO</t>
  </si>
  <si>
    <t>00301014201 DEP.DE CHEQ.AJENOS,RET.DE CAM.,CONCEPTO: TRANSFERENCIA DE RECURSOS DE LA GOBERNACION DE ORURO AL SEDERI - ORURO GESTION 2019,DEP.: SEDERI - ORURO , PROCEDENCIA: BANCO UNION S.A., CHEQUE: 365, FECHA DE EMISION:08/03/2019</t>
  </si>
  <si>
    <t>00099021001 DEP.DE CHEQ.AJENOS,RET.DE CAM.,CONCEPTO: DEV. PASAJES NACIONALES NO UTILIZADOS-NOTA INTERNA PGE/SPSI N° 392/18,DEP.: BOA-OFICINA REGIONAL LA PAZ , PROCEDENCIA: BANCO UNION S.A., CHEQUE: 10283, FECHA DE EMISION:13/02/2019</t>
  </si>
  <si>
    <t>00373024101 DEP.DE CHEQ.AJENOS,RET.DE CAM.,CONCEPTO: F.D.I. DEV INCAP TEMP DIC 2018,DEP.: CAJA PETROLERA DE SALUD , PROCEDENCIA: BANCO UNION S.A., CHEQUE: 15031, FECHA DE EMISION:08/03/2019</t>
  </si>
  <si>
    <t>00119012001 DEP.DE CHEQ.AJENOS,RET.DE CAM.,CONCEPTO: ADSIB DEV INCAP TEMP DIC 2018,DEP.: CAJA PETROLERA DE SALUD , PROCEDENCIA: BANCO UNION S.A., CHEQUE: 15053, FECHA DE EMISION:08/03/2019</t>
  </si>
  <si>
    <t>00099021001 DEP.DE CHEQ.AJENOS,RET.DE CAM.,CONCEPTO: MIN COMUNICACION DEV INCAP TEMP DIC 2018,DEP.: CAJA PETROLERA DE SALUD , PROCEDENCIA: BANCO UNION S.A., CHEQUE: 15056, FECHA DE EMISION:08/03/2019</t>
  </si>
  <si>
    <t>00099021001 DEP.DE CHEQ.AJENOS,RET.DE CAM.,CONCEPTO: SEDES LA PAZ DEV INCAP TEMP DIC 2018,DEP.: CAJA PETROLERA DE SALUD , PROCEDENCIA: BANCO UNION S.A., CHEQUE: 15055, FECHA DE EMISION:08/03/2019</t>
  </si>
  <si>
    <t>00099021001 DEP.DE CHEQ.AJENOS,RET.DE CAM.,CONCEPTO: SEDES DEV INCAP TEMP JULIO 2018,DEP.: CAJA PETROLERA DE SALUD , PROCEDENCIA: BANCO UNION S.A., CHEQUE: 15074, FECHA DE EMISION:08/03/2019</t>
  </si>
  <si>
    <t>00099021001 DEP.DE CHEQ.AJENOS,RET.DE CAM.,CONCEPTO: REEMBOLSO POR INCAPACIDAD TEMPORAL DEL MES 12 DE FEBRERO DE 2019 ESCUELA TECNICA DE CBBA,DEP.: CAJA BANCARIA ESTATAL DE SALUD , PROCEDENCIA: BANCO UNION S.A., CHEQUE: 30907, FECHA DE EMISION:12/02/2019</t>
  </si>
  <si>
    <t>00099021001 DEPOSITO DE EFECTIVO, DEPOSITANTE: JUAN EDWIN DURAN, CONCEPTO: DEVOLUCION DE PRIMERA CUOTA SEGUN COMPROMISO POR DOBLE PERCEPCION, CUENTA DE DEPOSITO: CUENTA UNICA DEL TESORO</t>
  </si>
  <si>
    <t>PAGO A CAF PRÉSTAMO CFA009759 VCTO. 08-03-2019 POR CUENTA DE TGN , NTI. 011949 VALOR 08-03-2019 INTERESES USD 50.389,32 COMISIONES USD 102.172,09 CTA. 3987 CUENTA UNICA DEL TESORO-3987 LIB. 00099021001 REF.: COMISIONES BANCARIAS</t>
  </si>
  <si>
    <t>PAGO A CAF PRÉSTAMO CFA009757 VCTO. 08-03-2019 POR CUENTA DE TGN , NTI. 011948 VALOR 08-03-2019 INTERESES USD 58.187,17 COMISIONES USD 117.235,61 CTA. 3987 CUENTA UNICA DEL TESORO-3987 LIB. 00099021001 REF.: COMISIONES BANCARIAS</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</si>
  <si>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SERGIO MARCELO CEREZO AGUIRRE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</si>
  <si>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WALTER ABRAHAM PEREZ ALANDIA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</si>
  <si>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JULIO HUMEREZ QUIROZ FEBRERO/2019 LIBRETA 00099021001</t>
  </si>
  <si>
    <t>NÚMERO DE LIBRETA CUT: 99031009.00 OPERACIÓN T01 TRANSFERENCIA DE FONDOS A LA CUT - TESORO DIRECTO DE BANCO UNION S.A. A CUENTA UNICA DEL TESORO CON NUMERO DE SOLICITUD = 3558306 Y NUMERO CORRELATIVO = 91320008032019786 TRANSFERENCIA POR OPERACIONES DE VENTA BONOS BTX</t>
  </si>
  <si>
    <t>00099021001 DEPOSITO DE EFECTIVO, DEPOSITANTE: MERY QUIÑONES GABRIEL, CONCEPTO: DEVOLUCION DE COBRO INDEVIDO, CUENTA DE DEPOSITO: CUENTA UNICA DEL TESORO</t>
  </si>
  <si>
    <t>00099021001 DEPOSITO DE EFECTIVO, DEPOSITANTE: CARLOS ALIPAZ FLORES, CONCEPTO: DEVOLUCION DE RECURSOS DE INDEMNIZACIONES, CUENTA DE DEPOSITO: CUENTA UNICA DEL TESORO</t>
  </si>
  <si>
    <t>00099021001 DEPOSITO DE EFECTIVO, DEPOSITANTE: WILFREDO SALGUERO MONTAÑO, CONCEPTO: DEVOLUCION PAGO RENTA ANTICIPADA (PRA), CUENTA DE DEPOSITO: CUENTA UNICA DEL TESORO</t>
  </si>
  <si>
    <t>00099021001 DEPOSITO DE EFECTIVO, DEPOSITANTE: EDDY ARTEAGA VALENCIA, CONCEPTO: CAMBIO DE DESTINO VIATICOS, CUENTA DE DEPOSITO: CUENTA UNICA DEL TESORO</t>
  </si>
  <si>
    <t>00099021001 DEPOSITO DE EFECTIVO, DEPOSITANTE: ROMUALDO QUISPE MAMANI, CONCEPTO: DEVOLUCION, CUENTA DE DEPOSITO: CUENTA UNICA DEL TESORO</t>
  </si>
  <si>
    <t>00078014205 DEPOSITO DE EFECTIVO, DEPOSITANTE: LISSET GIRONDA MALDONADO, CONCEPTO: DEVOLUCION DE SALDOS NO EJECUTADOS DE FONDOS EN AVANCE, CUENTA DE DEPOSITO: CUENTA UNICA DEL TESORO</t>
  </si>
  <si>
    <t>00099021001 DEPOSITO DE EFECTIVO, DEPOSITANTE: CARLOS FERNANDO TAPIA CASTILLO, CONCEPTO: DEVOLUCION DOBLE PERCEPCION, CUENTA DE DEPOSITO: CUENTA UNICA DEL TESORO</t>
  </si>
  <si>
    <t>00682018003 DEPOSITO DE EFECTIVO, DEPOSITANTE: DEFENSORIA DEL PUEBLO, CONCEPTO: DEVOLUCION BOLETOS NO UTILIZADOS C31 N°1163 - 6 DP CON FUENTE 80 ORGANISMO 565, CUENTA DE DEPOSITO: CUENTA UNICA DEL TESORO</t>
  </si>
  <si>
    <t>00099021001 DEPOSITO DE EFECTIVO, DEPOSITANTE: DEFENSORIA DEL PUEBLO, CONCEPTO: DEVOLUCION BOLETOS NO UTILIZADOS C-31 N°28-12 Y COSTO DE EXAMEN PREOCUPACIONAL BS 100 GESTION 2018, CUENTA DE DEPOSITO: CUENTA UNICA DEL TESORO</t>
  </si>
  <si>
    <t>00099021001 DEP.DE CHEQ.AJENOS,RET.DE CAM.,CONCEPTO: MARGOT DAJER DE PARADA,DEP.: BANCO UNION S.A. , PROCEDENCIA: BANCO UNION S.A., CHEQUE: 160338, FECHA DE EMISION:11/03/2019</t>
  </si>
  <si>
    <t>00099021001 DEP.DE CHEQ.AJENOS,RET.DE CAM.,CONCEPTO: SANDOVAL BUSTAMANTE MARCELA MIRIAM,DEP.: BANCO UNION S.A. , PROCEDENCIA: BANCO UNION S.A., CHEQUE: 160339, FECHA DE EMISION:11/03/2019</t>
  </si>
  <si>
    <t>00099021001 DEP.DE CHEQ.AJENOS,RET.DE CAM.,CONCEPTO: PADILLA CALVIMONTES ROLANDO,DEP.: BANCO UNION S.A. , PROCEDENCIA: BANCO UNION S.A., CHEQUE: 160340, FECHA DE EMISION:11/03/2019</t>
  </si>
  <si>
    <t>00099021001 DEP.DE CHEQ.AJENOS,RET.DE CAM.,CONCEPTO: CORIA RIVERO JOSE ROBERTO,DEP.: BANCO UNION S.A. , PROCEDENCIA: BANCO UNION S.A., CHEQUE: 160341, FECHA DE EMISION:11/03/2019</t>
  </si>
  <si>
    <t>00015011108 DEP.DE CHEQ.AJENOS,RET.DE CAM.,CONCEPTO: DEVOLUCION DE FONDOS,DEP.: MIN GOBIERNO , PROCEDENCIA: BANCO UNION S.A., CHEQUE: 51298, FECHA DE EMISION:07/03/2019</t>
  </si>
  <si>
    <t>00099021001 DEP.DE CHEQ.AJENOS,RET.DE CAM.,CONCEPTO: PASAJES LINEA ECOJET A  TRAVES DE BOLTUR GESTION 2018,DEP.: MIN DE COMUNICACION , PROCEDENCIA: BANCO UNION S.A., CHEQUE: 9864, FECHA DE EMISION:27/02/2019</t>
  </si>
  <si>
    <t>00099021001 DEP.DE CHEQ.AJENOS,RET.DE CAM.,CONCEPTO: PASAJES LINEA BOA ATRAVES DE BOLTUR GESTION 2018,DEP.: MIN DE COMUNICACION , PROCEDENCIA: BANCO UNION S.A., CHEQUE: 9866, FECHA DE EMISION:27/02/2019</t>
  </si>
  <si>
    <t>00099021001 DEP.DE CHEQ.AJENOS,RET.DE CAM.,CONCEPTO: PASAJE LINEA BOA A TRAVES DE BOLTUR GESTION 2018,DEP.: MIN DE COMUNICACION , PROCEDENCIA: BANCO UNION S.A., CHEQUE: 9865, FECHA DE EMISION:27/02/2019</t>
  </si>
  <si>
    <t>00590012001 DEP.DE CHEQ.AJENOS,RET.DE CAM.,CONCEPTO: POR INCAPACIDAD TEMPORAL DEL PERSONAL QUIPUS CORRESPONDIENTE MES NOVIEMBRE Y DICIEMBRE 2018,DEP.: CAJA DE SALUD DE CAMINOS Y R.A. , PROCEDENCIA: BANCO UNION S.A., CHEQUE: 10292, FECHA DE EMISION:11/02/2019</t>
  </si>
  <si>
    <t>A:00099021001 El concepto de la mencionada operación corresponde a la transferencia de capital al TGN, por el mes de Febrero de 2019 del Fideicomiso Programa de Reconversión Productiva y Comercial TGN 9º.</t>
  </si>
  <si>
    <t>A:00099021001 El concepto de la mencionada operación corresponde a la transferencia de capital por el mes de Febrero/2019, de Cooperativa Sudamérica al TGN.</t>
  </si>
  <si>
    <t>||VENTA DE DIVISAS C/TRANSF DE FDOS AL EXT. Y COM.TRANSF.FDOS.AL EXT.0,10% S/USD 3,851,878,40 REEM.GTOS.COM.BS220.- Y EMISION CBTE.CONT.BS50.- REF:PAGO N°3 LC I-2018-05 P/C ABEN A/F JOINT-STOCK COMPANY, SG NOTA ABEN/DGE/NE/N°200/2019, 070319 Y AUT VTA DIC COD 018229 7362. LIB. 00099021001 TGN RECURSOS ORDINARIOS REF.: COMISIONES PAGO N°3 LC I-2018-05 ABEN.</t>
  </si>
  <si>
    <t>NÚMERO DE LIBRETA CUT: 99031009.00 OPERACIÓN T01 TRANSFERENCIA DE FONDOS A LA CUT - TESORO DIRECTO DE BANCO UNION S.A. A CUENTA UNICA DEL TESORO CON NUMERO DE SOLICITUD = 3563207 Y NUMERO CORRELATIVO = 91320011032019850 TRANSFERENCIA POR OPERACIONES DE VENTA BONOS BTX</t>
  </si>
  <si>
    <t>NUMERO DE LIBRETA CUT: 00099021001 OPERACIÓN E18 TRANSFERENCIA DEL SISTEMA FINANCIERO POR CUENTA DE TERCEROS A LA CUT DEVOLUCION PAGOS EN EXCESO GOBIERNO AUTONOMO DEPARTAMENTAL DE POTOSI</t>
  </si>
  <si>
    <t>COBRO COSTOS DE PAPELERIA SEGUN TRANSFERENCIA DEL EXTERIOR POR ORDEN DE GAS CORONA S.A.E.C.A. LIB. 00513062001 YPFB-OPERACIONES PLANTA DE SEPARACION DE LIQUIDOS RIO GRANDE</t>
  </si>
  <si>
    <t>||COMISION TRANSFERENCIA FDOS.AL EXTERIOR 0,10% S/USD160.603,56,REEMB.GSTS.COMUNICACION BS220.-Y EMISION COMP.CONTABLE BS50.-REF.:PAGO 2 LC I-2018-33 EMPRESA PUBLICA QUIPUS A/F TONGFANG HONGKONG LIMITED,EN COMPL.A COMP.948927,11/03/19. LIB.00590012001 EMPRESA PÚBLICA QUIPUS - RECURSOS ESPECÍFICOS REF.:COMIS.PAGO 2 LC I-2018-33</t>
  </si>
  <si>
    <t>COBRO DE COMISIONES AL MEFP LIBRETA 00099021001 TGN-RECURSOS ORDINARIOS MN-CUT (3987) POR PAGO USD 41.492,09 PRESTAMO ICO 0102000036.0 HOSPITAL SAN JUAN DE VCTO. 10-03-2019 DEL GOBIERNO AUTONOMO MUNICIPAL DE TARIJA .</t>
  </si>
  <si>
    <t>00099021001 DEPOSITO DE EFECTIVO, DEPOSITANTE: FUERTES CALLAPINO BERNARDINO C.I. 1283979, CONCEPTO: DEVOLUCION DE SALARIO EXCEDENTE AL ASIGNADO AL PRESIDENTE FEBRERO 2019, CUENTA DE DEPOSITO: CUENTA UNICA DEL TESORO</t>
  </si>
  <si>
    <t>00099021001 DEPOSITO DE EFECTIVO, DEPOSITANTE: AGUIRRE HAUG ROSA C.I. 1616147, CONCEPTO: DEVOLUCION DE SALARIO EXCEDENTE AL ASIGNADO AL PRESIDENTE FEBRERO 2019, CUENTA DE DEPOSITO: CUENTA UNICA DEL TESORO</t>
  </si>
  <si>
    <t>00099021001 DEPOSITO DE EFECTIVO, DEPOSITANTE: VENEGAS RAMOS HERNAN C.I. 3663639, CONCEPTO: DEVOLUCION DE SALARIO EXCEDENTE AL ASIGNADO AL PRESIDENTE FEBRERO 2019, CUENTA DE DEPOSITO: CUENTA UNICA DEL TESORO</t>
  </si>
  <si>
    <t>00099021001 DEPOSITO DE EFECTIVO, DEPOSITANTE: SECKO GONZALES HUGO C.I. 3682597, CONCEPTO: DEVOLUCION DE SALARIO EXCEDENTE AL ASIGNADO AL PRESIDENTE FEBRERO 2019, CUENTA DE DEPOSITO: CUENTA UNICA DEL TESORO</t>
  </si>
  <si>
    <t>00099021001 DEPOSITO DE EFECTIVO, DEPOSITANTE: SIMON PAUCARA LOZA, CONCEPTO: DEVOLUCION DE SUELDO DEL MES DE FEBRERO 2019, CUENTA DE DEPOSITO: CUENTA UNICA DEL TESORO</t>
  </si>
  <si>
    <t>00099021001 DEPOSITO DE EFECTIVO, DEPOSITANTE: WALTER SALINAS ORTEGA - INSA, CONCEPTO: REVERSION, CUENTA DE DEPOSITO: CUENTA UNICA DEL TESORO</t>
  </si>
  <si>
    <t>00099021001 DEPOSITO DE EFECTIVO, DEPOSITANTE: LUIS CHOQUE CARITA, CONCEPTO: DOBLE PERCEPCION, CUENTA DE DEPOSITO: CUENTA UNICA DEL TESORO</t>
  </si>
  <si>
    <t>00291012008 DEPOSITO DE EFECTIVO, DEPOSITANTE: SERVICIO DEPARTAMENTAL DE CAMINOS SEDECA TARIJA, CONCEPTO: SERVICIO DE ENSAYOS DE LABORATORIO PARA CEMENTO ASFALTICO POLIMERIZADO, CUENTA DE DEPOSITO: CUENTA UNICA DEL TESORO</t>
  </si>
  <si>
    <t>00099021001 DEPOSITO DE EFECTIVO, DEPOSITANTE: VICTOR BENITO PACHECO QUENTA CI2325248LP, CONCEPTO: DOBLE PERCEPCION, CUENTA DE DEPOSITO: CUENTA UNICA DEL TESORO</t>
  </si>
  <si>
    <t>00580012001 DEP.DE CHEQ.AJENOS,RET.DE CAM.,CONCEPTO: REPOSICION POR PERDIDA DE CREDENCIAL,DEP.: DEPÓSITOS ADUANEROS BOLIVIANOS , PROCEDENCIA: BANCO UNION S.A., CHEQUE: 8069, FECHA DE EMISION:07/03/2019</t>
  </si>
  <si>
    <t>00580012001 DEP.DE CHEQ.AJENOS,RET.DE CAM.,CONCEPTO: REPOSICION EXTRAVIO PERDIDA DE TARJETA DE PROXIMIDAD,DEP.: DEPÓSITOS ADUANERO BOLIVIANOS , PROCEDENCIA: BANCO UNION S.A., CHEQUE: 8070, FECHA DE EMISION:07/03/2019</t>
  </si>
  <si>
    <t>00580012001 DEP.DE CHEQ.AJENOS,RET.DE CAM.,CONCEPTO: REPOSICION POR PERDIDA DE TARJETA DE PROXIMIDAD,DEP.: DEPÓSITOS ADUANERO BOLIVIANOS , PROCEDENCIA: BANCO UNION S.A., CHEQUE: 8071, FECHA DE EMISION:07/03/2019</t>
  </si>
  <si>
    <t>00099021001 DEP.DE CHEQ.AJENOS,RET.DE CAM.,CONCEPTO: DEVOLUCION DE CC NO COBRADO NOV Y AGUINALDO 2018,DEP.: LA VITALICIA SEGUROS Y REASEGUROS DE VIDA S.A. , PROCEDENCIA: BANCO BISA S.A., CHEQUE: 50472, FECHA DE EMISION:12/03/2019</t>
  </si>
  <si>
    <t>00291012005 DEP.DE CHEQ.AJENOS,RET.DE CAM.,CONCEPTO: ESPACIO PUBLICITARIO TRAMO AUTOPISTA LA PAZ- EL ALTO,DEP.: ENTEL  SA , PROCEDENCIA: BANCO MERCANTIL SANTA CRUZ SA., CHEQUE: 214738, FECHA DE EMISION:08/03/2019</t>
  </si>
  <si>
    <t>00099021001 DEP.DE CHEQ.AJENOS,RET.DE CAM.,CONCEPTO: DEVOLUCION DE PASAJES AEREOS NO UTILIZADOS POR CARLOS E. ARZE SOLIZ Y MAGALY R. SANCHEZ HUANCA,DEP.: CARLOS ARZE SOLIZ MAGALY SANCHEZ HUANCA</t>
  </si>
  <si>
    <t>00099021001 DEP.DE CHEQ.AJENOS,RET.DE CAM.,CONCEPTO: DEVOLUCION DE PASAJES AEREOS NO UTILIZADOS DE MAGALY ROCIO SANCHEZ HUANCA,DEP.: MAGALY ROCIO SANCHEZ HUANCA , PROCEDENCIA: BANCO UNION S.A., CHEQUE: 79, FECHA DE EMISION:27/02/2019</t>
  </si>
  <si>
    <t>00099021001 DEP.DE CHEQ.AJENOS,RET.DE CAM.,CONCEPTO: ACHACOLLO YUCRA MILENA,DEP.: BANCO UNION S.A. , PROCEDENCIA: BANCO UNION S.A., CHEQUE: 160343, FECHA DE EMISION:12/03/2019</t>
  </si>
  <si>
    <t>00099021001 DEPOSITO DE EFECTIVO, DEPOSITANTE: MIN.DE EDUCACION-MIGUEL ANGEL CALLISAYA POMA, CONCEPTO: DEVOLUCION DE AGUINALDO Y SEGUNDO AGUINALDO POR DOBLE PERCEPCION GESTION 2018, CUENTA DE DEPOSITO: CUENTA UNICA DEL TESORO</t>
  </si>
  <si>
    <t>00130012002 DEPOSITO DE EFECTIVO, DEPOSITANTE: SANTOS CORNELIO VALENTE CUTI, CONCEPTO: DEVOLUCION POR GASTOS DE PEAJES, CUENTA DE DEPOSITO: CUENTA UNICA DEL TESORO</t>
  </si>
  <si>
    <t>00099021001 DEPOSITO DE EFECTIVO, DEPOSITANTE: MINISTERIO DE DEPORTES ABRAHAM ROJAS PARDO, CONCEPTO: DEVOLUCION FONDOS EN AVANCE PAGO DE ESTIBADORES, CUENTA DE DEPOSITO: CUENTA UNICA DEL TESORO</t>
  </si>
  <si>
    <t>TRANSFERENCIA DEL EXTERIOR SEGUN SWIFT NO.2991 DE FECHA 12/03/2019 ORDENANTE: CONSULADO GENERAL DE BOLIVIA EN HOUSTON REF:DEV.SALDOS GASTOS DE FUNCIONAMIENTO. LIB. 00099021001 TGN-RECURSOS ORDINARIOS (3987)</t>
  </si>
  <si>
    <t>TRANSFERENCIA DEL EXTERIOR SEGUN SWIFT 02992 DE FECHA 12/03/2019 ORDENANTE: CONSULADO GENERAL DE BOLIVIA EN HOUSTON,TX LIB. 00099021001 TGN-RECURSOS ORDINARIOS (3987)</t>
  </si>
  <si>
    <t>NÚMERO DE LIBRETA CUT: 99031009.00 OPERACIÓN T01 TRANSFERENCIA DE FONDOS A LA CUT - TESORO DIRECTO DE BANCO UNION S.A. A CUENTA UNICA DEL TESORO CON NUMERO DE SOLICITUD = 3568159 Y NUMERO CORRELATIVO = 91320012032019912 TRANSFERENCIA POR OPERACIONES DE VENTA BONOS BTX</t>
  </si>
  <si>
    <t>NUMERO DE LIBRETA CUT: 00099021001 OPERACIÓN E18 TRANSFERENCIA DEL SISTEMA FINANCIERO POR CUENTA DE TERCEROS A LA CUT pago pension por riesgos profesionales</t>
  </si>
  <si>
    <t>COBRO COSTOS DE PAPELERIA SEGUN TRANSFERENCIA DEL EXTERIOR POR ORDEN DE GAS TOTAL S.A. LIB. 00513062001 YPFB-OPERACIONES PLANTA DE SEPARACION DE LIQUIDOS RIO GRANDE</t>
  </si>
  <si>
    <t>TRANSFERENCIA AUTOMATICA SEGUN INSTRUCCION DEL MINISTERIO DE ECONOMIA Y FINANZAS PUBLICAS LIBRETA 00253014312 EMAGUA PROGRAMA KFW PACC I GASTOS DE GERENCIAMIENTO</t>
  </si>
  <si>
    <t>TRANSFERENCIA AUTOMATICA SEGUN INSTRUCCION DEL MINISTERIO DE ECONOMIA Y FINANZAS PUBLICAS LIBRETA 00253014313 EMAGUA PROGRAMA KFW PACC II GASTOS DE GERENCIAMIENTO</t>
  </si>
  <si>
    <t>00099021001 DEPOSITO DE EFECTIVO, DEPOSITANTE: FERNANDO ALBERTO QUEVEDO IRIARTE, CONCEPTO: DEVOLUCION POR DOBLE PERCEPCION POR LOS PERIODOS DE NOVIEMBRE/2018 A FEBRERO 2019, CUENTA DE DEPOSITO: CUENTA UNICA DEL TESORO</t>
  </si>
  <si>
    <t>00099021001 DEPOSITO DE EFECTIVO, DEPOSITANTE: JORGE FERNANDEZ ZABALAGA, CONCEPTO: DOBLE PERCEPCION, CUENTA DE DEPOSITO: CUENTA UNICA DEL TESORO</t>
  </si>
  <si>
    <t>00099021001 DEPOSITO DE EFECTIVO, DEPOSITANTE: BERTHA YUPANQUI IBAÑEZ, CONCEPTO: DOBLE PERCEPCION, CUENTA DE DEPOSITO: CUENTA UNICA DEL TESORO</t>
  </si>
  <si>
    <t>00099021001 DEPOSITO DE EFECTIVO, DEPOSITANTE: CELINA QUIÑONES DE LEDEZMA, CONCEPTO: EL DEPÓSITO ES POR EL DESCUENTO DE LA FEDERACION DE TRABAJADORES EN SALUD, CUENTA DE DEPOSITO: CUENTA UNICA DEL TESORO</t>
  </si>
  <si>
    <t>00221022001 DEPOSITO DE EFECTIVO, DEPOSITANTE: SENARECOM, CONCEPTO: DEVOLUCION CREDITO FISCAL PERDIDO ENERO/2019, CUENTA DE DEPOSITO: CUENTA UNICA DEL TESORO</t>
  </si>
  <si>
    <t>00099021001 DEPOSITO DE EFECTIVO, DEPOSITANTE: UMOPAR COTOCA JUDDY F. MENDOZA CAMACHO, CONCEPTO: DEVOLUCION POR COMPRA DE PRODUCTOS NO CONSIDERADOS PARA LA PROVISION DE VIVERES, CUENTA DE DEPOSITO: CUENTA UNICA DEL TESORO</t>
  </si>
  <si>
    <t>00099021001 DEPOSITO DE EFECTIVO, DEPOSITANTE: XAVIER LUIS VEGA MARQUEZ, CONCEPTO: COMPROMISO DE DEVOLUCION DE DEUDA, CUENTA DE DEPOSITO: CUENTA UNICA DEL TESORO</t>
  </si>
  <si>
    <t>00030014201 DEP.DE CHEQ.AJENOS,RET.DE CAM.,CONCEPTO: DEVOLUCION PASAJE AEREO C-31 N 1741/2017,DEP.: BOA-REGIONAL LA PAZ , PROCEDENCIA: BANCO UNION S.A., CHEQUE: 10419, FECHA DE EMISION:12/03/2019</t>
  </si>
  <si>
    <t>00099021001 DEP.DE CHEQ.AJENOS,RET.DE CAM.,CONCEPTO: DEVOLUCION PASAJE AEREO C-31 N 2444/17,DEP.: BOA -REGIONAL LA PAZ , PROCEDENCIA: BANCO UNION S.A., CHEQUE: 10420, FECHA DE EMISION:12/03/2019</t>
  </si>
  <si>
    <t>00099021001 DEP.DE CHEQ.AJENOS,RET.DE CAM.,CONCEPTO: QUIROGA GARECA TERESA,DEP.: BANCO UNION SA , PROCEDENCIA: BANCO UNION S.A., CHEQUE: 160344, FECHA DE EMISION:13/03/2019</t>
  </si>
  <si>
    <t>00099021001 DEP.DE CHEQ.AJENOS,RET.DE CAM.,CONCEPTO: POR INCAPACIDAD  TEMPORAL DE LA CPS DE LA OFICINA NACIONAL AJ,DEP.: AUTORIDAD DE FISCALIZACION DEL  JUEGO , PROCEDENCIA: BANCO UNION S.A., CHEQUE: 1350, FECHA DE EMISION:07/03/2019</t>
  </si>
  <si>
    <t>00099021001 DEP.DE CHEQ.AJENOS,RET.DE CAM.,CONCEPTO: POR INCUMPLIMIENTO A LA RM N 11 DICIEMBRE 2018 DE LA AJ,DEP.: AUTORIDAD DE FISCALIZACION DEL  JUEGO , PROCEDENCIA: BANCO UNION S.A., CHEQUE: 1351, FECHA DE EMISION:07/03/2019</t>
  </si>
  <si>
    <t>VENTA DE DIVISAS CON TRANSFERENCIA DE FONDOS A SOLICITUD DE ASAMBLEA LEGISLATIVA PLURINACIONAL SEGUN SOLICITUD 7333 REF: TRANSFERENCIA AL B.C.B CTA 4088069001/PAGO A LA UNION INTERPARLAMENTARIA (UIP) POR CONCEPTO DE MEMBRESIAS-CUOTAS DE LAS GESTIONES 2017, 2018 Y 2019, FRANCOS SUIZOS 12.500, T/C 6,8 LIB. 00099021001 TGN-RECURSOS ORDINARIOS (3987) POR DIFERENCIAL CAMBIARIO</t>
  </si>
  <si>
    <t>A:00099021001 A requerimiento de la Unidad de Administración e Información Salarial (UAIS), con nota interna CITE: MEFP/VTCP/DGPOT/UAIS/N° 1265/2019, en la cual solicita la reversión definitiva de las boletas de pago solicitado por el SENASIR, consignadas en el Comprobante de Pago N° 71714. H.R. 6-3390-R/1269-R</t>
  </si>
  <si>
    <t>COBRO COSTOS DE PAPELERIA SEGUN TRANSFERENCIA DEL EXTERIOR POR ORDEN DE CONSULADO DE BOLIVIA EN CALAMA CL LIB. 00340012003 RECAUDACION EXTRANJERIA - C.I. -L.C.</t>
  </si>
  <si>
    <t>NÚMERO DE LIBRETA CUT: 99031009.00 OPERACIÓN T01 TRANSFERENCIA DE FONDOS A LA CUT - TESORO DIRECTO DE BANCO UNION S.A. A CUENTA UNICA DEL TESORO CON NUMERO DE SOLICITUD = 3571745 Y NUMERO CORRELATIVO = 91320013032019981 TRANSFERENCIA POR OPERACIONES DE VENTA BOBNOS BTX</t>
  </si>
  <si>
    <t>00046024204 DEPOSITO DE EFECTIVO, DEPOSITANTE: MAIRENE MAGALI HUANACU MARQUEZ, CONCEPTO: DEVOLUCION DE FONDOS QUE NO CORRESPONDE, CUENTA DE DEPOSITO: CUENTA UNICA DEL TESORO</t>
  </si>
  <si>
    <t>00099021001 DEPOSITO DE EFECTIVO, DEPOSITANTE: ANDRES AYLLON SEGALES, CONCEPTO: DEVOLUCION POR DOBLE PERCEPCION, CUENTA DE DEPOSITO: CUENTA UNICA DEL TESORO</t>
  </si>
  <si>
    <t>00099021001 DEPOSITO DE EFECTIVO, DEPOSITANTE: IRENE BALLADARES VELASQUEZ, CONCEPTO: DEVOLUCION AL SENASIR (COACTIVO SOCIAL), CUENTA DE DEPOSITO: CUENTA UNICA DEL TESORO</t>
  </si>
  <si>
    <t>00099021001 DEPOSITO DE EFECTIVO, DEPOSITANTE: ADOLFO QUISPE ROJAS, CONCEPTO: DEVOLUCION POR DOBLE PERCEPCION, CUENTA DE DEPOSITO: CUENTA UNICA DEL TESORO</t>
  </si>
  <si>
    <t>00099021001 DEPOSITO DE EFECTIVO, DEPOSITANTE: CAROLA MAGDA SAAVEDRA VARGAS, CONCEPTO: DEVOLUCION POR 16 HORAS NO TRABAJADAS EN EL MES JULIO 2017, CUENTA DE DEPOSITO: CUENTA UNICA DEL TESORO</t>
  </si>
  <si>
    <t>00099021001 DEPOSITO DE EFECTIVO, DEPOSITANTE: MIGUEL ANGEL CONTRERAS CAMPERO, CONCEPTO: DEVOLUCION PASAJES, CUENTA DE DEPOSITO: CUENTA UNICA DEL TESORO</t>
  </si>
  <si>
    <t>00099021001 DEPOSITO DE EFECTIVO, DEPOSITANTE: MARIA JESUS HOYOS CASTRO, CONCEPTO: COBRO POR SEGUNDAS NUPCIAS, CUENTA DE DEPOSITO: CUENTA UNICA DEL TESORO</t>
  </si>
  <si>
    <t>00592012001 DEPOSITO DE EFECTIVO, DEPOSITANTE: JOSE LUIS MAMANI ESPEJO, CONCEPTO: VENTA RECEPTIVO BOLETOS TKT 2019, CUENTA DE DEPOSITO: CUENTA UNICA DEL TESORO</t>
  </si>
  <si>
    <t>00099021001 DEPOSITO DE EFECTIVO, DEPOSITANTE: AGENCIA NACIONAL DE HIDROCARBUROS, CONCEPTO: DEVOLUCION DE RECURSOS POR CONSUMO DE TELEFONIA EXCEDENTE, CUENTA DE DEPOSITO: CUENTA UNICA DEL TESORO</t>
  </si>
  <si>
    <t>00099021001 DEPOSITO DE EFECTIVO, DEPOSITANTE: MILENCA PINTO FLORES, CONCEPTO: DEVOLUCION DE SALDO DE FONDOS EN AVANCE, CUENTA DE DEPOSITO: CUENTA UNICA DEL TESORO</t>
  </si>
  <si>
    <t>00099021001 DEPOSITO DE EFECTIVO, DEPOSITANTE: LAURA LUCY CHAMBI SORIA, CONCEPTO: DEVOLUCION VIATICOS POR VIAJES AL EXTERIOR DEL PAIS, CUENTA DE DEPOSITO: CUENTA UNICA DEL TESORO</t>
  </si>
  <si>
    <t>00085028001 DEPOSITO DE EFECTIVO, DEPOSITANTE: JUAN MACHACA FERNANDEZ, CONCEPTO: REPOSICION DE COMISION, CUENTA DE DEPOSITO: CUENTA UNICA DEL TESORO</t>
  </si>
  <si>
    <t>00599062001 DEP.DE CHEQ.AJENOS,RET.DE CAM.,CONCEPTO: DEVOLUCION DE FONDOS NO EJECUTADOS DE FELIMA FERRUFINO,DEP.: EMPRESA BOLIVIANA DE ALIMENTOS Y DERIVADOS - EBA , PROCEDENCIA: BANCO UNION S.A., CHEQUE: 94, FECHA DE EMISION:13/03/2019</t>
  </si>
  <si>
    <t>00070011102 DEP.DE CHEQ.AJENOS,RET.DE CAM.,CONCEPTO: DEVOLUCIONES DE VIATICOS POR AJUSTE DE CALCULO DE CLAUDIA FLORES PARA REVERSION C-31 N 219,2,DEP.: MINISTERIO DE TRABAJO EMPLEO Y PREVISION SOCIAL</t>
  </si>
  <si>
    <t>00070011102 DEP.DE CHEQ.AJENOS,RET.DE CAM.,CONCEPTO: DEV DE VIATICOS DE MARVIN MOLINA -FRANK GOMEZ PARA REVERTIR LOS C-31 N 5 3042 Y 2786,DEP.: MINISTERIO DE TRABAJO EMPLEO Y PREVISION SOCIAL</t>
  </si>
  <si>
    <t>00099021001 DEP.DE CHEQ.AJENOS,RET.DE CAM.,CONCEPTO: DEVOLUCION SEGUROS A CORTO PLAZO,DEP.: SEDES-CBBA , PROCEDENCIA: BANCO UNION S.A., CHEQUE: 6271, FECHA DE EMISION:25/02/2019</t>
  </si>
  <si>
    <t>00099021001 DEP.DE CHEQ.AJENOS,RET.DE CAM.,CONCEPTO: DEVOLUCION SEGUROS A CORTO PLAZO,DEP.: SEDES-CBBA , PROCEDENCIA: BANCO UNION S.A., CHEQUE: 5309, FECHA DE EMISION:25/02/2019</t>
  </si>
  <si>
    <t>00670012002 DEP.DE CHEQ.AJENOS,RET.DE CAM.,CONCEPTO: GOBIERNO AUTONOMO MUNICIPAL DE COMARAPA,DEP.: TRIBUNAL SUPREMO ELECTORAL , PROCEDENCIA: BANCO UNION S.A., CHEQUE: 10684, FECHA DE EMISION:11/03/2019</t>
  </si>
  <si>
    <t>00670012002 DEP.DE CHEQ.AJENOS,RET.DE CAM.,CONCEPTO: DEP DEL GOBIERNO AUTONOMO MUNICIPAL DE SAN JULIAN,DEP.: TRIBUNAL SUPREMO ELECTORAL , PROCEDENCIA: BANCO UNION S.A., CHEQUE: 10685, FECHA DE EMISION:11/03/2019</t>
  </si>
  <si>
    <t>00670014101 DEP.DE CHEQ.AJENOS,RET.DE CAM.,CONCEPTO: GOBIERNO AUTONOMO MUNICIPAL DE CHUQUIHUTA,DEP.: TRIBUNAL SUPREMO ELECTORAL , PROCEDENCIA: BANCO UNION S.A., CHEQUE: 10683, FECHA DE EMISION:11/03/2019</t>
  </si>
  <si>
    <t>00670014101 DEP.DE CHEQ.AJENOS,RET.DE CAM.,CONCEPTO: GOBIERNO AUTONOMO MUNICIPAL DE SORATA,DEP.: TRIBUNAL SUPREMO ELECTORAL , PROCEDENCIA: BANCO UNION S.A., CHEQUE: 10687, FECHA DE EMISION:11/03/2019</t>
  </si>
  <si>
    <t>REGULARIZACION DE TRANSFERENCIA DEL EXTERIOR SEGUN AMBASSADE DEL ETAT PLURINATIONA-FRANCIA REF:REVERSION DE SALDOS 2018 DE FECHA 14/03/2019 ORDENANTE: LIB. 00099021001 TGN-RECURSOS ORDINARIOS (3987)</t>
  </si>
  <si>
    <t>COBRO COSTOS DE PAPELERIA POR REGULARIZACION DE TRANSFERENCIA DEL EXTERIOR POR ORDEN DE LIB. 00099021001 TGN-RECURSOS ORDINARIOS (3987)</t>
  </si>
  <si>
    <t>A:00041014101 Débito Automático por incumplimiento del Gobierno Autónomo Municipal de Portachuelo (GAM PCH), al Convenio Intergubernativo (Equipos de Computación) de fecha 05 de octubre de 2017, suscrito entre el Ministerio de Desarrollo Productivo y Economía Plural y el GAM PCH para el programa “Educación con Revolución Tecnológica”.</t>
  </si>
  <si>
    <t>A:00041014101 Débito Automático por incumplimiento del Gobierno Autónomo Municipal de Postrer Valle (GAM POS), al Convenio Intergubernativo (Equipos de Computación) de fecha 30 de agosto de 2017, suscrito entre el Ministerio de Desarrollo Productivo y Economía Plural y el GAM POS para el programa “Educación con Revolución Tecnológica”.</t>
  </si>
  <si>
    <t>NUMERO DE LIBRETA CUT: 00099021001 OPERACIÓN E18 TRANSFERENCIA DEL SISTEMA FINANCIERO POR CUENTA DE TERCEROS A LA CUT TRANSFERENCIA DE FONDOS POR PAGO ADELANTADO P.R.A. RP FEBRERO 2019</t>
  </si>
  <si>
    <t>PAGO A CAF PRÉSTAMO CFA009545 VCTO. 14-03-2019 POR CUENTA DE TGN , NTI. 011954 VALOR 14-03-2019 INTERESES USD 32.263,06 COMISIONES USD 152.285,38 CTA. 3987 CUENTA UNICA DEL TESORO-3987 LIB. 00099021001 REF.: COMISIONES BANCARIAS</t>
  </si>
  <si>
    <t>||VENTA DE DIVISAS SEGUN NOTA DGCP-05-016 D.D.E. OF NO.1091/2005 MIN.DE ECONOMIA REF.PAGO CUSTODIO CORRESPONDIENTE AL CUARTO TRIMESTRE DE 2018 FACTURA NO.987737 LIB.00099021001 TGN RECURSOS ORDINARIOS</t>
  </si>
  <si>
    <t>||VENTA DE DIVISAS SEGUN NOTA DGCP-05-016 D.D.E. OF NO.1091/2005 MIN.DE ECONOMIA REF.PAGO CUSTODIO CORRESPONDIENTE AL CUARTO TRIMESTRE DE 2018 FACTURA NO.987737 CGO.LIB.00099021001 TGN RECURSOS ORDINARIOS COMIS.0,10% S/USD 83,86 SWIFT BS220.-UTILES BS50.-</t>
  </si>
  <si>
    <t>||VTA.DIV.C/TRANSF.FDOS.AL EXT.Y COMIS.TRANSF.FDOS.AL EXT.0,10% S/USD2.203.636,80.-,REEMB.GSTS.COM.BS220.-Y EMIS.COMP.CONTABLE BS50.-REF.:PAGO 4 LC I-2018-05 P/C ABEN A/F JOINT-STOCK COMPANY,S/G NOTA ABEN/DGE/NE/Nº200/2019,07/03/19 Y AUT.VTA.DIV.COD.018411-7435,14/03/19. LIB.00099021001 TGN RECURSOS ORDINARIOS REF.:COMISIONES PAGO 4 LC I-2018-05.</t>
  </si>
  <si>
    <t>00099021001 DEPOSITO DE EFECTIVO, DEPOSITANTE: CESAR HUACOTO TURPO, CONCEPTO: DEVOLUCION DE COBRO DE PAGO UNICO, CUENTA DE DEPOSITO: CUENTA UNICA DEL TESORO</t>
  </si>
  <si>
    <t>00099021001 DEPOSITO DE EFECTIVO, DEPOSITANTE: RAFO DELGADO MACHICADO, CONCEPTO: DEVOLUCION, CUENTA DE DEPOSITO: CUENTA UNICA DEL TESORO</t>
  </si>
  <si>
    <t>00099021001 DEPOSITO DE EFECTIVO, DEPOSITANTE: FRANCISCA FLORES LEDEZMA, CONCEPTO: PERCEPSION INDEBIDA DE HABERES DE MAGISTERIO, CUENTA DE DEPOSITO: CUENTA UNICA DEL TESORO</t>
  </si>
  <si>
    <t>00099021001 DEPOSITO DE EFECTIVO, DEPOSITANTE: MARTIN ARIEL PINTO CORTEZ, CONCEPTO: BENEFICIO DEVUELTO BONO FRONTERA DE LOS MESES DE MAYO A DICIEMBRE 2018 Y ENERO 2019, CUENTA DE DEPOSITO: CUENTA UNICA DEL TESORO</t>
  </si>
  <si>
    <t>00099021001 DEPOSITO DE EFECTIVO, DEPOSITANTE: EDGAR GREGORIO OQUENDO OROSCO, CONCEPTO: REVERSION VIATICOS PREV. 8433, CUENTA DE DEPOSITO: CUENTA UNICA DEL TESORO</t>
  </si>
  <si>
    <t>00070011102 DEPOSITO DE EFECTIVO, DEPOSITANTE: OSCAR ALEX VILLEGAS GONZALEZ, CONCEPTO: DEVOLUCION FONDOS, CUENTA DE DEPOSITO: CUENTA UNICA DEL TESORO</t>
  </si>
  <si>
    <t>00590012001 DEP.DE CHEQ.AJENOS,RET.DE CAM.,CONCEPTO: DEV.DE FINIQUITO NO EJECUTADO MEDIANTE CHEQUE,DEP.: EMPRESA PUBLICA QUIPUS , PROCEDENCIA: BANCO UNION S.A., CHEQUE: 439, FECHA DE EMISION:13/03/2019</t>
  </si>
  <si>
    <t>00590012001 DEP.DE CHEQ.AJENOS,RET.DE CAM.,CONCEPTO: DEPÓSITO POR VENTA DE EQUIPOS GESTION 2018,DEP.: EMPRESA PUBLICA QUIPUS , PROCEDENCIA: BANCO UNION S.A., CHEQUE: 440, FECHA DE EMISION:13/03/2019</t>
  </si>
  <si>
    <t>00591012001 DEP.DE CHEQ.AJENOS,RET.DE CAM.,CONCEPTO: PARA REGISTRAR LOS DEPÓSITOS POR EXTRAVIO DE CREDENCIALES Y ROPA DE TRABAJO SEGUN HR-1918-1777Y 1812,DEP.: EMPRESA ESTATAL DE TRANS. POR CABLE MI TELEFERICO</t>
  </si>
  <si>
    <t>00591012001 DEP.DE CHEQ.AJENOS,RET.DE CAM.,CONCEPTO: INGRESO POR DEVOLUCION DE LA CAJA PETROLERA DE SALUD OCTUBRE 2018 SG/HR-MT/2018-10158,DEP.: EMPRESA ESTATAL DE TRANS. POR CABLE MI TELEFERICO</t>
  </si>
  <si>
    <t>00301014201 DEP.DE CHEQ.AJENOS,RET.DE CAM.,CONCEPTO: TRANSFERENCIA DE RECURSOS DE LA GOBERNACION  DE ORURO AL SEDERI - ORURO GESTION 2019,DEP.: SEDERI - ORURO , PROCEDENCIA: BANCO UNION S.A., CHEQUE: 366, FECHA DE EMISION:14/03/2019</t>
  </si>
  <si>
    <t>PAGO A BID PRÉSTAMO 3822/BL-BO VCTO. 15-03-2019 POR CUENTA DE TGN , NTI. 011897 VALOR 15-03-2019 INTERESES USD 710,72 CTA. 3987 CUENTA UNICA DEL TESORO-3987 LIB. 00099021001 REF.: COMISIONES BANCARIAS</t>
  </si>
  <si>
    <t>PAGO A CAF PRÉSTAMO CFA009784 VCTO. 15-03-2019 POR CUENTA DE TGN , NTI. 011951 VALOR 15-03-2019 INTERESES USD 1.519.993,42 CTA. 3987 CUENTA UNICA DEL TESORO-3987 LIB. 00099021001 REF.: COMISIONES BANCARIAS</t>
  </si>
  <si>
    <t>PAGO A IDA PRÉSTAMO 5454-BO VCTO. 15-03-2019 POR CUENTA DE TGN , NTI. 011891 VALOR 15-03-2019 INTERESES USD 21.264,03 CTA. 3987 CUENTA UNICA DEL TESORO-3987 LIB. 00099021001 REF.: COMISIONES BANCARIAS</t>
  </si>
  <si>
    <t>De: 00163012002 TRANSFERENCIA A SOLICITUD DE ANH S/G NOTA ANH 2949 DAFUFI 0254/2019, EN CUMPLIMIENTO A LA LEY N° 3058 ART. 112 Y 142 (Fondo de Ayuda Interna al Desarrollo Nacional) HR 6-5471-R.</t>
  </si>
  <si>
    <t>De: 00163012002 TRANSFERENCIA A SOLICITUD DE ANH S/G NOTA ANH 03795 DAFUFI 0289/2019, EN CUMPLIMIENTO A LA LEY N° 3058 ART. 112 Y 142 (Fondo de Ayuda Interna al Desarrollo Nacional) HR 6-6364-R.</t>
  </si>
  <si>
    <t>NÚMERO DE LIBRETA CUT: 99031009.00 OPERACIÓN T01 TRANSFERENCIA DE FONDOS A LA CUT - TESORO DIRECTO DE BANCO UNION S.A. A CUENTA UNICA DEL TESORO CON NUMERO DE SOLICITUD = 3580653 Y NUMERO CORRELATIVO = 91320015032019115 TRANSFERENCIA POR OPERACIONES DE VENTA BONOS BTX</t>
  </si>
  <si>
    <t>||PAGO PRESTAMO IDA 2013-BO VCTO.15-03-2019 POR CUENTA DE COMIBOL SEGUN COD.LIQ.012007 DEL 15-03-2019; VALOR 15-03-2019 CAPITAL USD 187.584, 82 INTERESES USD 14.772,31 LIBRETA 00099021001 - RECURSOS ORDINARIOS (3987) - MDRI</t>
  </si>
  <si>
    <t>'TRANSFERENCIA DE FONDOS||S/G. NOTA CITE MEFP/VTCP/DGCP/UF-169/2019 DE LA FECHA, DEL MIN.DE ECONOMIA Y FINANZAS PUBLICAS(HRE-TSO-2019-1326), RECURSOS FIDEICOMISO "ACCESOS SEGUROS PARA VIVIR BIEN", CONSTITUIDO CON EL FONDO NACIONAL DE DESARROLLO REGIONAL. DEBITO DE LA LIBRETA N° 00099021001 TGN-RECURSOS ORDINARIOS MN.</t>
  </si>
  <si>
    <t>'TRANSFERENCIA DE FONDOS||S/G. NOTA CITE MEFP/VTCP/DGCP/UF-169/2019 DE LA FECHA, DEL MIN.DE ECONOMIA Y FINANZAS PUBLICAS(HRE-TSO-2019-1326), RECURSOS FIDEICOMISO "ACCESOS SEGUROS PARA VIVIR BIEN", CONSTITUIDO CON EL FONDO NACIONAL DE DESARROLLO REGIONAL. DEBITO DE LA LIBRETA N° 00099021001, REPOSICION UTILES DE ESCRITORIO.</t>
  </si>
  <si>
    <t>00099021001 DEPOSITO DE EFECTIVO, DEPOSITANTE: MA. LUISA CALVO, CONCEPTO: DEVOLUCION DE FONDOS POR DOBLE PAGO EFECTUADO EN LA GESTION 2016, CUENTA DE DEPOSITO: CUENTA UNICA DEL TESORO</t>
  </si>
  <si>
    <t>00099021001 DEPOSITO DE EFECTIVO, DEPOSITANTE: JUAN CHOQUE BERDEJA, CONCEPTO: DEVOLUCION DE RETROACTIVO 12 DIAS DEL MES DE FEBRERO POR RENUNCIA, CUENTA DE DEPOSITO: CUENTA UNICA DEL TESORO</t>
  </si>
  <si>
    <t>00099021001 DEPOSITO DE EFECTIVO, DEPOSITANTE: EVA URIA DE VALDIVIA, CONCEPTO: COBROS INDEVIDO, CUENTA DE DEPOSITO: CUENTA UNICA DEL TESORO</t>
  </si>
  <si>
    <t>00099021001 DEPOSITO DE EFECTIVO, DEPOSITANTE: ANGEL MORALES, CONCEPTO: REVERSION POR FONDOS NO UTILIZADOS POR EL SR. ANGEL MORALES PREVENTIVO 163, CUENTA DE DEPOSITO: CUENTA UNICA DEL TESORO</t>
  </si>
  <si>
    <t>00099021001 DEPOSITO DE EFECTIVO, DEPOSITANTE: GUSTAVO MAMANI, CONCEPTO: REVERSION DE FONDOS NO UTILIZADOS POR EL SR. GUSTAVO MAMANI PREVENTIVO 160, CUENTA DE DEPOSITO: CUENTA UNICA DEL TESORO</t>
  </si>
  <si>
    <t>00099021001 DEPOSITO DE EFECTIVO, DEPOSITANTE: ELBA ARENAS TIÑINI, CONCEPTO: DEVOLUCION DE PAGO EN EXCESO DE SEGUNDO AGUINALDO ESFUERZO POR BOLIVIA DE LA GESTION 2018, CUENTA DE DEPOSITO: CUENTA UNICA DEL TESORO</t>
  </si>
  <si>
    <t>00099021001 DEPOSITO DE EFECTIVO, DEPOSITANTE: ELBA ARENAS TIÑINI, CONCEPTO: DEVOLUCION DE PAGO EN EXCESO DE AGUINALDO DE NAVIDAD EN LA GESTION 2018, CUENTA DE DEPOSITO: CUENTA UNICA DEL TESORO</t>
  </si>
  <si>
    <t>00526012001 DEPOSITO DE EFECTIVO, DEPOSITANTE: CARLOS ANDRES CUSI DURAN, CONCEPTO: DEVOLUCION DE PASAJES BOLIVIA  TV, CUENTA DE DEPOSITO: CUENTA UNICA DEL TESORO</t>
  </si>
  <si>
    <t>00099021001 DEPOSITO DE EFECTIVO, DEPOSITANTE: YOSPORT-ALEXANDER MENDOZA FLORES, CONCEPTO: DEP DE UN (1) DIA DE MULTA DEL CONTRATO ADMINISTRATIVO ANPE N° 33/2018 MIN DE DEPORTES, CUENTA DE DEPOSITO: CUENTA UNICA DEL TESORO</t>
  </si>
  <si>
    <t>00253014310 DEP.DE CHEQ.AJENOS,RET.DE CAM.,CONCEPTO: TRANSFERENCIA A LA CUT POR DEPÓSITO SALDO DESCARGO GASTOS ADMINISTRATIVOS NOVIEMBRE 2018 IÑIGUEZ BER,DEP.: EMAGUA - IÑIGUEZ BERBETTY ROMEL FERNANDO</t>
  </si>
  <si>
    <t>00099021001 DEP.DE CHEQ.AJENOS,RET.DE CAM.,CONCEPTO: HENRY MORUNO CRUZ,DEP.: BANCO UNION  SA , PROCEDENCIA: BANCO UNION S.A., CHEQUE: 160346, FECHA DE EMISION:18/03/2019</t>
  </si>
  <si>
    <t>00660072001 DEP.DE CHEQ.AJENOS,RET.DE CAM.,CONCEPTO: DEP INCORRECTO FONDO ROTATIVO SR WILSON CAMPERO BS 193 SRA MARGOT PEREZ BS 241 PARA REG OTROS INGRE,DEP.: ORGANO JUDICIAL , PROCEDENCIA: BANCO UNION S.A., CHEQUE: 2361, FECHA DE EMISION:14/03/2019</t>
  </si>
  <si>
    <t>00593012001 DEP.DE CHEQ.AJENOS,RET.DE CAM.,CONCEPTO: VENTA DE INSUMOS,DEP.: EMPRESA ESTATAL YACANA , PROCEDENCIA: BANCO UNION S.A., CHEQUE: 306, FECHA DE EMISION:13/03/2019</t>
  </si>
  <si>
    <t>REGULARIZACION DE TRANSFERENCIA DEL EXTERIOR SEGUN SWIFT NO.3202 DE FECHA 18/03/2019 ORDENANTE: CONSULADO DE BOLIVIA EN LA QUIACA ARGENTINA REF:DEV.SALDOS GASTOS DE FUNCIONAMIENTO DICIEMBRE/18 LIB. 00099021001 TGN-RECURSOS ORDINARIOS (3987)</t>
  </si>
  <si>
    <t>REGULARIZACION DE TRANSFERENCIA DEL EXTERIOR SEGUN SWIFT NO.3201 DE FECHA 18/03/2019 ORDENANTE: CONSULADO DE BOLIVIA EN LA QUIACA ARGENTINA REF:DEV.SALDOS GASTOS REMESA ADICIONAL DICIEMBRE/18 LIB. 00099021001 TGN-RECURSOS ORDINARIOS (3987)</t>
  </si>
  <si>
    <t>REGULARIZACION DE TRANSFERENCIA DEL EXTERIOR SEGUN SWIFT 03200 DE FECHA 18/03/2019 ORDENANTE: CONSULADO DE BOLIVIA EN LA QUIACA AR. LIB. 00099021001 TGN-RECURSOS ORDINARIOS (3987)</t>
  </si>
  <si>
    <t>PAGO A BID PRÉSTAMO 1075-SF-BO VCTO. 18-03-2019 POR CUENTA DE FNDR SEGÚN NOTA COD.LIQ.011947 DE FECHA 14-03-2019, VALOR 18-03-2019 CAPITAL USD 42.924,39 INTERESES USD 19.157,21 LIBRETA N° 00099021001 TGN-RECURSOS ORDINARIOS 3987 - ALIVIO MDRI</t>
  </si>
  <si>
    <t>||REGULARIZACION DEL COMPROBANTE S 0944124 DEL 31/12/2018 POR EL REGISTRO TRANSITORIO POR CIERRE DEL CENTRO 59 FDO.COOP.ECONOM.JAPON RIC II-YPFB TRANSPORTE S.A., SEGUN NOTA MEFP/VTCP/DGCP/UF-165/2019 DEL 18/03/2019 DEL MEFP. LIBRETA N° 00099021001 "TGN RECURSOS ORDINARIOS"</t>
  </si>
  <si>
    <t>||COBRO DE UTILES DE ESCRITORIO CORRESPONDIENTE AL COMPROBANTE S 0949388 DE LA FECHA POR REGULARIZACION DEL REGISTRO TRANSITORIO POR CIERRE DEL CENTRO 59, SEGUN NOTA MEFP/VTCP/DGCP/UF-165/2019 DEL 18/03/2019 DEL MEFP LIBRETA N° 00099021001 "TGN RECURSOS ORDINARIOS" REF.: UTILES DE ESCRITORIO</t>
  </si>
  <si>
    <t>COBRO COSTOS DE PAPELERIA SEGUN TRANSFERENCIA DEL EXTERIOR POR ORDEN DE CONSULADO DE BOLIVIA EN MADRID REF.: RECAUDACION EXT.CEDULA IDENTIDAD FEBRERO 2019 LIB. 00340012003 RECAUDACION EXTRANJERIA - C.I. -L.C.</t>
  </si>
  <si>
    <t>COBRO COSTOS DE PAPELERIA SEGUN TRANSFERENCIA DEL EXTERIOR POR ORDEN DE CONSULADO DE BOLIVIA EN MADRID REF.LICENCIAS CONDUCIR FEBRERO 2019 LIB. 00340012003 RECAUDACION EXTRANJERIA - C.I. -L.C.</t>
  </si>
  <si>
    <t>PAGO A BID PRÉSTAMO 2365/BL-BO VCTO. 17-03-2019 POR CUENTA DE TGN , NTI. 011982 VALOR 18-03-2019 CAPITAL USD 292.935,66 INTERESES USD 255.160,98 LIBRETA N° 00099021001 "TGN RECURSOS ORDINARIOS" (3987)</t>
  </si>
  <si>
    <t>PAGO A BID PRÉSTAMO 2365/BL-BO VCTO. 17-03-2019 POR CUENTA DE TGN , NTI. 011981 VALOR 18-03-2019 INTERESES USD 7.438,36 LIBRETA N° 00099021001 "TGN RECURSOS ORDINARIOS" (3987)</t>
  </si>
  <si>
    <t>'TRANSFERENCIA DE FONDOS||TRANSFERENCIA DE FONDOS S/G NOTA CITE: MEFP/VTCP/DGCP/UODP-309/2019 DE LA FECHA, DEL MI. DE ECONOMIA Y FINANZAS PUBLICAS (HRE-TSO-1331) PAGO BTS EXTRABURSATIL - VENCIMIENTO 19 DE MARZO DE 2019 D.S.N°1121 DE 11 DE ENERO DE 2012 DEBITO DE LA LIBRETA N° 00099021001 TGN - RECURSOS ORDINARIOS MN.</t>
  </si>
  <si>
    <t>'TRANSFERENCIA DE FONDOS||TRANSFERENCIA DE FONDOS S/G NOTA CITE: MEFP/VTCP/DGCP/UODP-309/2019 DE LA FECHA, DEL MI. DE ECONOMIA Y FINANZAS PUBLICAS (HRE-TSO-1331) PAGO BTS EXTRABURSATIL - VENCIMIENTO 19 DE MARZO DE 2019 D.S.N°1121 DE 11 DE ENERO DE 2012 DEBITO DE LA LIBRETA 00099021001 REPOSICION DE UTILES DE ESCRITORIO</t>
  </si>
  <si>
    <t>00212082001 DEPOSITO DE EFECTIVO, DEPOSITANTE: BRIGIDA APAZA MAMANI, CONCEPTO: DEVOLUCION DE VIATICOS, CUENTA DE DEPOSITO: CUENTA UNICA DEL TESORO</t>
  </si>
  <si>
    <t>00099021001 DEPOSITO DE EFECTIVO, DEPOSITANTE: VIVIANO LAURA CONDORI, CONCEPTO: HABER INCURRIDO EN EL COBRO DE DOBLE PERCEPCION POR EL PERIODO DE MES DE ENERO 2019 Y SER DEUDOR, CUENTA DE DEPOSITO: CUENTA UNICA DEL TESORO</t>
  </si>
  <si>
    <t>00099021001 DEP.DE CHEQ.AJENOS,RET.DE CAM.,CONCEPTO: DEVOLUCION DE RECURSOS POR PAGOS ERRADOS A EX NOTARIOS GESTION 2016,DEP.: TRIBUNAL ELECTORAL DEPARTAMENTAL DE SANTA CRUZ , PROCEDENCIA: BANCO UNION S.A., CHEQUE: 7091, FECHA DE EMISION:12/03/2019</t>
  </si>
  <si>
    <t>00099021001 DEP.DE CHEQ.AJENOS,RET.DE CAM.,CONCEPTO: DEVOLUCION DE RECURSOS POR RECUPERACION DE EX NOTARIOS ELECTORALES GESTION 2016,DEP.: TRIBUNAL ELECTORAL DEPARTAMENTAL DE SANTA CRUZ</t>
  </si>
  <si>
    <t>00590012001 DEP.DE CHEQ.AJENOS,RET.DE CAM.,CONCEPTO: INCAPACIDAD TEMPORAL DEL PERSONAL DE LA EMPRESA QUIPUS MES DE MARZO A SEPTIEMBRE DE 2018,DEP.: CAJA DE SALUD DE CAMINOS Y RA , PROCEDENCIA: BANCO UNION S.A., CHEQUE: 10349, FECHA DE EMISION:25/02/2019</t>
  </si>
  <si>
    <t>00099021001 DEP.DE CHEQ.AJENOS,RET.DE CAM.,CONCEPTO: PAGO POR DESCUENTO MONTOS EXCEDENTE POR DOBLE PERCEPCION DE RECURSOS PUBLICOS,DEP.: CAJA NACIONAL DE SALUD , PROCEDENCIA: BANCO UNION S.A., CHEQUE: 41436, FECHA DE EMISION:19/03/2019</t>
  </si>
  <si>
    <t>00099021001 DEP.DE CHEQ.AJENOS,RET.DE CAM.,CONCEPTO: SALDO NO EJECUTADO 2018 CONSULADO DE BOLIVIA EN GUAYARAMIRIN-BRASIL,DEP.: CONSULADO DE BOLIVIA EN GUAYARAMIRIN-BRASIL , PROCEDENCIA: BANCO UNION S.A., CHEQUE: 1379, FECHA DE EMISION:13/03/2019</t>
  </si>
  <si>
    <t>00099021001 DEP.DE CHEQ.AJENOS,RET.DE CAM.,CONCEPTO: FRACCION COMPLEMENTARIA MENSUAL,DEP.: FUTURO DE BOLIVIA AFP , PROCEDENCIA: BANCO DE CREDITO DE BOLIVIA S.A., CHEQUE: 57685, FECHA DE EMISION:15/03/2019</t>
  </si>
  <si>
    <t>00099021001 DEP.DE CHEQ.AJENOS,RET.DE CAM.,CONCEPTO: COMPENSACION MENSUAL DE COTIZACIONES,DEP.: FUTURO DE BOLIVIA  AFP , PROCEDENCIA: BANCO DE CREDITO DE BOLIVIA S.A., CHEQUE: 57684, FECHA DE EMISION:15/03/2019</t>
  </si>
  <si>
    <t>VENTA DE DIVISAS CON TRANSFERENCIA DE FONDOS A SOLICITUD DE MINISTERIO DE GOBIERNO SEGUN SOLICITUD 7444 REF: REFERENCIA 3241811656 PAGO PARCIAL DE NOTA DE ADEUDO NRO 3241811656 EMITIDA POR LA COMISION DE LA UNION EUROPEA CORRESPONDIENTE AL CONVENIO DE FINANCIACION PROGRAMA DE INSTITUCIONALIZACION DE LIB. 00099021001 TGN-RECURSOS ORDINARIOS (3987) POR DIFERENCIAL CAMBIARIO</t>
  </si>
  <si>
    <t>COBRO COSTOS DE PAPELERIA SEGUN TRANSFERENCIA DEL EXTERIOR POR ORDEN DE CONSULADO GENERAL DE BOLIVIA-WASHINGTON REF:CEDULAS DE IDENTIDAD FEBRERO 2019 LIB. 00340012003 RECAUDACION EXTRANJERIA - C.I. -L.C.</t>
  </si>
  <si>
    <t>A:00041014201 Transferencia que efectuamos a requerimiento de Zona Franca Cobija, según nota CITE: ZFC-DGE-UAF-ACPyT-118/2019, por concepto de desembolso del 2% en favor del Ministerio de Desarrollo Productivo y Economía Plural, correspondiente al mes de febrero de 2019, en cumplimiento al Decreto Supremo No.1871 modificado por el DS No.2779 de 25 de mayo de 2016.H.R.6-7958-R</t>
  </si>
  <si>
    <t>NÚMERO DE LIBRETA CUT: 99031009.00 OPERACIÓN T01 TRANSFERENCIA DE FONDOS A LA CUT - TESORO DIRECTO DE BANCO UNION S.A. A CUENTA UNICA DEL TESORO CON NUMERO DE SOLICITUD = 3589596 Y NUMERO CORRELATIVO = 91320019032019237 TRANSFERENCIA POR OPERACIONES DE VENTA BONOS BTX</t>
  </si>
  <si>
    <t>'TRANSFERENCIA DE FONDOS||TRANSFERENCIA DE FONDOS S/G. NOTA CITE: MEFP/VTCP/DGCP/UODP-313/2019 DE LA FECHA, DEL MIN.DE ECONOMIA Y FINANZAS PUBLICAS(HRE-TSO-1341), PAGO BTS EXTRABURSATIL-VENCIMIENTO 20 DE MARZO DE 2019 D.S.N°1121 DE 11 DE ENERO DE 2012. DEBITO DE LA LIBRETA N° 00099021001, REPOSICION UTILES DE ESCRITORIO.</t>
  </si>
  <si>
    <t>'TRANSFERENCIA DE FONDOS||TRANSFERENCIA DE FONDOS S/G. NOTA CITE: MEFP/VTCP/DGCP/UODP-313/2019 DE LA FECHA, DEL MIN.DE ECONOMIA Y FINANZAS PUBLICAS(HRE-TSO-1341), PAGO BTS EXTRABURSATIL-VENCIMIENTO 20 DE MARZO DE 2019 D.S.N°1121 DE 11 DE ENERO DE 2012. DEBITO DE LA LIBRETA N° 00099021001 TGN-RECURSOS ORDINARIOS MN.</t>
  </si>
  <si>
    <t>00099021001 DEPOSITO DE EFECTIVO, DEPOSITANTE: ELSA PARTORA VEGA SANGUINO VDA.DE CORRILLO, CONCEPTO: DEVOLUCION DE SUELDO DEL MES DE JUNIO DEL 2012 PERCIBIDO X EL SR.RONALD IVER CORRILLO ROMERO ( + ), CUENTA DE DEPOSITO: CUENTA UNICA DEL TESORO</t>
  </si>
  <si>
    <t>00099021001 DEPOSITO DE EFECTIVO, DEPOSITANTE: ELSA PARTORA VEGA SANGUINO VDA.DE CORRILLO, CONCEPTO: DEVOLUCION DE SUELDO DEL MES DE JULIO DEL 2012 PERCIBIDO X EL SR.RONALD IVER CORRILLO ROMERO ( + ), CUENTA DE DEPOSITO: CUENTA UNICA DEL TESORO</t>
  </si>
  <si>
    <t>00099021001 DEPOSITO DE EFECTIVO, DEPOSITANTE: ELSA PASTORA VEGA SANGUINO VDA.DE CORRILLO, CONCEPTO: DEVOLUCION DE SUELDO DEL MES DE AGOSTO DEL 2012 PERCIBIDO X EL SR.RONALD IVER CORRILLO ROMERO ( + ), CUENTA DE DEPOSITO: CUENTA UNICA DEL TESORO</t>
  </si>
  <si>
    <t>00099021001 DEPOSITO DE EFECTIVO, DEPOSITANTE: ELSA PASTORA VEGA SANGUINO VDA.DE CORRILLO, CONCEPTO: DEVOLUCION Y DUODECIMAS AGUINALDO DE LA GESTION 2012 PERCIBIDO X SR.RONALD IVER CORRILLO ROMERO(+), CUENTA DE DEPOSITO: CUENTA UNICA DEL TESORO</t>
  </si>
  <si>
    <t>00099021001 DEPOSITO DE EFECTIVO, DEPOSITANTE: RI 27 ANTOFAGASTA, CONCEPTO: SALDO NO EJECUTADO ENERGIA ELECTRICA NOVIEMBRE, CUENTA DE DEPOSITO: CUENTA UNICA DEL TESORO</t>
  </si>
  <si>
    <t>00099021001 DEPOSITO DE EFECTIVO, DEPOSITANTE: RI 27 ANTOFAGASTA, CONCEPTO: SALDO NO EJECUTADO ENERGIA ELECTRICA DICIEMBRE, CUENTA DE DEPOSITO: CUENTA UNICA DEL TESORO</t>
  </si>
  <si>
    <t>00099021001 DEPOSITO DE EFECTIVO, DEPOSITANTE: ALEJANDRO ASPIAZU, CONCEPTO: DEVOLUCION TASA DE EMBARQUE RUTA SANTA CRUZ-LA PAZ FECHA 01/03/2019, CUENTA DE DEPOSITO: CUENTA UNICA DEL TESORO</t>
  </si>
  <si>
    <t>00130012001 DEPOSITO DE EFECTIVO, DEPOSITANTE: COOP. MINERA 16 DE JULIO R.L., CONCEPTO: PAGO CUOTA 35; 3RA AMPLIACION COOP. MINERA 16 DE JULIO R.L., CUENTA DE DEPOSITO: CUENTA UNICA DEL TESORO</t>
  </si>
  <si>
    <t>00041071101 DEP.DE CHEQ.AJENOS,RET.DE CAM.,CONCEPTO: DEP POR CONCEPTO DE CERTIFICACION DE COSTO BRUTO MES DE ENERO DE 2019,DEP.: MDPYEP , PROCEDENCIA: BANCO UNION S.A., CHEQUE: 1071, FECHA DE EMISION:14/03/2019</t>
  </si>
  <si>
    <t>00099021001 DEP.DE CHEQ.AJENOS,RET.DE CAM.,CONCEPTO: EJECUCION BOLETA DE GARANTIA BCP S.A. DENTRO DEL PROCESO DE CONTRATACION SEGURO MULTIRIESGO,DEP.: MINISTERIO DE COMUNICACION , PROCEDENCIA: BANCO UNION S.A., CHEQUE: 9863, FECHA DE EMISION:27/02/2019</t>
  </si>
  <si>
    <t>VENTA DE DIVISAS CON TRANSFERENCIA DE FONDOS A SOLICITUD DE MINISTERIO DE LA PRESIDENCIA SEGUN SOLICITUD 7475 REF: PAGO SALDO CONTRATO DE ADHESION DE COMPRAVENTA INTERNACIONAL N 018 035 306 2014 A NEURONIC SA POR ADQUISICION DE EQUIPAMIENTO PARA 30 CENTROS DE HABILITACION Y REHABILITACION SEGUN INFO LIB. 00099021001 TGN-RECURSOS ORDINARIOS (3987) POR DIFERENCIAL CAMBIARIO</t>
  </si>
  <si>
    <t>COBRO DE||COSTO UTILES DE ESCRITORIO POR LA ELABORACION DEL COMPROBANTE CONTABLE NRO. 0949509 DE LA FECHA DE LA LIB. N° 00099021001 TGN RECURSOS ORDINARIOS MONEDA NACIONAL COBRO COSTO UTILES DE ESCRITORIO</t>
  </si>
  <si>
    <t>||TRANSFERENCIA DE FONDOS SEGUN NOTA DEL MINISTERIO DE ECONOMIA Y FINANZAS PUBLICAS CITE: MEFP/VTCP/DGCP/UODP-317/2019 RECIBIDA EN LA FECHA (TRAM-TSO-1358) REF: PAGO POR VENCIMIENTO DE BONOS AFP CLAVE DE PIZARRA TGNU1K05 UFV 2.500.000,00AL T/C 2,29785 DE LA LIBRETA N° 00099021001 TGN RECURSOS ORDINARIOS MONEDA NACIONAL</t>
  </si>
  <si>
    <t>NÚMERO DE LIBRETA CUT: 99031009.00 OPERACIÓN T01 TRANSFERENCIA DE FONDOS A LA CUT - TESORO DIRECTO DE BANCO UNION S.A. A CUENTA UNICA DEL TESORO CON NUMERO DE SOLICITUD = 3592949 Y NUMERO CORRELATIVO = 91320020032019302 TRANSFERENCIA POR OPERACIONES DE VENTA BONOS BTX</t>
  </si>
  <si>
    <t>NUMERO DE LIBRETA CUT: 00099021001 OPERACIÓN E18 TRANSFERENCIA DEL SISTEMA FINANCIERO POR CUENTA DE TERCEROS A LA CUT devolucion de pagos CC no cobrados por afiliados Civiles y Militares correspondiente al periodo de noviembre y aguinaldo 2018</t>
  </si>
  <si>
    <t>'TRANSFERENCIA DE FONDOS||TRANSFERENCIA DE FONDOS S/G. NOTA CITE: MEFP/VTCP/DGCP/UODP-318/2019 DE LA FECHA, DEL MIN.DE ECONOMIA Y FINANZAS PUBLICAS(HRE-TSO-1359), PAGO BTS EXTRABURSATIL-VENCIMIENTO 21 DE MARZO DE 2019 D.S.N°1121 DE 11 DE ENERO DE 2012. DEBITO DE LA LIBRETA N° 00099021001 TGN-RECURSOS ORDINARIOS MN.</t>
  </si>
  <si>
    <t>'TRANSFERENCIA DE FONDOS||TRANSFERENCIA DE FONDOS S/G. NOTA CITE: MEFP/VTCP/DGCP/UODP-318/2019 DE LA FECHA, DEL MIN.DE ECONOMIA Y FINANZAS PUBLICAS(HRE-TSO-1359), PAGO BTS EXTRABURSATIL-VENCIMIENTO 21 DE MARZO DE 2019 D.S.N°1121 DE 11 DE ENERO DE 2012. DEBITO DE LA LIBRETA N° 00099021001, REPOSICION UTILES DE ESCRITORIO.</t>
  </si>
  <si>
    <t>'COBRO DE'||UTILES DE ESCRITORIO S/G. NOTA CITE: MEFP/VTCP/DGCP/UF-183/2019 DE LA FECHA, DEL MIN.DE ECONOMIA Y FINANZAS PUBLICAS.(HRE-TSO-1356), DEBITO AUTOMATICO A LA EMPRESA LACTEOSBOL EN FAVOR DEL FIDEICOMISO FINPRO. DEBITO DE LA LIBRETA 00599032001EBA-GEST.PRODUC.FRUTIC.Y DERIV.(COMPLEM.COMPROB.0949538 DE LA FECHA)</t>
  </si>
  <si>
    <t>PAGO A BID PRÉSTAMO 2771/BL-BO VCTO. 20-03-2019 POR CUENTA DE TGN SG NOTA MEFP/VTPC/DGCP-316/2019 Y NTI. 011900 VALOR 20-03-2019 CAPITAL USD 1.300.000,00 INTERESES USD 1.201.847,94 LIBRETA N° 00099021001 "TGN RECURSOS ORDINARIOS" (3987)</t>
  </si>
  <si>
    <t>PAGO A BID PRÉSTAMO 2771/BL-BO VCTO. 20-03-2019 POR CUENTA DE TGN SEGUN NOTA MEFP/VTPC/DGCP-316/2019 , NTI. 011901 VALOR 20-03-2019 INTERESES USD 19.339,73 LIBRETA N° 00099021001 "TGN RECURSOS ORDINARIOS" (3987)</t>
  </si>
  <si>
    <t>PAGO A EXIMBANK COREA PRÉSTAMO EDCF NO. BOL-1 VCTO. 20-03-2019 POR CUENTA DE TGN SEGUN NOTA MEFP/VTPC/DGCP-316/2019 , NTI. 012002 VALOR 20-03-2019 CAPITAL KRW 593.825.000,00 INTERESES KRW 184.045.070,00 LIBRETA N° 00099021001 "TGN RECURSOS ORDINARIOS" (3987)</t>
  </si>
  <si>
    <t>00016011101 DEPOSITO DE EFECTIVO, DEPOSITANTE: JUAN MAMANI MENDOZA, CONCEPTO: DEVOLUCION DE SALDO POR CONCEPTO DE COMPRA DE MATERIAL PARA GUARDERIA UAS COBIJA, CUENTA DE DEPOSITO: CUENTA UNICA DEL TESORO</t>
  </si>
  <si>
    <t>00099021001 DEPOSITO DE EFECTIVO, DEPOSITANTE: MARIO RAUL SANDOVAL NAVA, CONCEPTO: REVERSION DE FONDOS NO EJECUTADOS, CUENTA DE DEPOSITO: CUENTA UNICA DEL TESORO</t>
  </si>
  <si>
    <t>00099021001 DEPOSITO DE EFECTIVO, DEPOSITANTE: MARTIN VASQUEZ VALDIVIA, CONCEPTO: DEVOLUCION DE PAGOS, CUENTA DE DEPOSITO: CUENTA UNICA DEL TESORO</t>
  </si>
  <si>
    <t>00099021001 DEPOSITO DE EFECTIVO, DEPOSITANTE: MARIA LUISA INES COLODRO BORDA, CONCEPTO: DEVOLUCION COBRO INDEBIDO NUEVAS NUPCIAS, CUENTA DE DEPOSITO: CUENTA UNICA DEL TESORO</t>
  </si>
  <si>
    <t>00099021001 DEPOSITO DE EFECTIVO, DEPOSITANTE: ELIANA MERCIER HERRERA, CONCEPTO: DEVOLUCION DE AGUINALDO 2018, CUENTA DE DEPOSITO: CUENTA UNICA DEL TESORO</t>
  </si>
  <si>
    <t>00099021001 DEPOSITO DE EFECTIVO, DEPOSITANTE: HUIZA LAURA LUIS ALFREDO, CONCEPTO: DEVOLUCION DE AGUINALDO 2018, CUENTA DE DEPOSITO: CUENTA UNICA DEL TESORO</t>
  </si>
  <si>
    <t>00078014205 DEPOSITO DE EFECTIVO, DEPOSITANTE: LILIANA ALEXANDRA VARGAS BUSTILLOS, CONCEPTO: DEPÓSITO DE SALDOS NO EJECUTADOS DE FONDOS EN AVANCE, CUENTA DE DEPOSITO: CUENTA UNICA DEL TESORO</t>
  </si>
  <si>
    <t>00099021001 DEPOSITO DE EFECTIVO, DEPOSITANTE: PATRICIA MARCELA JAVIER SEJAS, CONCEPTO: DEVOLUCION DE BONO FRONTERA, CUENTA DE DEPOSITO: CUENTA UNICA DEL TESORO</t>
  </si>
  <si>
    <t>00099021001 DEPOSITO DE EFECTIVO, DEPOSITANTE: ANASTACIO VILLANUEVA HUANACO, CONCEPTO: DEVOLUCION POR DOBLE PERCEPCION, CUENTA DE DEPOSITO: CUENTA UNICA DEL TESORO</t>
  </si>
  <si>
    <t>00099021001 DEPOSITO DE EFECTIVO, DEPOSITANTE: EJERCITO DE BOLIVIA, CONCEPTO: REVERSION REGULARIZACION EPSAS CONSUMO AGUA JUNIO/18, CUENTA DE DEPOSITO: CUENTA UNICA DEL TESORO</t>
  </si>
  <si>
    <t>00526012001 DEPOSITO DE EFECTIVO, DEPOSITANTE: JUAN SEBASTIAN QUISPE VELARDE, CONCEPTO: DEVOLUCION DE FONDOS EN AVANCE, CUENTA DE DEPOSITO: CUENTA UNICA DEL TESORO</t>
  </si>
  <si>
    <t>00592012001 DEPOSITO DE EFECTIVO, DEPOSITANTE: ELIAS VAIDAURRE CRUZ, CONCEPTO: PAGO SALDO ANEXO I GESTION 2015 SEGUN INFORME CITE: GE-JTE-RSO-002-INF/19, CUENTA DE DEPOSITO: CUENTA UNICA DEL TESORO</t>
  </si>
  <si>
    <t>00291012006 DEP.DE CHEQ.AJENOS,RET.DE CAM.,CONCEPTO: ABC - CNC - USO DE DERECHO DE VIA,DEP.: NUEVATEL PCS DE BOLIVIA S.A. , PROCEDENCIA: BANCO BISA S.A., CHEQUE: 40080, FECHA DE EMISION:15/03/2019</t>
  </si>
  <si>
    <t>00099021001 DEP.DE CHEQ.AJENOS,RET.DE CAM.,CONCEPTO: DEVOLUCION PRESTAMO MES DE FEBRERO 2019 GUILLERMO ARAMAYO HERRERA,DEP.: SENASIR , PROCEDENCIA: BANCO UNION S.A., CHEQUE: 8328, FECHA DE EMISION:18/03/2019</t>
  </si>
  <si>
    <t>TRANSFERENCIA RECIBIDA DEL EXTERIOR SEGÚN MENSAJES SWIFT Nos. 3492-3487 (REM.EXT.) DE FECHA 21-03-2019 POR DESEMBOLSO DE CAF PRÉSTAMO CFA009757 MI RIEGO II LIBRETA N° 00287102001 FPS-RECURSOS PROPIOS REF.: UTILES DE ESCRITORIO</t>
  </si>
  <si>
    <t>NUMERO DE LIBRETA CUT: 00081014202 OPERACIÓN E18 TRANSFERENCIA DEL SISTEMA FINANCIERO POR CUENTA DE TERCEROS A LA CUT TRANSFERENCIA DEVOLUCION DE SALDO NO EJECUTADO, INTERESES Y MULTAS GENERADAS SOLICITUD ENTEL SA</t>
  </si>
  <si>
    <t>De: 00099021001 Transferencia de recursos BI-MONETARIA conforme Art. 53 de RM 153 de 06/04/2016, a requerimiento del Órgano Judicial CITE: UNID./NAL./FINANZAS/DAF-OJ N°189/2019, por concepto de RESTITUCIÓN DE CERTIFICADO DE DEPÓSITO JUDICIAL N° 483148(H.R. 6-8036-R)</t>
  </si>
  <si>
    <t>De: 00099021001 Transferencia de recursos BI-MONETARIA conforme Art. 53 de RM 153 de 06/04/2016, a requerimiento del Órgano Judicial CITE: UNID./NAL./FINANZAS/DAF-OJ N°189/2019, por concepto de RESTITUCIÓN DE CERTIFICADO DE DEPÓSITO JUDICIAL N° 484142 (H.R. 6-8036-R)</t>
  </si>
  <si>
    <t>REGULARIZACION DE TRANSFERENCIA DEL EXTERIOR SEGUN SWIFT NO.3166 DE FECHA 21/03/2019 ORDENANTE: CONSULADO GENERAL DE BOLIVIA EN MILAN - ITALIA REF:DEVOLUCION SALDOS GASTOS DE FUNCIONAMIENTO GESTION 2018 LIB. 00099021001 TGN-RECURSOS ORDINARIOS (3987)</t>
  </si>
  <si>
    <t>NÚMERO DE LIBRETA CUT: 99031009.00 OPERACIÓN T01 TRANSFERENCIA DE FONDOS A LA CUT - TESORO DIRECTO DE BANCO UNION S.A. A CUENTA UNICA DEL TESORO CON NUMERO DE SOLICITUD = 3596301 Y NUMERO CORRELATIVO = 91320021032019346 TRANSFERENCIA POR OPERACIONES DE VENTA BONOS BTX</t>
  </si>
  <si>
    <t>||TRANSFERENCIA DE FONDOS PARA LA "EMPRESA EBA PARA LACTEOSBOL - IMPLEMENTACIÓN DE UNA PLANTA PROCESADORA DE LÁCTEOS EN EL TROPICO DE COCHABAMBA (6° DESEMBOLSO); ABONO EN LA CUT LIBRETA N° 00599039201 S/G NOTA CITE: BDP/GOP/CART/1316/2019 DE 19/03/19 LIBRETA 00599039201-EBA "IMPLEMENTACIÓN DE UNA PLANTA PROCESADORA DE LÁCTEOS EN EL DEPTO.COCHABAMBA"</t>
  </si>
  <si>
    <t>||TRANSFERENCIA DE FONDOS S/G. FORMULARIO CITE: BUN/CF130/19 DE LA FECHA.(HRE-TSO-1371), DEVOLUCION DEL SALDO NO EJECUTADO EN LA GESTION 2018 PROYECTO ESTRATEGIA DE REPOBLAMIENTO FORESTAL EN MICROCUENCAS SAYUBA.MAIGE Y MOA-GAM SAN BUENAVENTURA. A SOLICITUD GOB.AUT.MCPAL.SAN BUENAVENTURA, LIBRETA 00099021001 RECURSOS ORDINARIOS; BUN.</t>
  </si>
  <si>
    <t>PAGO A EXIMBANK CHINA POPUL PRÉSTAMO GCL 2009 (43) 294 VCTO. 21-03-2019 POR CUENTA DE TGN SEGUN NOTA MEFP/VTCP/DGCP/UODP-316/2019, NTI. 011910 VALOR 21-03-2019 CAPITAL RMY 9.043.802,00 INTERESES RMY 2.273.511,54 LIBRETA N° 00099021001 "TGN RECURSOS ORDINARIOS" (3987)</t>
  </si>
  <si>
    <t>PAGO A EXIMBANK CHINA POPUL PRÉSTAMO GCL 2016 (29) 599 VCTO. 21-03-2019 POR CUENTA DE TGN SEGUN NOTA MEFP/VTCP/DGCP/UODP-316/2019, NTI. 011914 VALOR 21-03-2019 INTERESES RMY 3.167.500,00 COMISIONES RMY 87.986,11 LIBRETA N° 00099021001 "TGN RECURSOS ORDINARIOS" (3987)</t>
  </si>
  <si>
    <t>PAGO A EXIMBANK CHINA POPUL PRÉSTAMO GCL 2011 (41) 391 VCTO. 21-03-2019 POR CUENTA DE TGN SEGUN NOTA MEFP/VTCP/DGCP/UODP-316/2019 , NTI. 011913 VALOR 21-03-2019 CAPITAL RMY 23.110.550,10 INTERESES RMY 6.506.903,77 LIBRETA N° 00099021001 "TGN RECURSOS ORDINARIOS" (3987)</t>
  </si>
  <si>
    <t>PAGO A EXIMBANK CHINA POPUL PRÉSTAMO GCL 2017 (02) 607 VCTO. 21-03-2019 POR CUENTA DE TGN SEGUN NOTA MEFP/VTCP/DGCP/UODP-316/2019, NTI. 011915 VALOR 21-03-2019 INTERESES RMY 565.833,33 COMISIONES RMY 475.902,78 LIBRETA N° 00099021001 "TGN RECURSOS ORDINARIOS" (3987)</t>
  </si>
  <si>
    <t>'TRANSFERENCIA DE FONDOS||S/G. NOTA CITE: MEFP/VTCP/DGCP/UODP-325/2019 DE LA FECHA, DEL MIN.DE ECONOMIA Y FINANZAS PUBLICAS(HRE-TSO-1367), PAGO BTS EXTRABURSATIL-VENCIMIENTO 22 DE MARZO DE 2019 D.S.N°1121 DE 11 DE ENERO DE 2012. DEBITO DE LA LIBRETA N° 00099021001 TGN-RECURSOS ORDINARIOS MN.</t>
  </si>
  <si>
    <t>'TRANSFERENCIA DE FONDOS||S/G. NOTA CITE: MEFP/VTCP/DGCP/UODP-325/2019 DE LA FECHA, DEL MIN.DE ECONOMIA Y FINANZAS PUBLICAS(HRE-TSO-1367), PAGO BTS EXTRABURSATIL-VENCIMIENTO 22 DE MARZO DE 2019 D.S.N°1121 DE 11 DE ENERO DE 2012. DEBITO DE LA LIBRETA N° 00099021001, REPOSICION UTILES DE ESCRITORIO.</t>
  </si>
  <si>
    <t>'TRANSFERENCIA DE FONDOS S/G CITE Nº' MEFP/VTCP/DGPOT/UPCF||TGN/TR.N°868/2019 DE LA FECHA, DEL MIN.DE ECO. Y FINANC.PUB.(HRE-TSO-1373),POR DOBLE ABONO REALIZADO POR INSTRUCCION DE BBVA PREVISION AFP, POR CONCEPTO DE DEVOLUCION DE PAGO CC NO COBRADOS POR AFILIADOS CIVILES Y MILITARES. DEBITO DE LA LIBRETA N°00099021001 TGN-RECURSOS ORDINARIOS(CORRESPONDIENTE AL PERIODO SEPTIEMBRE/18)</t>
  </si>
  <si>
    <t>||COMPLEMENTO A NUESTRO COMPROBANTE G 0993630 DE LA FECHA POR PAGO AL EXIMBANK CHINA, PTMO. GCL 2004 (08) 118, POR CUENTA DE YPFB, COBRO DE COMISIONES DEL BANQUERO USD 10.- LIBRETA N°00513012002 LBP-YPFB-VENTA GAS NAT.UNRC LP CP (2011349951300)</t>
  </si>
  <si>
    <t>||COMPLEMENTO A NUESTRO COMPROBANTE G 0993632 DE LA FECHA POR PAGO AL EXIMBANK CHINA, PTMO. GCL 2011 (17) 367, POR CUENTA DE YPFB, COBRO DE COMISIONES DEL BANQUERO USD 10.- LIBRETA N°00513012007 YPFB-RECURSOS NACIONALIZACION</t>
  </si>
  <si>
    <t>PAGO A EXIMBANK CHINA POPUL PRÉSTAMO GCL 2004 (08) 118 VCTO. 21-03-2019 POR CUENTA DE YPFB , NTI. 011907 VALOR 21-03-2019 CAPITAL RMY 6.620.579,87 INTERESES RMY 932.030,53 CTA. 00513012002 LBP-YPFB-VENTA GAS NAT.UNRC LP CP (2011349951300)</t>
  </si>
  <si>
    <t>PAGO A EXIMBANK CHINA POPUL PRÉSTAMO GCL 2004 (08) 118 VCTO. 21-03-2019 POR CUENTA DE YPFB , NTI. 011907 VALOR 21-03-2019 CAPITAL RMY 6.620.579,87 INTERESES RMY 932.030,53 CTA. 00513012002 LBP-YPFB-VENTA GAS NAT.UNRC LP CP (2011349951300) REF.: COMISIONES BANCARIAS</t>
  </si>
  <si>
    <t>PAGO A EXIMBANK CHINA POPUL PRÉSTAMO GCL 2011 (17) 367 VCTO. 21-03-2019 POR CUENTA DE YPFB , NTI. 011912 VALOR 21-03-2019 CAPITAL RMY 12.447.146,49 INTERESES RMY 3.379.400,27 CTA. 00513012007 YPFB-RECURSOS NACIONALIZACION</t>
  </si>
  <si>
    <t>PAGO A CAF PRÉSTAMO CFA004274 VCTO. 21-03-2019 POR CUENTA DE TGN NOTA MEFP/VTPC/DGCP-316/2019 , NTI. 011952 VALOR 21-03-2019 CAPITAL USD 750.000,00 INTERESES USD 194.009,38 LIBRETA N° 00099021001 "TGN RECURSOS ORDINARIOS" (3987)</t>
  </si>
  <si>
    <t>PAGO A CAF PRÉSTAMO CFA008340 VCTO. 21-03-2019 POR CUENTA DE TGN NOTA MEFP/VTPC/DGCP-316/2019 , NTI. 011953 VALOR 21-03-2019 CAPITAL USD 1.873.662,70 INTERESES USD 749.233,10 COMISIONES USD 61.478,27 LIBRETA N° 00099021001 "TGN RECURSOS ORDINARIOS" (3987)</t>
  </si>
  <si>
    <t>PAGO A CAF PRÉSTAMO CFA004295 VCTO. 21-03-2019 POR CUENTA DE TGN NOTA MEFP/VTPC/DGCP-316/2019 , NTI. 011955 VALOR 21-03-2019 CAPITAL USD 2.532.249,49 INTERESES USD 655.040,19 LIBRETA N° 00099021001 "TGN RECURSOS ORDINARIOS" (3987)</t>
  </si>
  <si>
    <t>PAGO A BID PRÉSTAMO 2719/BL-BO VCTO. 21-03-2019 POR CUENTA DE TGN NOTA MEFP/VTPC/DGCP-316/2019 , NTI. 011902 VALOR 21-03-2019 INTERESES USD 4.796,00 LIBRETA N° 00099021001 "TGN RECURSOS ORDINARIOS" (3987)</t>
  </si>
  <si>
    <t>PAGO A BID PRÉSTAMO 2719/BL-BO VCTO. 21-03-2019 POR CUENTA DE TGN NOTA MEFP/VTPC/DGCP-316/2019, NTI. 011911 VALOR 21-03-2019 CAPITAL USD 322.383,23 INTERESES USD 270.639,66 LIBRETA N° 00099021001 "TGN RECURSOS ORDINARIOS" (3987)</t>
  </si>
  <si>
    <t>PAGO A BID PRÉSTAMO 2614/BL-BO VCTO. 21-03-2019 POR CUENTA DE TGN SEGÚN NOTA MEFP/VTCP/DGCP/UODP-327/2019, NTI. 011903 VALOR 21-03-2019 CAPITAL USD 1.054.468,08 INTERESES USD 434.805,55 COMISIONES USD 3.644,79 LIBRETA N° 00099021001 "TGN RECURSOS ORDINARIOS" (3987)</t>
  </si>
  <si>
    <t>PAGO A BID PRÉSTAMO 2614/BL-BO VCTO. 21-03-2019 POR CUENTA DE TGN MEFP/VTCP/DGCP/UODP-327/2019 , NTI. 011904 VALOR 21-03-2019 INTERESES USD 10.240,14 LIBRETA N° 00099021001 "TGN RECURSOS ORDINARIOS" (3987)</t>
  </si>
  <si>
    <t>PAGO A EXIMBANK CHINA POPUL PRÉSTAMO GCL 2004 (04) 114A VCTO. 21-03-2019 POR CUENTA DE TGN MEFP/VTCP/DGCP/UODP-316/2019 , NTI. 011906 VALOR 21-03-2019 CAPITAL RMY 1.910.703,24 INTERESES RMY 249.771,37 LIBRETA N° 00099021001 "TGN RECURSOS ORDINARIOS" (3987)</t>
  </si>
  <si>
    <t>PAGO A EXIMBANK CHINA POPUL PRÉSTAMO GCL 2007 (13) 184 VCTO. 21-03-2019 POR CUENTA DE TGN AEGUN NOTA MEFP/VTCP/DGCP/UODP-316/2019, NTI. 011909 VALOR 21-03-2019 CAPITAL RMY 12.168.507,60 INTERESES RMY 2.324.860,98 LIBRETA N° 00099021001 "TGN RECURSOS ORDINARIOS" (3987)</t>
  </si>
  <si>
    <t>00099021001 DEPOSITO DE EFECTIVO, DEPOSITANTE: MARIBEL LECOÑA ALAVI, CONCEPTO: COBRO INDEBIDO, CUENTA DE DEPOSITO: CUENTA UNICA DEL TESORO</t>
  </si>
  <si>
    <t>00099021001 DEPOSITO DE EFECTIVO, DEPOSITANTE: TORIBIO DAVID MARCA  ACEVEDO CI. 4062030 OR., CONCEPTO: DEVOLUCION BONO DE FRONTERA, CUENTA DE DEPOSITO: CUENTA UNICA DEL TESORO</t>
  </si>
  <si>
    <t>00099021001 DEPOSITO DE EFECTIVO, DEPOSITANTE: TORIBIO DAVID MARCA ACEVEDO  CI.  4062030  OR., CONCEPTO: DEVOLUCION BONO FRONTERA, CUENTA DE DEPOSITO: CUENTA UNICA DEL TESORO</t>
  </si>
  <si>
    <t>00513072001 DEPOSITO DE EFECTIVO, DEPOSITANTE: COPA INGENIERIA DE RICARDO J. PAMMO VELARDE, CONCEPTO: DEVOLUCION PAGO REFACCIONES EDIFICIO TORRE ESPRA, CUENTA DE DEPOSITO: CUENTA UNICA DEL TESORO</t>
  </si>
  <si>
    <t>00591012001 DEPOSITO DE EFECTIVO, DEPOSITANTE: YARCO VLADIMIR VILLAMOR ORIHUELA, CONCEPTO: CONSUMO DE ENERGIA, CUENTA DE DEPOSITO: CUENTA UNICA DEL TESORO</t>
  </si>
  <si>
    <t>00591012001 DEPOSITO DE EFECTIVO, DEPOSITANTE: SOFIA ROQUE CHOQUE, CONCEPTO: CONSUMO ENERGIA, CUENTA DE DEPOSITO: CUENTA UNICA DEL TESORO</t>
  </si>
  <si>
    <t>00099021001 DEP.DE CHEQ.AJENOS,RET.DE CAM.,CONCEPTO: DEVOLUCION FONDOS NO COBRADOS A SENASIR,DEP.: SEGUROS PROVIDA S.A , PROCEDENCIA: BANCO NACIONAL DE BOLIVIA S.A., CHEQUE: 4350288, FECHA DE EMISION:20/03/2019</t>
  </si>
  <si>
    <t>00099021001 DEP.DE CHEQ.AJENOS,RET.DE CAM.,CONCEPTO: DEVOLUCION DE COTIZACION,DEP.: FUTURO DE BOLIVIA AFP , PROCEDENCIA: BANCO DE CREDITO DE BOLIVIA S.A., CHEQUE: 57705, FECHA DE EMISION:21/03/2019</t>
  </si>
  <si>
    <t>00099021001 DEP.DE CHEQ.AJENOS,RET.DE CAM.,CONCEPTO: MIYATA PAZ HUGO,DEP.: BANCO UNION S.A. , PROCEDENCIA: BANCO UNION S.A., CHEQUE: 160349, FECHA DE EMISION:22/03/2019</t>
  </si>
  <si>
    <t>||TRANSFERENCIA FONDOS POR CUENTA DEL TGN. PARA PAGO DE VALORES "C" DE LA FECHA SEGUN MEFP/VTCP/DGCP/UODP-331/2019 DE F.22/03/2019 DEL MIN. DE ECONOMIA Y FIN- PUB. LIB:00099021001 "TGN-RECURSOS ORD. M/N. LIBRETA 00099021001 "TGN-RECURSOS ORDINARIOS - M/N."</t>
  </si>
  <si>
    <t>NÚMERO DE LIBRETA CUT: 99031009.00 OPERACIÓN T01 TRANSFERENCIA DE FONDOS A LA CUT - TESORO DIRECTO DE BANCO UNION S.A. A CUENTA UNICA DEL TESORO CON NUMERO DE SOLICITUD = 3600485 Y NUMERO CORRELATIVO = 91320022032019437 TRANSFERENCIA POR OPERACIONES DE VENTA BONOS BTX</t>
  </si>
  <si>
    <t>PAGO A BID PRÉSTAMO 2786/BL-BO VCTO. 22-03-2019 POR CUENTA DE TGN SEGUN NOTA MEFP/VTCP/DGCP/UODP-328/2019 , NTI. 012093 VALOR 22-03-2019 CAPITAL USD 1.667.513,22 INTERESES USD 1.391.750,47 COMISIONES USD 67.774,32 LIBRETA N° 00099021001 "TGN RECURSOS ORDINARIOS" (3987)</t>
  </si>
  <si>
    <t>PAGO A BID PRÉSTAMO 2786/BL-BO VCTO. 22-03-2019 POR CUENTA DE TGN SEGUN NOTA MEFP/VTCP/DGCP/UODP-328/2019 , NTI. 012092 VALOR 22-03-2019 INTERESES USD 21.777,52 LIBRETA N° 00099021001 "TGN RECURSOS ORDINARIOS" (3987)</t>
  </si>
  <si>
    <t>'TRANSFERENCIA DE FONDOS||S/G. NOTA CITE: MEFP/DTCP/DGCP/UODP-332/2019 DE LA FECHA, DEL MIN.DE ECONOMIA Y FINANZAS PUBLICAS(HRE-TSO-1383), PAGO BTS EXTRABURSATIL-VENCIMIENTO 23, 24 Y 25 DE MARZO DE 2019 D.S.N°1121 DE 11 DE ENERO DE 2012. DEBITO DE LA LIBRETA N° 00099021001 TGN-RECURSOS ORDINARIOS MN.</t>
  </si>
  <si>
    <t>'TRANSFERENCIA DE FONDOS||S/G. NOTA CITE: MEFP/DTCP/DGCP/UODP-332/2019 DE LA FECHA, DEL MIN.DE ECONOMIA Y FINANZAS PUBLICAS(HRE-TSO-1383), PAGO BTS EXTRABURSATIL-VENCIMIENTO 23, 24 Y 25 DE MARZO DE 2019 D.S.N°1121 DE 11 DE ENERO DE 2012. DEBITO DE LA LIBRETA N° 00099021001, REPOSICION UTILES DE ESCRITORIO.</t>
  </si>
  <si>
    <t>||TRANSFERENCIA DE FONDOS SG. NOTA DEL MINISTERIO DE ECONOMIA Y FINANZAS PUBLICAS CITE: MEFP/VTCP/DGPOT/UPCFTGN/N° 878/2019 RECIBIDA EN LA FECHA (TRAM-TSO-1389) REF:TRANSF.DE RECURSOS,LOS COSTOS UTILES DE ESCRITORIO SON CANCELADOS EN EFECTIVO ABONO EN LA LIBRETA N° 00086018051 MMAYA-BS FORT.INST.APOYO EXPERTICIA ASISTENCIA TECNICA MAYA</t>
  </si>
  <si>
    <t>00099021001 DEPOSITO DE EFECTIVO, DEPOSITANTE: SERVICIO GEODESICO DE MAPAS, CONCEPTO: REVERSION POR REMBOLSO DE INCAPACIDAD TEMPORAL CNS, SEGUN NOTA MEFP/VTCP/DGPOT/UAIS N° 7517/2018, CUENTA DE DEPOSITO: CUENTA UNICA DEL TESORO</t>
  </si>
  <si>
    <t>00099021001 DEPOSITO DE EFECTIVO, DEPOSITANTE: TORIBIO  BLANCO SALAZAR, CONCEPTO: DEVOLUCION DE RETROACTIVO, CUENTA DE DEPOSITO: CUENTA UNICA DEL TESORO</t>
  </si>
  <si>
    <t>00099021001 DEPOSITO DE EFECTIVO, DEPOSITANTE: JAVIER ESPINOZA HERBAS, CONCEPTO: DEVOLUCION DE VIATICOS, CUENTA DE DEPOSITO: CUENTA UNICA DEL TESORO</t>
  </si>
  <si>
    <t>00099021001 DEPOSITO DE EFECTIVO, DEPOSITANTE: JORGE JESUS JULIO GONZALES BOHORQUEZ, CONCEPTO: DEVOLUCION DEUDA A SENASIR, CUENTA DE DEPOSITO: CUENTA UNICA DEL TESORO</t>
  </si>
  <si>
    <t>00099021001 DEPOSITO DE EFECTIVO, DEPOSITANTE: GCAE-I GRAL SANTIAGO, CONCEPTO: REVERSION CONSUMO DE AGUA MES DE ENERO DEL 2019, CUENTA DE DEPOSITO: CUENTA UNICA DEL TESORO</t>
  </si>
  <si>
    <t>00099021001 DEPOSITO DE EFECTIVO, DEPOSITANTE: SANDRO GUTIERREZ CLAROS - MIN.DE DEPORTES, CONCEPTO: DEVOLUCION SALDOS NO EJECUTADOS JUEGOS ESTUDIANTILES PLURINACIONALES 2017, CUENTA DE DEPOSITO: CUENTA UNICA DEL TESORO</t>
  </si>
  <si>
    <t>00099021001 DEPOSITO DE EFECTIVO, DEPOSITANTE: YAFAR YAMIR RODRIGUEZ RAMIREZ, CONCEPTO: DEVOLUCION EXCEDENTE PAGO DE VIATICOS DOS DIAS Y MEDIO REVERSION AL COMPROBANTE 323, CUENTA DE DEPOSITO: CUENTA UNICA DEL TESORO</t>
  </si>
  <si>
    <t>00016011101 DEPOSITO DE EFECTIVO, DEPOSITANTE: FREDY ELOY MAMANI DURAN, CONCEPTO: DEVOLUCION POR CONCEPTO DE PASAJES Y VIATICOS, CUENTA DE DEPOSITO: CUENTA UNICA DEL TESORO</t>
  </si>
  <si>
    <t>00291012009 DEP.DE CHEQ.AJENOS,RET.DE CAM.,CONCEPTO: EJECUCION DE GARANTIA GERENCIA REGIONAL ORURO,DEP.: ABC - OFICINA CENTRAL , PROCEDENCIA: BANCO UNION S.A., CHEQUE: 5441, FECHA DE EMISION:12/03/2019</t>
  </si>
  <si>
    <t>||TRANSFERENCIA DE FONDOS SEGUN NOTA DEL MINISTERIO DE ECONOMIA Y FINANZAS PUBLICAS CITE: MEFP/VTCP/DGCP/UODP-336/2019 RECIBIDA EN LA FECHA (TRAM-TSO-1393) REF: PAGO POR VENCIMIENTO DE BONOS AFP CLAVE DE PIZARRA TGNU1K06 POR UFV 2.500.000,00AL T/C POR UFV 2.29815 DE LA LIBRETA N° 00099021001 TGN RECURSOS ORDINARIOS MONEDA NACIONAL</t>
  </si>
  <si>
    <t>COBRO DE||COSTO UTILES DE ESCRITORIO POR LA ELABORACION DEL COMPROBANTE CONTABLE NRO. 0949785 DE LA FECHA DE LA LIB. N° 00099021001 TGN RECURSOS ORDINARIOS MONEDA NACIONAL COBRO COSTO UTILES DE ESCRITORIO</t>
  </si>
  <si>
    <t>PAGO A BID PRÉSTAMO 1116-SF-BO VCTO. 25-03-2019 POR CUENTA DE GOB.AUT.DEPT.TARIJA SEGÚN NOTA COD.LIQ.011928 DE FECHA 19-03-2019, VALOR 25-03-2019 CAPITAL USD 7.531,84 INTERESES USD 3.660,26 LIBRETA NRO.00099021001 TGN-RECURSOS ORDINARIOS - 3987 - ALIVIO MDRI</t>
  </si>
  <si>
    <t>NÚMERO DE LIBRETA CUT: 99031009.00 OPERACIÓN T01 TRANSFERENCIA DE FONDOS A LA CUT - TESORO DIRECTO DE BANCO UNION S.A. A CUENTA UNICA DEL TESORO CON NUMERO DE SOLICITUD = 3605368 Y NUMERO CORRELATIVO = 91320025032019512 TRANSFERENCIA POR OPERACIONES DE VENTA BONOS BTX</t>
  </si>
  <si>
    <t>||TRANSFERENCIA DE FONDOS S/G. FORMULARIO CITE BUN/CF135/2019 DE LA FECHA.(HRE-TSO-1396). A SOLIC.GOB.AUT.MCPAL.ACHACACHI, LIBRETA N°00086018007 MMAA-PAR-BS PROYECTOS PLAN NAL.CUENCAS;BUN.</t>
  </si>
  <si>
    <t>'TRANSFERENCIA DE FONDOS||S/G. NOTA CITE: MEFP/VTCP/DGCP/UODP-337/2019 DE LA FECHA, DEL MIN.DE ECONOMIA Y FINANZAS PUBLICAS(HRE-TSO-1394), PAGO BTS EXTRABURSATIL-VENCIMIENTO 26 DE MARZO DE 2019 D.S.N°1121 DE 11 DE ENERO DE 2012. DEBITO DE LA LIBRETA N° 00099021001 TGN-RECURSOS ORDINARIOS MN.</t>
  </si>
  <si>
    <t>'TRANSFERENCIA DE FONDOS||S/G. NOTA CITE: MEFP/VTCP/DGCP/UODP-337/2019 DE LA FECHA, DEL MIN.DE ECONOMIA Y FINANZAS PUBLICAS(HRE-TSO-1394), PAGO BTS EXTRABURSATIL-VENCIMIENTO 26 DE MARZO DE 2019 D.S.N°1121 DE 11 DE ENERO DE 2012. DEBITO DE LA LIBRETA N° 00099021001, REPOSICION UTILES DE ESCRITORIO.</t>
  </si>
  <si>
    <t>||COBRO UTILES DE ESCRITORIO POR REGULARIZACIÓN DE NUESTRO CPBTE S 0949291 DEL 15/03/2019 POR COBRO DE COMISIONES EFECTUADO POR EL MUFG BANK LTD. POR EL DESEMBOLSO DEL PTMO. JICA BV-P5, SEGUN NOTA MEFP/VTCP/DGCP/UODP-355/2019 DEL 25/03/2019 LIB. N° 00099021001 TGN RECURSOS ORDINARIOS (3987)</t>
  </si>
  <si>
    <t>PAGO PRÉSTAMO BID 815-SF-BO VCTO. 23-03-2019 POR CUENTA DE TGN SEGUN NOTA MEFP/VTCP/DGCP/UODP-328/2019, NTI. 011986 VALOR 25-03-2019 CAPITAL USD 52.524,13 INTERESES USD 9.979,59 LIBRETA N° 00099021001 "TGN RECURSOS ORDINARIOS" (3987)</t>
  </si>
  <si>
    <t>PAGO PRÉSTAMO BID 733-SF-BO VCTO. 24-03-2019 POR CUENTA DE TGN SEGUN NOTA MEFP/VTCP/DGCP/UODP-328/2019 , NTI. 011990 VALOR 25-03-2019 CAPITAL USD 21.666,67 INTERESES USD 2.383,33 LIBRETA N° 00099021001 "TGN RECURSOS ORDINARIOS" (3987)</t>
  </si>
  <si>
    <t>PAGO A BID PRÉSTAMO 964/SF-BO VCTO. 23-03-2019 POR CUENTA DE TGN SEGUN NOTA MEFP/VTCP/DGCP/UODP-328/2019 , NTI. 011989 VALOR 25-03-2019 CAPITAL USD 14.659,52 INTERESES USD 5.088,66 LIBRETA N° 00099021001 "TGN RECURSOS ORDINARIOS" (3987)</t>
  </si>
  <si>
    <t>PAGO A CAF PRÉSTAMO CFA007725 VCTO. 25-03-2019 POR CUENTA DE TGN SEGUN NOTA MEFP/VTCP/DGCP/UODP-328/2019 , NTI. 011998 VALOR 25-03-2019 CAPITAL USD 1.150.162,59 INTERESES USD 393.907,70 LIBRETA N° 00099021001 "TGN RECURSOS ORDINARIOS" (3987)</t>
  </si>
  <si>
    <t>VENTA DE DIVISAS CON TRANSFERENCIA DE FONDOS A SOLICITUD DE YACIMIENTOS PETROLIFEROS FISCALES BOLIVIANOS SEGUN SOLICITUD 7523 REF: PAGO A LA UNION EUROPEA INTERNACIONAL DEL GAS POR CONCEPTO DE MEMBRESIA IGU GESTION 2017 SEGUN INVOICE 17010 EQUIVALENTES 13.558,86 USD LIB. 00513012003 LBP-YPFB (2011349681373) POR DIFERENCIAL CAMBIARIO</t>
  </si>
  <si>
    <t>00099021001 DEPOSITO DE EFECTIVO, DEPOSITANTE: GIL JOSUE BOBARIN VILLAVICENCIO - JUBILADO, CONCEPTO: DEVOLUCION POR DOBLE PERCEPCION, CUENTA DE DEPOSITO: CUENTA UNICA DEL TESORO</t>
  </si>
  <si>
    <t>00086018043 DEPOSITO DE EFECTIVO, DEPOSITANTE: ANDREA MONTAÑO RIVERA, CONCEPTO: DEVOLUCION, CUENTA DE DEPOSITO: CUENTA UNICA DEL TESORO</t>
  </si>
  <si>
    <t>00099021001 DEPOSITO DE EFECTIVO, DEPOSITANTE: ANDREA MONTAÑO RIVERA, CONCEPTO: DEVOLUCION, CUENTA DE DEPOSITO: CUENTA UNICA DEL TESORO</t>
  </si>
  <si>
    <t>00099021001 DEPOSITO DE EFECTIVO, DEPOSITANTE: JORGE ARMANDO SALVATIERRA MURAÑA, CONCEPTO: DEVOLUCION DE VIATICOS, CUENTA DE DEPOSITO: CUENTA UNICA DEL TESORO</t>
  </si>
  <si>
    <t>00099021001 DEPOSITO DE EFECTIVO, DEPOSITANTE: JORGE MANRIQUE ARDUZ, CONCEPTO: DEVOLUCION DE INGRESOS ASIGNADOS, CUENTA DE DEPOSITO: CUENTA UNICA DEL TESORO</t>
  </si>
  <si>
    <t>00099021001 DEPOSITO DE EFECTIVO, DEPOSITANTE: WILFREDO ALEJO CALLE, CONCEPTO: REVERSION POR SALDOS NO EJECUTADOS, CUENTA DE DEPOSITO: CUENTA UNICA DEL TESORO</t>
  </si>
  <si>
    <t>00052047001 DEPOSITO DE EFECTIVO, DEPOSITANTE: JUAN MIGUEL ARROYO DAVILA, CONCEPTO: RECUPERACION DE MULTAS POR SERVICIO DE CONSULTORIA, CUENTA DE DEPOSITO: CUENTA UNICA DEL TESORO</t>
  </si>
  <si>
    <t>00099021001 DEPOSITO DE EFECTIVO, DEPOSITANTE: PASTORA IRIARTE VELASCO, CONCEPTO: DEVOLUCION HABER MES ENERO, CUENTA DE DEPOSITO: CUENTA UNICA DEL TESORO</t>
  </si>
  <si>
    <t>00099021001 DEP.DE CHEQ.AJENOS,RET.DE CAM.,CONCEPTO: SANCA HERBAS RUBEN,DEP.: BANCO UNION  SA , PROCEDENCIA: BANCO UNION S.A., CHEQUE: 160351, FECHA DE EMISION:26/03/2019</t>
  </si>
  <si>
    <t>00041014101 DEP.DE CHEQ.AJENOS,RET.DE CAM.,CONCEPTO: DEPÓSITO POR CONVENIO INTERGUBERNAMENTAL SUSCRITO ENTRE EL MINIST. DE DESARROLLO Y EL GAM LLICA,DEP.: GOBIERNO AUTONOMO MUNICIPAL DE LLICA</t>
  </si>
  <si>
    <t>NÚMERO DE LIBRETA CUT: 99031009.00 OPERACIÓN T01 TRANSFERENCIA DE FONDOS A LA CUT - TESORO DIRECTO DE BANCO UNION S.A. A CUENTA UNICA DEL TESORO CON NUMERO DE SOLICITUD = 3608218 Y NUMERO CORRELATIVO = 91320026032019557 TRANSFERENCIA POR OPERACIONES DE VENTA BONOS BTX</t>
  </si>
  <si>
    <t>TRANSFERENCIA DEL EXTERIOR SEGUN SWIFT NO.3688 DE FECHA 26/03/2019 ORDENANTE: EMBAJADA DE BOLIVIA (ASUNCION PARAGUAY) REF.: DEVOLUCION SALDO DE GASTOS DE FUNC 2018 AL 31 DE DBRE MAS REM ADICI SE M GM-DGAA-UFI-CF-NC-001/2019 LIB. 00099021001 TGN-RECURSOS ORDINARIOS (3987)</t>
  </si>
  <si>
    <t>PAGO A BID PRÉSTAMO 2498/BL-BO VCTO. 26-03-2019 POR CUENTA DE TGN SEGUN NOTA MEFP/VTCP/DGCP/UODP-344/2019 , NTI. 011960 VALOR 26-03-2019 INTERESES USD 5.861,52 LIBRETA N° 00099021001 "TGN RECURSOS ORDINARIOS" (3987)</t>
  </si>
  <si>
    <t>PAGO A BID PRÉSTAMO 2498/BL-BO VCTO. 26-03-2019 POR CUENTA DE TGN SEGUN NOTA MEFP/VTCP/DGCP/UODP-344/2019 , NTI. 012097 VALOR 26-03-2019 CAPITAL USD 230.168,31 INTERESES USD 192.356,61 LIBRETA N° 00099021001 "TGN RECURSOS ORDINARIOS" (3987)</t>
  </si>
  <si>
    <t>||COMISIÓN TRANSFERENCIA FDOS. AL EXTERIOR 0,10% S/USD.287.999,05 REEMB. GSTS. COMUNICACIÓN BS220.- Y EMISIÓN COMP. CONTABLE BS50.- REF.:PAGO 2 LC I-2018-33 EMPRESA PÚBLICA QUIPUS A/F TONGFANG HONGKONG LIMITED LIB. 00590012001 EMPRESA PUBLICA QUIPUS - RECURSOS ESPECIFICOS REF.: COMIS. PAGO 3 LC I-2018-33</t>
  </si>
  <si>
    <t>NUMERO DE LIBRETA CUT: 00099021001 OPERACIÓN E18 TRANSFERENCIA DEL SISTEMA FINANCIERO POR CUENTA DE TERCEROS A LA CUT devolucion pagos en exceso Gobierno Autónomo Departamental de Tarija</t>
  </si>
  <si>
    <t>'TRANSFERENCIA DE FONDOS||S/G. NOTA CITE: MEFP//VTCP/DGCP/UODP-345/2019 DE LA FECHA, DEL MIN.DE ECONOMIA Y FINANZAS PUBLICAS(HRE-TSO-1406), PAGO BTS EXTRABURSATIL-VENCIMIENTO 27 DE MARZO DE 2019 D.S.N°1121 DE 11 DE ENERO DE 2012. DEBITO DE LA LIBRETA N° 00099021001 TGN-RECURSOS ORDINARIOS MN.</t>
  </si>
  <si>
    <t>'TRANSFERENCIA DE FONDOS||S/G. NOTA CITE: MEFP//VTCP/DGCP/UODP-345/2019 DE LA FECHA, DEL MIN.DE ECONOMIA Y FINANZAS PUBLICAS(HRE-TSO-1406), PAGO BTS EXTRABURSATIL-VENCIMIENTO 27 DE MARZO DE 2019 D.S.N°1121 DE 11 DE ENERO DE 2012. DEBITO DE LA LIBRETA N° 00099021001, REPOSICION UTILES DE ESCRITORIO.</t>
  </si>
  <si>
    <t>00590012001 DEPOSITO DE EFECTIVO, DEPOSITANTE: MANUEL GUTIERREZ MAMANI- EMPRESA PUBLICA QUIPUS, CONCEPTO: DEVOLUCION NO EJECUTADO, CUENTA DE DEPOSITO: CUENTA UNICA DEL TESORO</t>
  </si>
  <si>
    <t>00099021001 DEPOSITO DE EFECTIVO, DEPOSITANTE: EDGAR GREGORIO OQUENDO OROSCO, CONCEPTO: REVERSION VIATICOS PREV 7068, CUENTA DE DEPOSITO: CUENTA UNICA DEL TESORO</t>
  </si>
  <si>
    <t>00086031101 DEPOSITO DE EFECTIVO, DEPOSITANTE: PN ANMI COTAPATA, CONCEPTO: RECAUDACION DE SERVICIO HIGIENICO DEL MES DE FEBRERO /2019 PN ANMI COTAPATA, CUENTA DE DEPOSITO: CUENTA UNICA DEL TESORO</t>
  </si>
  <si>
    <t>00086031101 DEPOSITO DE EFECTIVO, DEPOSITANTE: PN ANMI COTAPATA, CONCEPTO: DEVOLUCION POR PAGO DE REFRIGERIO MES DE SEPTIEMBRE /2018 DEL SR JULIO CESAR CHAVEZ QUISPE, CUENTA DE DEPOSITO: CUENTA UNICA DEL TESORO</t>
  </si>
  <si>
    <t>00099021001 DEPOSITO DE EFECTIVO, DEPOSITANTE: RUBEN CARLOS CONDE QUISPE, CONCEPTO: DEVOLUCION DE RETROACTIVO, CUENTA DE DEPOSITO: CUENTA UNICA DEL TESORO</t>
  </si>
  <si>
    <t>00099021001 DEPOSITO DE EFECTIVO, DEPOSITANTE: MARISOL ARAMAYO, CONCEPTO: DEVOLUCION, CUENTA DE DEPOSITO: CUENTA UNICA DEL TESORO</t>
  </si>
  <si>
    <t>00099021001 DEPOSITO DE EFECTIVO, DEPOSITANTE: TITO GUZMAN CHUMACERO, CONCEPTO: DOBLE PERCEPCION, CUENTA DE DEPOSITO: CUENTA UNICA DEL TESORO</t>
  </si>
  <si>
    <t>00130012002 DEPOSITO DE EFECTIVO, DEPOSITANTE: JUAN R. GUERREROS  ROQUE, CONCEPTO: DEVOLUCION POR GASTOS DE PEAJE, CUENTA DE DEPOSITO: CUENTA UNICA DEL TESORO</t>
  </si>
  <si>
    <t>00099021001 DEPOSITO DE EFECTIVO, DEPOSITANTE: CLAUDIA BASILIA CAZAS  TIJO, CONCEPTO: DEVOLUCION DE COBRO INDEVIDO, CUENTA DE DEPOSITO: CUENTA UNICA DEL TESORO</t>
  </si>
  <si>
    <t>00015011108 DEPOSITO DE EFECTIVO, DEPOSITANTE: REGIMEN PENITENCIARIO, CONCEPTO: DESCARGO DE ASIGNACION DE RECURSOS, CUENTA DE DEPOSITO: CUENTA UNICA DEL TESORO</t>
  </si>
  <si>
    <t>00099021001 DEPOSITO DE EFECTIVO, DEPOSITANTE: WILSON ARUQUIPA CALLE, CONCEPTO: DEVOLUCION POR OBSERVACIONES DE GASTOS DE FUNCIONAMIENTO SEGUIMIENTO 60/2018, CUENTA DE DEPOSITO: CUENTA UNICA DEL TESORO</t>
  </si>
  <si>
    <t>00099021001 DEPOSITO DE EFECTIVO, DEPOSITANTE: RICARDO DIAZ SORIA GALVARRO, CONCEPTO: DEVOLUCION POR OBSERVACION, CUENTA DE DEPOSITO: CUENTA UNICA DEL TESORO</t>
  </si>
  <si>
    <t>00512022001 DEPOSITO DE EFECTIVO, DEPOSITANTE: ALEJANDRO RUCK VEGA, CONCEPTO: DEVOLUCION FONDOS PREVENTIVO 96, CUENTA DE DEPOSITO: CUENTA UNICA DEL TESORO</t>
  </si>
  <si>
    <t>00585012002 DEP.DE CHEQ.AJENOS,RET.DE CAM.,CONCEPTO: REGISTRO DE OTROS INGRESOS Y VENTAS,DEP.: AGENCIA BOLIVIANA ESPACIAL-ABE , PROCEDENCIA: BANCO UNION S.A., CHEQUE: 1040, FECHA DE EMISION:26/03/2019</t>
  </si>
  <si>
    <t>00015011108 DEP.DE CHEQ.AJENOS,RET.DE CAM.,CONCEPTO: DEVOLUCION DE FONDOS,DEP.: MIN GOBIERNO , PROCEDENCIA: BANCO UNION S.A., CHEQUE: 51306, FECHA DE EMISION:22/03/2019</t>
  </si>
  <si>
    <t>00099021001 DEP.DE CHEQ.AJENOS,RET.DE CAM.,CONCEPTO: ARANCIBIA VELA ELENA,DEP.: BANCO UNION S.A. , PROCEDENCIA: BANCO UNION S.A., CHEQUE: 160353, FECHA DE EMISION:27/03/2019</t>
  </si>
  <si>
    <t>00099021001 DEP.DE CHEQ.AJENOS,RET.DE CAM.,CONCEPTO: GORENA MARIA TERESA ALFRED VDA DE,DEP.: BANCO UNION S.A. , PROCEDENCIA: BANCO UNION S.A., CHEQUE: 160352, FECHA DE EMISION:27/03/2019</t>
  </si>
  <si>
    <t>00099021001 DEP.DE CHEQ.AJENOS,RET.DE CAM.,CONCEPTO: LOPEZ FLORES JAEL,DEP.: BANCO UNION S.A. , PROCEDENCIA: BANCO UNION S.A., CHEQUE: 163092, FECHA DE EMISION:27/03/2019</t>
  </si>
  <si>
    <t>00099021001 DEP.DE CHEQ.AJENOS,RET.DE CAM.,CONCEPTO: SOTO POZO MARIBEL,DEP.: BANCO UNION S.A. , PROCEDENCIA: BANCO UNION S.A., CHEQUE: 163093, FECHA DE EMISION:27/03/2019</t>
  </si>
  <si>
    <t>00099021001 DEP.DE CHEQ.AJENOS,RET.DE CAM.,CONCEPTO: ESCALERA PLATA MARIA PAOLA,DEP.: BANCO UNION S.A. , PROCEDENCIA: BANCO UNION S.A., CHEQUE: 163091, FECHA DE EMISION:27/03/2019</t>
  </si>
  <si>
    <t>00099021001 DEP.DE CHEQ.AJENOS,RET.DE CAM.,CONCEPTO: ZENAIDA CHINCHE AJHUACHO,DEP.: BANCO UNION S.A. , PROCEDENCIA: BANCO UNION S.A., CHEQUE: 163090, FECHA DE EMISION:27/03/2019</t>
  </si>
  <si>
    <t>PAGO A CAF PRÉSTAMO CFA003805 VCTO. 27-03-2019 POR CUENTA DE TGN , NTI. 011956 VALOR 27-03-2019 CAPITAL USD 2.687.382,37 INTERESES USD 706.992,45 CTA. 3987 CUENTA UNICA DEL TESORO-3987 LIB. 00099021001 REF.: COMISIONES BANCARIAS</t>
  </si>
  <si>
    <t>PAGO A CAF PRÉSTAMO CFA003807 VCTO. 27-03-2019 POR CUENTA DE TGN , NTI. 011974 VALOR 27-03-2019 CAPITAL USD 4.380.611,57 INTERESES USD 1.152.444,60 CTA. 3987 CUENTA UNICA DEL TESORO-3987 LIB. 00099021001 REF.: COMISIONES BANCARIAS</t>
  </si>
  <si>
    <t>PAGO A CAF PRÉSTAMO CFA004616 VCTO. 27-03-2019 POR CUENTA DE TGN , NTI. 011984 VALOR 27-03-2019 CAPITAL USD 971.372,93 INTERESES USD 160.232,19 CTA. 3987 CUENTA UNICA DEL TESORO-3987 LIB. 00099021001 REF.: COMISIONES BANCARIAS</t>
  </si>
  <si>
    <t>VENTA DE DIVISAS CON TRANSFERENCIA DE FONDOS A SOLICITUD DE AUTORIDAD DE REG.Y FISCALIZ.DE TELECOMUNICACIONES Y TRANSP. SEGUN SOLICITUD 7532 REF: TRANSFERENCIA DE FONDOS A LA UNION POSTAL UNIVERSAL U.P.U., CORRESPONDIENTE AL PAGO DE LA CUOTA CONTRIBUTIVA DE LA GESTION 2019, DE ACUERDO AL ARTICULO 50 LIB. 00099021001 TGN-RECURSOS ORDINARIOS (3987) POR DIFERENCIAL CAMBIARIO</t>
  </si>
  <si>
    <t>VENTA DE DIVISAS CON TRANSFERENCIA DE FONDOS A SOLICITUD DE AUTORIDAD DE REG.Y FISCALIZ.DE TELECOMUNICACIONES Y TRANSP. SEGUN SOLICITUD 7530 REF: TRANSFERENCIA DE FONDOS A LA UNION INTERNACIONAL DE TELECOMUNICACION UIT CORRESPONDIENTE AL PAGO ANUAL DE LA GESTION 2019 DE ACUERDO A INFORME TECNICO ATT LIB. 00099021001 TGN-RECURSOS ORDINARIOS (3987) POR DIFERENCIAL CAMBIARIO</t>
  </si>
  <si>
    <t>PAGO A BID PRÉSTAMO 2057/BL-BO VCTO. 27-03-2019 POR CUENTA DE TGN , NTI. 011961 VALOR 27-03-2019 INTERESES USD 12.248,71 CTA. 3987 CUENTA UNICA DEL TESORO-3987 LIB. 00099021001 REF.: COMISIONES BANCARIAS</t>
  </si>
  <si>
    <t>PAGO A BID PRÉSTAMO 2057/BL-BO VCTO. 27-03-2019 POR CUENTA DE TGN , NTI. 011970 VALOR 27-03-2019 CAPITAL USD 479.246,28 INTERESES USD 345.856,42 CTA. 3987 CUENTA UNICA DEL TESORO-3987 LIB. 00099021001 REF.: COMISIONES BANCARIAS</t>
  </si>
  <si>
    <t>PAGO A BID PRÉSTAMO 2082/ BL-BO VCTO. 27-03-2019 POR CUENTA DE TGN , NTI. 011973 VALOR 27-03-2019 INTERESES USD 5.961,73 CTA. 3987 CUENTA UNICA DEL TESORO-3987 LIB. 00099021001 REF.: COMISIONES BANCARIAS</t>
  </si>
  <si>
    <t>PAGO A BID PRÉSTAMO 2082/BL - BO VCTO. 27-03-2019 POR CUENTA DE TGN , NTI. 011972 VALOR 27-03-2019 CAPITAL USD 233.766,57 INTERESES USD 168.701,71 CTA. 3987 CUENTA UNICA DEL TESORO-3987 LIB. 00099021001 REF.: COMISIONES BANCARIAS</t>
  </si>
  <si>
    <t>PAGO A BID PRÉSTAMO 1039/SF-BO VCTO. 27-03-2019 POR CUENTA DE TGN , NTI. 011992 VALOR 27-03-2019 CAPITAL USD 265.929,87 INTERESES USD 110.772,54 CTA. 3987 CUENTA UNICA DEL TESORO-3987 LIB. 00099021001 REF.: COMISIONES BANCARIAS</t>
  </si>
  <si>
    <t>PAGO A BID PRÉSTAMO 2061/BL-BO VCTO. 27-03-2019 POR CUENTA DE TGN , NTI. 011994 VALOR 27-03-2019 INTERESES USD 3.719,18 CTA. 3987 CUENTA UNICA DEL TESORO-3987 LIB. 00099021001 REF.: COMISIONES BANCARIAS</t>
  </si>
  <si>
    <t>PAGO A BID PRÉSTAMO 2061/BL-BO VCTO. 27-03-2019 POR CUENTA DE TGN , NTI. 011995 VALOR 27-03-2019 CAPITAL USD 145.833,33 INTERESES USD 105.243,16 CTA. 3987 CUENTA UNICA DEL TESORO-3987 LIB. 00099021001 REF.: COMISIONES BANCARIAS</t>
  </si>
  <si>
    <t>PAGO A BID PRÉSTAMO 1038 SF-BO VCTO. 27-03-2019 POR CUENTA DE TGN , NTI. 011991 VALOR 27-03-2019 CAPITAL USD 3.907,46 INTERESES USD 1.627,64 CTA. 3987 CUENTA UNICA DEL TESORO-3987 LIB. 00099021001 REF.: COMISIONES BANCARIAS</t>
  </si>
  <si>
    <t>||COBRO UTILES DE ESCRITORIO POR REGULARIZACION DE NUESTRO CPBTE S 0949513 DEL 20/03/2019 POR COBRO DE COMISIONES EFECTUADO POR EL MUFG BANK LTD. POR EL DESEMBOLSO DEL PTMO. JICA BV-P5, SEGUN NOTA MEFP/VTCP/DGCP/UODP-354/2019 DEL 27/03/2019 DEL MEFP LIB. N° 00099021001 "TGN RECURSOS ORDINARIOS (3987)"</t>
  </si>
  <si>
    <t>00670012003 DEPOSITO DE EFECTIVO, DEPOSITANTE: MAS-IPSP, CONCEPTO: COMISIONES BANCARIAS DE GESTIONES ANTERIORES, CUENTA DE DEPOSITO: CUENTA UNICA DEL TESORO</t>
  </si>
  <si>
    <t>00099021001 DEPOSITO DE EFECTIVO, DEPOSITANTE: JULIO LOPEZ RENJIFO, CONCEPTO: DOBLE PERCEPCION, CUENTA DE DEPOSITO: CUENTA UNICA DEL TESORO</t>
  </si>
  <si>
    <t>00099021001 DEPOSITO DE EFECTIVO, DEPOSITANTE: JOAQUIN MARCELO QUIROZ CALLE, CONCEPTO: REGULARIZACION TOPE    MAXIMO SALARIAL MES DE MARZO 2019, CUENTA DE DEPOSITO: CUENTA UNICA DEL TESORO</t>
  </si>
  <si>
    <t>00099021001 DEPOSITO DE EFECTIVO, DEPOSITANTE: NIXON EMILIANO VARGAS MAMANI, CONCEPTO: REGULARIZACION TOPE SALARIAL MES MARZO 2019, CUENTA DE DEPOSITO: CUENTA UNICA DEL TESORO</t>
  </si>
  <si>
    <t>00099021001 DEPOSITO DE EFECTIVO, DEPOSITANTE: FRANCISCO ALANES VILLARROEL, CONCEPTO: DEVOLUCION DOBLE PERCEPCION ENERO 2019, CUENTA DE DEPOSITO: CUENTA UNICA DEL TESORO</t>
  </si>
  <si>
    <t>00099021001 DEPOSITO DE EFECTIVO, DEPOSITANTE: MILENCA B. PINTO FLORES -MDRYT, CONCEPTO: DEVOLUCION DE SALDO DE FONDOS EN AVANCE, CUENTA DE DEPOSITO: CUENTA UNICA DEL TESORO</t>
  </si>
  <si>
    <t>00099021001 DEP.DE CHEQ.AJENOS,RET.DE CAM.,CONCEPTO: CRUZ MARTINEZ NELSY DAYNE,DEP.: BANCO UNION S.A. , PROCEDENCIA: BANCO UNION S.A., CHEQUE: 163094, FECHA DE EMISION:28/03/2019</t>
  </si>
  <si>
    <t>00099021001 DEP.DE CHEQ.AJENOS,RET.DE CAM.,CONCEPTO: MARTINEZ FLORES JHOVANNA LESLY,DEP.: BANCO UNION S.A. , PROCEDENCIA: BANCO UNION S.A., CHEQUE: 163095, FECHA DE EMISION:28/03/2019</t>
  </si>
  <si>
    <t>00099021001 DEP.DE CHEQ.AJENOS,RET.DE CAM.,CONCEPTO: DEVOLUCION DE VIATICOS NO UTILIZADOS DEL FUNCIONARIO REYNALDO MORALES DEL 11 AL 15 DE MARZO DEL 2019,DEP.: MARIA ANGELICA TARIFA BORDA - ATT</t>
  </si>
  <si>
    <t>00099021001 DEP.DE CHEQ.AJENOS,RET.DE CAM.,CONCEPTO: DEVOLUCION DE VIATICOS NO UTILIZADOS POR EX FUNCIONARIO BORIS BRACAMONTE LOS DIAS 25 AL 28 DE FEBRER,DEP.: MARIA ANGELICA TARIFA BORDA - ATT</t>
  </si>
  <si>
    <t>00287102001 DEP.DE CHEQ.AJENOS,RET.DE CAM.,CONCEPTO: REPOSICION TRASLADO CAMIONETA NISSAN PLACA CONTROL 2254-EBT,DEP.: FPS - OF. CENTRAL , PROCEDENCIA: BANCO UNION S.A., CHEQUE: 1033, FECHA DE EMISION:28/03/2019</t>
  </si>
  <si>
    <t>00590012001 DEP.DE CHEQ.AJENOS,RET.DE CAM.,CONCEPTO: DEVOLUCION DE FINIQUITOS NO UTILIZADOS,DEP.: EMPRESA PUBLICA QUIPUS , PROCEDENCIA: BANCO UNION S.A., CHEQUE: 448, FECHA DE EMISION:25/03/2019</t>
  </si>
  <si>
    <t>PROVISION DE FONDOS A SOLICITUD DE YACIMIENTOS PETROLIFEROS FISCALES BOLIVIANOS SEGUN SOLICITUD YPFB-0059-2019 REF: PAGO REGALIAS DICIEMBRE 2018 A TESORO GENERAL DE LA NACION LIB. 00099021001 TGN YPFB PARTICIPACION 6% PRODUCCIÓN BRUTA DE HIDROCARBUROS BOCA DE POZO</t>
  </si>
  <si>
    <t>TRANSFERENCIA RECIBIDA DEL EXTERIOR SEGÚN MENSAJES SWIFT Nos. 03828-03823 (REM.EXT.) DE FECHA 28-03-2019 POR DESEMBOLSO DE BID PRÉSTAMO 2614/BL-BO REQ 00029 BO OPS0201912969A LIBRETA N° 00287102001 FPS-RECURSOS PROPIOS REF.: UTILES DE ESCRITORIO</t>
  </si>
  <si>
    <t>VENTA DE DIVISAS CON TRANSFERENCIA DE FONDOS A SOLICITUD DE EMPRESA PUBLICA PRODUCTIVA CARTONES DE BOLIVIA-CARTONBOL SEGUN SOLICITUD 7570 REF: TRANSFERENCIA DE RECURSOS AL BCB PARA PAGO AL EXTERIOR PARA LA EMPRESA TEC MA CART POR LA ADQUISICION DE ELEMENTOS MECANICOS PARA EQUIPO CORRUGADO DE CARTON LIB. 00576012002 CARTONBOL - RECAUDADORA POR DIFERENCIAL CAMBIARIO</t>
  </si>
  <si>
    <t>00099021001 DEPOSITO DE EFECTIVO, DEPOSITANTE: LOURDES MONICA CARRASCO MEJIA, CONCEPTO: DEVOLUCION DE COBRO INDEVIDO, CUENTA DE DEPOSITO: CUENTA UNICA DEL TESORO</t>
  </si>
  <si>
    <t>00099021001 DEPOSITO DE EFECTIVO, DEPOSITANTE: LORENZO APAZA  MAYTA, CONCEPTO: DEVOLUCION DE HABER DEL MES DE FEBRERO, CUENTA DE DEPOSITO: CUENTA UNICA DEL TESORO</t>
  </si>
  <si>
    <t>00592012001 DEPOSITO DE EFECTIVO, DEPOSITANTE: FUNDACION CULTURAL BCB, CONCEPTO: ORDEN DE SERVICIO Y/O COMPRA - FUNDACION CULTURAL BCB PAGO SALDO ND 239982 GESTION 2019, CUENTA DE DEPOSITO: CUENTA UNICA DEL TESORO</t>
  </si>
  <si>
    <t>00099021001 DEPOSITO DE EFECTIVO, DEPOSITANTE: SEDEGES, CONCEPTO: DEVOLUCION DE SUELDO DE LA SRA SILVIA UZEDA CHAVARRIA DE MAMANI CORRESPONDIENTE AL MES DE FEB / 2019, CUENTA DE DEPOSITO: CUENTA UNICA DEL TESORO</t>
  </si>
  <si>
    <t>00099021001 DEP.DE CHEQ.AJENOS,RET.DE CAM.,CONCEPTO: GUADALUPE ALICIA CAMACHO HERNANDEZ DE DOMINGUEZ,DEP.: BANCO UNION S.A. , PROCEDENCIA: BANCO UNION S.A., CHEQUE: 163097, FECHA DE EMISION:29/03/2019</t>
  </si>
  <si>
    <t>00070011102 DEP.DE CHEQ.AJENOS,RET.DE CAM.,CONCEPTO: DESCUENTO A LOS FUNCIONARIOS EDDY FIGUEREDO Y HEBERT RUIZ POR NO PRESENTAR DESCARGOS - GESTION 2018,DEP.: MINISTERIO DE TRABAJO, EMPLEO Y PREVISION SOCIAL</t>
  </si>
  <si>
    <t>00099021001 DEP.DE CHEQ.AJENOS,RET.DE CAM.,CONCEPTO: DEVOLUCION DE PASAJES NO UTILIZADOS,DEP.: PROGRAMA NACIONAL DE POST ALFABETIZACION , PROCEDENCIA: BANCO UNION S.A., CHEQUE: 5678, FECHA DE EMISION:26/03/2019</t>
  </si>
  <si>
    <t>00099021001 DEP.DE CHEQ.AJENOS,RET.DE CAM.,CONCEPTO: DEVOLUCION DE PASAJES NO UTILIZADOS,DEP.: PROGRAMA NACIONAL DE POST ALFABETIZACION , PROCEDENCIA: BANCO UNION S.A., CHEQUE: 5679, FECHA DE EMISION:28/03/2019</t>
  </si>
  <si>
    <t>00099021001 DEP.DE CHEQ.AJENOS,RET.DE CAM.,CONCEPTO: DEVOLUCION DE PASAJES AEREOS,DEP.: MIN DE EDUCACION , PROCEDENCIA: BANCO UNION S.A., CHEQUE: 24167, FECHA DE EMISION:29/03/2019</t>
  </si>
  <si>
    <t>00099021001 DEP.DE CHEQ.AJENOS,RET.DE CAM.,CONCEPTO: DEVOLUCION DE MULTAS ELECTORALES PRIMARIAS 2019,DEP.: TRIBUNAL ELECTORAL DEPARTAMENTAL DE POTOSI , PROCEDENCIA: BANCO UNION S.A., CHEQUE: 4006, FECHA DE EMISION:26/03/2019</t>
  </si>
  <si>
    <t>00099021001 DEP.DE CHEQ.AJENOS,RET.DE CAM.,CONCEPTO: MOJICA PANOZO EMETERIO,DEP.: BANCO UNION S.A. , PROCEDENCIA: BANCO UNION S.A., CHEQUE: 163098, FECHA DE EMISION:29/03/2019</t>
  </si>
  <si>
    <t>00099021001 DEP.DE CHEQ.AJENOS,RET.DE CAM.,CONCEPTO: VALDA AMELLER GREGORIO ELOY,DEP.: BANCO UNION S.A. , PROCEDENCIA: BANCO UNION S.A., CHEQUE: 163096, FECHA DE EMISION:29/03/2019</t>
  </si>
  <si>
    <t>00590012001 DEPOSITO DE EFECTIVO, DEPOSITANTE: NELSON J. JUANES PACO, CONCEPTO: DEVOLUCION VIATICOS NELSON JESUS JUANES PACO, CUENTA DE DEPOSITO: CUENTA UNICA DEL TESORO</t>
  </si>
  <si>
    <t>REGULARIZACION DE TRANSFERENCIA DEL EXTERIOR SEGUN SWIFT NO.3865 DE FECHA 29/03/2019 ORDENANTE: CONSULADO GENERAL DE BOLVIIA EN MILAN REF.: DEVOLUCION SALDOS NO EJECUTADOS DEL PROGRAMA DE DOCUMENTACION GESTION 2018 LIB. 00099021001 TGN-RECURSOS ORDINARIOS (3987)</t>
  </si>
  <si>
    <t>A:00041014101 Débito Automático por incumplimiento del Gobierno Autónomo Municipal de Baures (GAM BAU), al Convenio Intergubernativo de fecha 10 de octubre de 2017, suscrito entre el Ministerio de Desarrollo Productivo y Economía Plural y el GAM BAU para el programa “Educación con Revolución Tecnológica”.</t>
  </si>
  <si>
    <t>NUMERO DE LIBRETA CUT: 00099021001 OPERACIÓN E75 TRANSFERENCIA DE LA CUENTA FISCAL BUN A LA CUT EN MN TRANSF. DE FDOS. A SOL. G.A.M. DE TIRAQUE SG.NOTA G.A.M.T.CITE NÂ°0133/2019 A LA CTA. CUT 3987 LIBRETA 00099021001</t>
  </si>
  <si>
    <t>A:00041014101 Débito Automático por incumplimiento del Gobierno Autónomo Municipal de San Pedro de Quemes (GAM PEQ), al Convenio Intergubernativo de fecha 30 de octubre de 2017, suscrito entre el Ministerio de Desarrollo Productivo y Economía Plural y el GAM PEQ para el programa “Educación con Revolución Tecnológica”.</t>
  </si>
  <si>
    <t>NÚMERO DE LIBRETA CUT: 99031009.00 OPERACIÓN T01 TRANSFERENCIA DE FONDOS A LA CUT - TESORO DIRECTO DE BANCO UNION S.A. A CUENTA UNICA DEL TESORO CON NUMERO DE SOLICITUD = 3620776 Y NUMERO CORRELATIVO = 91320029032019770 TRANSFERENCIA POR OPERACIONES DE VENTA BONOS BTX</t>
  </si>
  <si>
    <t>NUMERO DE LIBRETA CUT: 00099021001 OPERACIÓN E18 TRANSFERENCIA DEL SISTEMA FINANCIERO POR CUENTA DE TERCEROS A LA CUT DEVOLUCION PAGOS EN EXCESO GOBIERNO AUTONOMO DEPARTAMENTAL DE TARIJA</t>
  </si>
  <si>
    <t>PAGO A BANCO EUROPEO DE INV PRÉSTAMO FI No 85175 VCTO. 31-03-2019 POR CUENTA DE TGN , NTI. 011957 VALOR 29-03-2019 COMISIONES USD 145.094,44 CTA. 3987 CUENTA UNICA DEL TESORO-3987 LIB. 00099021001 REF.: COMISIONES BANCARIAS</t>
  </si>
  <si>
    <t>COBRO COSTOS DE PAPELERIA POR REGULARIZACION DE TRANSFERENCIA DEL EXTERIOR POR ORDEN DE PETROLEOS PARAGUAYOS - PETROPAR LIB. 00513062001 YPFB-OPERACIONES PLANTA DE SEPARACION DE LIQUIDOS RIO GRANDE</t>
  </si>
  <si>
    <t>'TRANSFERENCIA'||RECIBIDA DEL EXTERIOR SEGÚN MENSAJES SWIFT N°3898-3888 (REM.EXT.) DE FECHA 29-03-2019, VALOR 28-03-2019 AYUDA HUMANITARIA LIBRETA N° 00099021001 TGN-RECURSOS ORDINARIOS (3987)</t>
  </si>
  <si>
    <t>AJUSTE COMPLEMENTARIO POR REVALORIZACION SALDOS DE ACTIVOS DE RESERVA Y OBLIGACIONES MONEDA EXTRANJERA (DOLARES) Saldo MO = -474456582.08 ;Bs/Mo: 6.86000000000 ;Saldo Bs: -3254772153.09</t>
  </si>
  <si>
    <t>PAGO A CAF PRÉSTAMO CFA009757 VCTO. 08-03-2019 POR CUENTA DE TGN , NTI. 011948 VALOR 08-03-2019 INTERESES USD 58.187,17 COMISIONES USD 117.235,61 CTA. 5970 CUENTA UNICA DEL TESORO DOLARES AMERICANOS LIB. 00099021001</t>
  </si>
  <si>
    <t>PAGO A CAF PRÉSTAMO CFA009759 VCTO. 08-03-2019 POR CUENTA DE TGN , NTI. 011949 VALOR 08-03-2019 INTERESES USD 50.389,32 COMISIONES USD 102.172,09 CTA. 5970 CUENTA UNICA DEL TESORO DOLARES AMERICANOS LIB. 00099021001</t>
  </si>
  <si>
    <t>AJUSTE COMPLEMENTARIO POR REVALORIZACION SALDOS DE ACTIVOS DE RESERVA Y OBLIGACIONES MONEDA EXTRANJERA (DOLARES) Saldo MO = -438006714.94 ;Bs/Mo: 6.86000000000 ;Saldo Bs: -3004726064.48</t>
  </si>
  <si>
    <t>AJUSTE COMPLEMENTARIO POR REVALORIZACION SALDOS DE ACTIVOS DE RESERVA Y OBLIGACIONES MONEDA EXTRANJERA (DOLARES) Saldo MO = -431726492.78 ;Bs/Mo: 6.86000000000 ;Saldo Bs: -2961643740.50</t>
  </si>
  <si>
    <t>AJUSTE COMPLEMENTARIO POR REVALORIZACION SALDOS DE ACTIVOS DE RESERVA Y OBLIGACIONES MONEDA EXTRANJERA (DOLARES) Saldo MO = -432078797.39 ;Bs/Mo: 6.86000000000 ;Saldo Bs: -2964060550.09</t>
  </si>
  <si>
    <t>PAGO A CAF PRÉSTAMO CFA009545 VCTO. 14-03-2019 POR CUENTA DE TGN , NTI. 011954 VALOR 14-03-2019 INTERESES USD 32.263,06 COMISIONES USD 152.285,38 CTA. 5970 CUENTA UNICA DEL TESORO DOLARES AMERICANOS LIB. 00099021001</t>
  </si>
  <si>
    <t>PAGO A IDA PRÉSTAMO 5454-BO VCTO. 15-03-2019 POR CUENTA DE TGN , NTI. 011891 VALOR 15-03-2019 INTERESES USD 21.264,03 CTA. 5970 CUENTA UNICA DEL TESORO DOLARES AMERICANOS LIB. 00099021001</t>
  </si>
  <si>
    <t>PAGO A CAF PRÉSTAMO CFA009784 VCTO. 15-03-2019 POR CUENTA DE TGN , NTI. 011951 VALOR 15-03-2019 INTERESES USD 1.519.993,42 CTA. 5970 CUENTA UNICA DEL TESORO DOLARES AMERICANOS LIB. 00099021001</t>
  </si>
  <si>
    <t>PAGO A BID PRÉSTAMO 3822/BL-BO VCTO. 15-03-2019 POR CUENTA DE TGN , NTI. 011897 VALOR 15-03-2019 INTERESES USD 710,72 CTA. 5970 CUENTA UNICA DEL TESORO DOLARES AMERICANOS LIB. 00099021001</t>
  </si>
  <si>
    <t>AJUSTE COMPLEMENTARIO POR REVALORIZACION SALDOS DE ACTIVOS DE RESERVA Y OBLIGACIONES MONEDA EXTRANJERA (DOLARES) Saldo MO = -432757618.06 ;Bs/Mo: 6.86000000000 ;Saldo Bs: -2968717259.87</t>
  </si>
  <si>
    <t>PAGO A BID PRÉSTAMO 2365/BL-BO VCTO. 17-03-2019 POR CUENTA DE TGN , NTI. 011982 VALOR 18-03-2019 CAPITAL USD 292.935,66 INTERESES USD 255.160,98 LIBRETA N° 00099021001 "TGN RECURSOS ORDINARIOS-DOLARES AMERICANOS (5970)</t>
  </si>
  <si>
    <t>PAGO A BID PRÉSTAMO 2365/BL-BO VCTO. 17-03-2019 POR CUENTA DE TGN , NTI. 011981 VALOR 18-03-2019 INTERESES USD 7.438,36 LIBRETA N° 00099021001 "TGN RECURSOS ORDINARIOS-DOLARES AMERICANOS (5970)</t>
  </si>
  <si>
    <t>||VENTA DE DIVISAS S/G NOTA SEDEM/GG/EB/ORU Nº0051/2019,06/03/19 Y AUT.VTA.DIV.EFECT.P/MEFP DE 18/03/19.REF.:EMISION CARTA DE CREDITO I-2019-07,COMISION EMISION L/C 0,15% S/USD142.940.-POR 33 DIAS,REEMB.GSTS.COMUNICACION BS220.-Y EMISION COMP.CONTABLE BS50.- LIB.00132039201 SEDEM - ECEBOL - FINPRO EN DOLARES - ORURO REF.:COMISIONES EMISION LC I-2019-07</t>
  </si>
  <si>
    <t>PAGO A BID PRÉSTAMO 2771/BL-BO VCTO. 20-03-2019 POR CUENTA DE TGN SG NOTA MEFP/VTPC/DGCP-316/2019 Y NTI. 011900 VALOR 20-03-2019 CAPITAL USD 1.300.000,00 INTERESES USD 1.201.847,94 LIBRETA N° 00099021001 "TGN RECURSOS ORDINARIOS-DOLARES AMERICANOS (5970)</t>
  </si>
  <si>
    <t>PAGO A BID PRÉSTAMO 2771/BL-BO VCTO. 20-03-2019 POR CUENTA DE TGN SEGUN NOTA MEFP/VTPC/DGCP-316/2019 , NTI. 011901 VALOR 20-03-2019 INTERESES USD 19.339,73 LIBRETA N° 00099021001 "TGN RECURSOS ORDINARIOS-DOLARES AMERICANOS (5970)</t>
  </si>
  <si>
    <t>PAGO A EXIMBANK COREA PRÉSTAMO EDCF NO. BOL-1 VCTO. 20-03-2019 POR CUENTA DE TGN SEGUN NOTA MEFP/VTPC/DGCP-316/2019 , NTI. 012002 VALOR 20-03-2019 CAPITAL KRW 593.825.000,00 INTERESES KRW 184.045.070,00 LIBRETA N° 00099021001 "TGN RECURSOS ORDINARIOS-DOLARES AMERICANOS (5970)</t>
  </si>
  <si>
    <t>||TRANSFERENCIA POR COBRO DE COMISIONES QUE EFECTUA EL BANQUERO DE KOREA EXCHANGE BANK, REF.: PAGO PRESTAMO EDCF BOL N° BOL-1 VCTO. 20/03/2019. LIB. N° 00099021001 TGN RECURSOS ORDINARIOS - DOLARES AMERICANOS</t>
  </si>
  <si>
    <t>AJUSTE COMPLEMENTARIO POR REVALORIZACION SALDOS DE ACTIVOS DE RESERVA Y OBLIGACIONES MONEDA EXTRANJERA (DOLARES) Saldo MO = -458573521.13 ;Bs/Mo: 6.86000000000 ;Saldo Bs: -3145814354.94</t>
  </si>
  <si>
    <t>TRANSFERENCIA RECIBIDA DEL EXTERIOR SEGÚN MENSAJES SWIFT Nos. 3492-3487 (REM.EXT.) DE FECHA 21-03-2019 POR DESEMBOLSO DE CAF PRÉSTAMO CFA009757 MI RIEGO II LIBRETA N° 00287104322 FPS-USD-MI RIEGO TECNIFICADO CAF</t>
  </si>
  <si>
    <t>A:00099021001 Transferencia de recursos BI-MONETARIA conforme Art. 53 de RM 153 de 06/04/2016, a requerimiento del Órgano Judicial CITE: UNID./NAL./FINANZAS/DAF-OJ N°189/2019, por concepto de RESTITUCIÓN DE CERTIFICADOS DE DEPOSITOS JUDICIALES N° 483148 Y 484142 (H.R. 6-8036-R)</t>
  </si>
  <si>
    <t>PAGO A EXIMBANK CHINA POPUL PRÉSTAMO GCL 2017 (02) 607 VCTO. 21-03-2019 POR CUENTA DE TGN SEGUN NOTA MEFP/VTCP/DGCP/UODP-316/2019, NTI. 011915 VALOR 21-03-2019 INTERESES RMY 565.833,33 COMISIONES RMY 475.902,78 LIBRETA N° 00099021001 "TGN RECURSOS ORDINARIOS-DOLARES AMERICANOS (5970)</t>
  </si>
  <si>
    <t>PAGO A EXIMBANK CHINA POPUL PRÉSTAMO GCL 2011 (41) 391 VCTO. 21-03-2019 POR CUENTA DE TGN SEGUN NOTA MEFP/VTCP/DGCP/UODP-316/2019 , NTI. 011913 VALOR 21-03-2019 CAPITAL RMY 23.110.550,10 INTERESES RMY 6.506.903,77 LIBRETA N° 00099021001 "TGN RECURSOS ORDINARIOS-DOLARES AMERICANOS (5970)</t>
  </si>
  <si>
    <t>PAGO A EXIMBANK CHINA POPUL PRÉSTAMO GCL 2016 (29) 599 VCTO. 21-03-2019 POR CUENTA DE TGN SEGUN NOTA MEFP/VTCP/DGCP/UODP-316/2019, NTI. 011914 VALOR 21-03-2019 INTERESES RMY 3.167.500,00 COMISIONES RMY 87.986,11 LIBRETA N° 00099021001 "TGN RECURSOS ORDINARIOS-DOLARES AMERICANOS (5970)</t>
  </si>
  <si>
    <t>PAGO A EXIMBANK CHINA POPUL PRÉSTAMO GCL 2009 (43) 294 VCTO. 21-03-2019 POR CUENTA DE TGN SEGUN NOTA MEFP/VTCP/DGCP/UODP-316/2019, NTI. 011910 VALOR 21-03-2019 CAPITAL RMY 9.043.802,00 INTERESES RMY 2.273.511,54 LIBRETA N° 00099021001 "TGN RECURSOS ORDINARIOS-DOLARES AMERICANOS (5970)</t>
  </si>
  <si>
    <t>PAGO A EXIMBANK CHINA POPUL PRÉSTAMO GCL 2007 (13) 184 VCTO. 21-03-2019 POR CUENTA DE TGN AEGUN NOTA MEFP/VTCP/DGCP/UODP-316/2019, NTI. 011909 VALOR 21-03-2019 CAPITAL RMY 12.168.507,60 INTERESES RMY 2.324.860,98 LIBRETA N° 00099021001 "TGN RECURSOS ORDINARIOS-DOLARES AMERICANOS (5970)</t>
  </si>
  <si>
    <t>PAGO A EXIMBANK CHINA POPUL PRÉSTAMO GCL 2004 (04) 114A VCTO. 21-03-2019 POR CUENTA DE TGN MEFP/VTCP/DGCP/UODP-316/2019 , NTI. 011906 VALOR 21-03-2019 CAPITAL RMY 1.910.703,24 INTERESES RMY 249.771,37 LIBRETA N° 00099021001 "TGN RECURSOS ORDINARIOS-DOLARES AMERICANOS (5970)</t>
  </si>
  <si>
    <t>PAGO A BID PRÉSTAMO 2614/BL-BO VCTO. 21-03-2019 POR CUENTA DE TGN MEFP/VTCP/DGCP/UODP-327/2019 , NTI. 011904 VALOR 21-03-2019 INTERESES USD 10.240,14 LIBRETA N° 00099021001 "TGN RECURSOS ORDINARIOS-DOLARES AMERICANOS (5970)</t>
  </si>
  <si>
    <t>PAGO A BID PRÉSTAMO 2614/BL-BO VCTO. 21-03-2019 POR CUENTA DE TGN SEGÚN NOTA MEFP/VTCP/DGCP/UODP-327/2019, NTI. 011903 VALOR 21-03-2019 CAPITAL USD 1.054.468,08 INTERESES USD 434.805,55 COMISIONES USD 3.644,79 LIBRETA N° 00099021001 "TGN RECURSOS ORDINARIOS-DOLARES AMERICANOS (5970)</t>
  </si>
  <si>
    <t>PAGO A BID PRÉSTAMO 2719/BL-BO VCTO. 21-03-2019 POR CUENTA DE TGN NOTA MEFP/VTPC/DGCP-316/2019, NTI. 011911 VALOR 21-03-2019 CAPITAL USD 322.383,23 INTERESES USD 270.639,66 LIBRETA N° 00099021001 "TGN RECURSOS ORDINARIOS-DOLARES AMERICANOS (5970)</t>
  </si>
  <si>
    <t>PAGO A BID PRÉSTAMO 2719/BL-BO VCTO. 21-03-2019 POR CUENTA DE TGN NOTA MEFP/VTPC/DGCP-316/2019 , NTI. 011902 VALOR 21-03-2019 INTERESES USD 4.796,00 LIBRETA N° 00099021001 "TGN RECURSOS ORDINARIOS-DOLARES AMERICANOS (5970)</t>
  </si>
  <si>
    <t>PAGO A CAF PRÉSTAMO CFA004295 VCTO. 21-03-2019 POR CUENTA DE TGN NOTA MEFP/VTPC/DGCP-316/2019 , NTI. 011955 VALOR 21-03-2019 CAPITAL USD 2.532.249,49 INTERESES USD 655.040,19 LIBRETA N° 00099021001 "TGN RECURSOS ORDINARIOS-DOLARES AMERICANOS (5970)</t>
  </si>
  <si>
    <t>PAGO A CAF PRÉSTAMO CFA004274 VCTO. 21-03-2019 POR CUENTA DE TGN NOTA MEFP/VTPC/DGCP-316/2019 , NTI. 011952 VALOR 21-03-2019 CAPITAL USD 750.000,00 INTERESES USD 194.009,38 LIBRETA N° 00099021001 "TGN RECURSOS ORDINARIOS-DOLARES AMERICANOS (5970)</t>
  </si>
  <si>
    <t>PAGO A CAF PRÉSTAMO CFA008340 VCTO. 21-03-2019 POR CUENTA DE TGN NOTA MEFP/VTPC/DGCP-316/2019 , NTI. 011953 VALOR 21-03-2019 CAPITAL USD 1.873.662,70 INTERESES USD 749.233,10 COMISIONES USD 61.478,27 LIBRETA N° 00099021001 "TGN RECURSOS ORDINARIOS-DOLARES AMERICANOS (5970)</t>
  </si>
  <si>
    <t>||COMPLEMENTO A NUESTROS COMPROBANTES G 993873, G 993874, G 993875 Y G 993894, G 993893 Y G 993895 DE LA FECHA, POR PAGO AL EXIMBANK CHINA PTMOS. GCL 2004 (04) 114A, 2007(13)184, 2009(43)294, 2011(41)391, 2016(29)599 Y 2017(02)607 POR CUENTA DEL TGN, COBRO DE COMISIONES DEL BANQUERO USD 10.- LIBRETA N° 00099021001 TGN RECURSOS ORDIANRIOS - DOLARES AMERICANOS</t>
  </si>
  <si>
    <t>PAGO A BID PRÉSTAMO 2786/BL-BO VCTO. 22-03-2019 POR CUENTA DE TGN SEGUN NOTA MEFP/VTCP/DGCP/UODP-328/2019 , NTI. 012092 VALOR 22-03-2019 INTERESES USD 21.777,52 LIBRETA N° 00099021001 "TGN RECURSOS ORDINARIOS-DOLARES AMERICANOS (5970)</t>
  </si>
  <si>
    <t>PAGO A BID PRÉSTAMO 2786/BL-BO VCTO. 22-03-2019 POR CUENTA DE TGN SEGUN NOTA MEFP/VTCP/DGCP/UODP-328/2019 , NTI. 012093 VALOR 22-03-2019 CAPITAL USD 1.667.513,22 INTERESES USD 1.391.750,47 COMISIONES USD 67.774,32 LIBRETA N° 00099021001 "TGN RECURSOS ORDINARIOS-DOLARES AMERICANOS (5970)</t>
  </si>
  <si>
    <t>PAGO A BID PRÉSTAMO 709-SF-BO VCTO. 24-03-2019 POR CUENTA DE YPFB TRANSPORTE SEGÚN NOTA TSC-147/2019 Y SWIFT N° 03572 DE FECHA 15-03-2019, VALOR 25-03-2019 CAPITAL USD 603.992,17 INTERESES USD 110727,49 LIBRETA NRO. 00099021001 TGN-RECURSOS ORDINARIOS - 3987 - ALIVIO MDRI</t>
  </si>
  <si>
    <t>PAGO A CAF PRÉSTAMO CFA007725 VCTO. 25-03-2019 POR CUENTA DE TGN SEGUN NOTA MEFP/VTCP/DGCP/UODP-328/2019 , NTI. 011998 VALOR 25-03-2019 CAPITAL USD 1.150.162,59 INTERESES USD 393.907,70 LIBRETA N° 00099021001 "TGN RECURSOS ORDINARIOS-DOLARES AMERICANOS (5970)</t>
  </si>
  <si>
    <t>PAGO PRÉSTAMO BID 815-SF-BO VCTO. 23-03-2019 POR CUENTA DE TGN SEGUN NOTA MEFP/VTCP/DGCP/UODP-328/2019, NTI. 011986 VALOR 25-03-2019 CAPITAL USD 52.524,13 INTERESES USD 9.979,59 LIBRETA N° 00099021001 "TGN RECURSOS ORDINARIOS-DOLARES AMERICANOS (5970)</t>
  </si>
  <si>
    <t>PAGO PRÉSTAMO BID 733-SF-BO VCTO. 24-03-2019 POR CUENTA DE TGN SEGUN NOTA MEFP/VTCP/DGCP/UODP-328/2019 , NTI. 011990 VALOR 25-03-2019 CAPITAL USD 21.666,67 INTERESES USD 2.383,33 LIBRETA N° 00099021001 "TGN RECURSOS ORDINARIOS-DOLARES AMERICANOS (5970)</t>
  </si>
  <si>
    <t>PAGO A BID PRÉSTAMO 964/SF-BO VCTO. 23-03-2019 POR CUENTA DE TGN SEGUN NOTA MEFP/VTCP/DGCP/UODP-328/2019 , NTI. 011989 VALOR 25-03-2019 CAPITAL USD 14.659,52 INTERESES USD 5.088,66 LIBRETA N° 00099021001 "TGN RECURSOS ORDINARIOS-DOLARES AMERICANOS (5970)</t>
  </si>
  <si>
    <t>||REGULARIZACIÓN DE NUESTRO CPBTE S 0949291 DEL 15/03/2019 POR COBRO DE COMISIONES EFECTUADO POR EL MUFG BANK LTD. POR EL DESEMBOLSO DEL PTMO. JICA BV-P5, SEGUN NOTA MEFP/VTCP/DGCP/UODP-355/2019 DEL 25/03/2019 LIB. N° 00099021001 TGN RECURSOS ORDINARIOS - DOLARES AMERICANOS (5970)</t>
  </si>
  <si>
    <t>AJUSTE COMPLEMENTARIO POR REVALORIZACION SALDOS DE ACTIVOS DE RESERVA Y OBLIGACIONES MONEDA EXTRANJERA (DOLARES) Saldo MO = -443407981.78 ;Bs/Mo: 6.86000000000 ;Saldo Bs: -3041778755.00</t>
  </si>
  <si>
    <t>PAGO A BID PRÉSTAMO 2498/BL-BO VCTO. 26-03-2019 POR CUENTA DE TGN SEGUN NOTA MEFP/VTCP/DGCP/UODP-344/2019 , NTI. 011960 VALOR 26-03-2019 INTERESES USD 5.861,52 LIBRETA N° 00099021001 "TGN RECURSOS ORDINARIOS-DOLARES AMERICANOS (5970)</t>
  </si>
  <si>
    <t>PAGO A BID PRÉSTAMO 2498/BL-BO VCTO. 26-03-2019 POR CUENTA DE TGN SEGUN NOTA MEFP/VTCP/DGCP/UODP-344/2019 , NTI. 012097 VALOR 26-03-2019 CAPITAL USD 230.168,31 INTERESES USD 192.356,61 LIBRETA N° 00099021001 "TGN RECURSOS ORDINARIOS-DOLARES AMERICANOS (5970)</t>
  </si>
  <si>
    <t>PAGO A BID PRÉSTAMO 2061/BL-BO VCTO. 27-03-2019 POR CUENTA DE TGN , NTI. 011995 VALOR 27-03-2019 CAPITAL USD 145.833,33 INTERESES USD 105.243,16 CTA. 5970 CUENTA UNICA DEL TESORO DOLARES AMERICANOS LIB. 00099021001</t>
  </si>
  <si>
    <t>PAGO A BID PRÉSTAMO 1038 SF-BO VCTO. 27-03-2019 POR CUENTA DE TGN , NTI. 011991 VALOR 27-03-2019 CAPITAL USD 3.907,46 INTERESES USD 1.627,64 CTA. 5970 CUENTA UNICA DEL TESORO DOLARES AMERICANOS LIB. 00099021001</t>
  </si>
  <si>
    <t>PAGO A BID PRÉSTAMO 2061/BL-BO VCTO. 27-03-2019 POR CUENTA DE TGN , NTI. 011994 VALOR 27-03-2019 INTERESES USD 3.719,18 CTA. 5970 CUENTA UNICA DEL TESORO DOLARES AMERICANOS LIB. 00099021001</t>
  </si>
  <si>
    <t>PAGO A BID PRÉSTAMO 1039/SF-BO VCTO. 27-03-2019 POR CUENTA DE TGN , NTI. 011992 VALOR 27-03-2019 CAPITAL USD 265.929,87 INTERESES USD 110.772,54 CTA. 5970 CUENTA UNICA DEL TESORO DOLARES AMERICANOS LIB. 00099021001</t>
  </si>
  <si>
    <t>PAGO A BID PRÉSTAMO 2082/BL - BO VCTO. 27-03-2019 POR CUENTA DE TGN , NTI. 011972 VALOR 27-03-2019 CAPITAL USD 233.766,57 INTERESES USD 168.701,71 CTA. 5970 CUENTA UNICA DEL TESORO DOLARES AMERICANOS LIB. 00099021001</t>
  </si>
  <si>
    <t>PAGO A BID PRÉSTAMO 2082/ BL-BO VCTO. 27-03-2019 POR CUENTA DE TGN , NTI. 011973 VALOR 27-03-2019 INTERESES USD 5.961,73 CTA. 5970 CUENTA UNICA DEL TESORO DOLARES AMERICANOS LIB. 00099021001</t>
  </si>
  <si>
    <t>PAGO A BID PRÉSTAMO 2057/BL-BO VCTO. 27-03-2019 POR CUENTA DE TGN , NTI. 011970 VALOR 27-03-2019 CAPITAL USD 479.246,28 INTERESES USD 345.856,42 CTA. 5970 CUENTA UNICA DEL TESORO DOLARES AMERICANOS LIB. 00099021001</t>
  </si>
  <si>
    <t>PAGO A BID PRÉSTAMO 2057/BL-BO VCTO. 27-03-2019 POR CUENTA DE TGN , NTI. 011961 VALOR 27-03-2019 INTERESES USD 12.248,71 CTA. 5970 CUENTA UNICA DEL TESORO DOLARES AMERICANOS LIB. 00099021001</t>
  </si>
  <si>
    <t>PAGO A CAF PRÉSTAMO CFA004616 VCTO. 27-03-2019 POR CUENTA DE TGN , NTI. 011984 VALOR 27-03-2019 CAPITAL USD 971.372,93 INTERESES USD 160.232,19 CTA. 5970 CUENTA UNICA DEL TESORO DOLARES AMERICANOS LIB. 00099021001</t>
  </si>
  <si>
    <t>PAGO A CAF PRÉSTAMO CFA003805 VCTO. 27-03-2019 POR CUENTA DE TGN , NTI. 011956 VALOR 27-03-2019 CAPITAL USD 2.687.382,37 INTERESES USD 706.992,45 CTA. 5970 CUENTA UNICA DEL TESORO DOLARES AMERICANOS LIB. 00099021001</t>
  </si>
  <si>
    <t>PAGO A CAF PRÉSTAMO CFA003807 VCTO. 27-03-2019 POR CUENTA DE TGN , NTI. 011974 VALOR 27-03-2019 CAPITAL USD 4.380.611,57 INTERESES USD 1.152.444,60 CTA. 5970 CUENTA UNICA DEL TESORO DOLARES AMERICANOS LIB. 00099021001</t>
  </si>
  <si>
    <t>||REGULARIZACION DE NUESTRO CPBTE S 0949513 DEL 20/03/2019 POR COBRO DE COMISIONES EFECTUADO POR EL MUFG BANK LTD. POR EL DESEMBOLSO DEL PTMO. JICA BV-P5, SEGUN NOTA MEFP/VTCP/DGCP/UODP-354/2019 DEL 27/03/2019 DEL MEFP LIB. N° 00099021001 "TGN RECURSOS ORDINARIOS - DOLARES AMERICANOS (5970)"</t>
  </si>
  <si>
    <t>AJUSTE COMPLEMENTARIO POR REVALORIZACION SALDOS DE ACTIVOS DE RESERVA Y OBLIGACIONES MONEDA EXTRANJERA (DOLARES) Saldo MO = -422831854.33 ;Bs/Mo: 6.86000000000 ;Saldo Bs: -2900626520.73</t>
  </si>
  <si>
    <t>TRANSFERENCIA RECIBIDA DEL EXTERIOR SEGÚN MENSAJES SWIFT Nos. 03828-03823 (REM.EXT.) DE FECHA 28-03-2019 POR DESEMBOLSO DE BID PRÉSTAMO 2614/BL-BO REQ 00029 BO OPS0201912969A LIBRETA N° 00287104311 FPS-US-BID 2614/BL-BO PROG. REDES INT. DE SALUD PTS</t>
  </si>
  <si>
    <t>AJUSTE COMPLEMENTARIO POR REVALORIZACION SALDOS DE ACTIVOS DE RESERVA Y OBLIGACIONES MONEDA EXTRANJERA (DOLARES) Saldo MO = -428094712.24 ;Bs/Mo: 6.86000000000 ;Saldo Bs: -2936729725.96</t>
  </si>
  <si>
    <t>'TRANSFERENCIA'||RECIBIDA DEL EXTERIOR SEGÚN MENSAJES SWIFT N°3898-3888 (REM.EXT.) DE FECHA 29-03-2019, VALOR 28-03-2019 AYUDA HUMANITARIA LIBRETA N° 00099021001 TGN-RECURSOS ORDINARIOS-DOLARES (5970)</t>
  </si>
  <si>
    <t>TRANSFERENCIA RECIBIDA DEL EXTERIOR SEGÚN MENSAJES SWIFT Nos. 03900-03890 (REM.EXT.) DE FECHA 29-03-2019 POR DESEMBOLSO DE IDA PRÉSTAMO 5454-BO 32 LIBRETA N° 00085027001 ME-USD-PROY. IDTR II - TGN-PEVD-CONVENIO 5454-BO</t>
  </si>
  <si>
    <t>PAGO A BANCO EUROPEO DE INV PRÉSTAMO FI No 85175 VCTO. 31-03-2019 POR CUENTA DE TGN , NTI. 011957 VALOR 29-03-2019 COMISIONES USD 145.094,44 CTA. 5970 CUENTA UNICA DEL TESORO DOLARES AMERICANOS LIB. 00099021001</t>
  </si>
  <si>
    <t>AJUSTE COMPLEMENTARIO POR REVALORIZACION SALDOS DE ACTIVOS DE RESERVA Y OBLIGACIONES MONEDA EXTRANJERA (DOLARES) Saldo MO = -423096917.05 ;Bs/Mo: 6.86000000000 ;Saldo Bs: -2902444850.95</t>
  </si>
  <si>
    <t>De: 00047081101 A:00099018008 Transferencia que realizamos a solicitud del Ministerio de Desarrollo Rural y Tierras mediante nota CITE: MDRYT/DGAA/CONTA/TES/0065-2019 por concepto de devolución de saldos observados de acuerdo a auditoria ex</t>
  </si>
  <si>
    <t>De: 00047081101 A:00099018008 Transferencia que realizamos a solicitud del Ministerio de Desarrollo Rural y Tierras mediante nota CITE: MDRYT/DGAA/CONTA/TES/0066-2019 por concepto de devolución de saldos observados de acuerdo a auditoria ex</t>
  </si>
  <si>
    <t>De: 00047081101 A:00099017001 Transferencia que realizamos a solicitud del Ministerio de Desarrollo Rural y Tierras mediante nota CITE: MDRYT/DGAA/CONTA/TES/0064-2019 por concepto de devolución de saldos observados de acuerdo a auditoria ex</t>
  </si>
  <si>
    <t>De: 00047081101 A:00099018008 A requerimiento del Ministerio de Desarrollo Rural y Tierra, con nota CITE: MDRyT/DGAA/CONTA/TES/ 0063-2019, en la cual solicita traspaso entre Libretas por devolución de saldos observados de acuerdo a auditori</t>
  </si>
  <si>
    <t>De: 00015010001 A:00099021001 Transferencia de recursos BI-MONETARIA conforme Art. 53 de RM 153 de 06/04/2016, a requerimiento del Ministerio de Gobierno CITE: MG/DGAA/UF/T/N°079/2019, por concepto de 15% MINISTERIO PÚBLICO correspondiente</t>
  </si>
  <si>
    <t>De: 00099021001 A:00015011107 Transferencia de recursos BI-MONETARIA conforme Art. 53 de RM 153 de 06/04/2016, a requerimiento del Ministerio de Gobierno CITE: MG/DGAA/UF/T/N°079/2019, por concepto de 15% MINISTERIO PÚBLICO correspondiente</t>
  </si>
  <si>
    <t>De: 00015010001 A:00099021001 Transferencia de recursos BI-MONETARIA conforme Art. 53 de RM 153 de 06/04/2016, a requerimiento del Ministerio de Gobierno CITE: MG/DGAA/UF/T/N°079/2019, por concepto de 55% UELICN correspondiente a la distri</t>
  </si>
  <si>
    <t>De: 00099021001 A:00015011107 Transferencia de recursos BI-MONETARIA conforme Art. 53 de RM 153 de 06/04/2016, a requerimiento del Ministerio de Gobierno CITE: MG/DGAA/UF/T/N°079/2019, por concepto de 55% UELICN correspondiente a la distri</t>
  </si>
  <si>
    <t>00099018008</t>
  </si>
  <si>
    <t>00099017001</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</si>
  <si>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</si>
  <si>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</si>
  <si>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</si>
  <si>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</si>
  <si>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</si>
  <si>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</si>
  <si>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</si>
  <si>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de manera inmediata a la Dirección General de Contabilidad Fiscal, en oficinas del piso 8vo del Edificio del Ministerio de Economía y Finanzas Públicas ubicado en la Av. Mariscal Santa Cruz, Esq. Loayza.</t>
    </r>
  </si>
  <si>
    <t>La siguiente informacion se encuentra desagregada por códigos de operación que afectan a las Cuentas Únicas del Tesoro (CUT) sin regularización por parte de la entidad durante el período evaluado.</t>
  </si>
  <si>
    <t>G10013050003</t>
  </si>
  <si>
    <t>G10013060003</t>
  </si>
  <si>
    <t>G10013190002</t>
  </si>
  <si>
    <t>S09506110003</t>
  </si>
  <si>
    <t>S09506200001</t>
  </si>
  <si>
    <t>S09506200003</t>
  </si>
  <si>
    <t>S09506250001</t>
  </si>
  <si>
    <t>S09506620002</t>
  </si>
  <si>
    <t>J03562630001</t>
  </si>
  <si>
    <t>Q11014680002</t>
  </si>
  <si>
    <t>S09507370002</t>
  </si>
  <si>
    <t>S09507630003</t>
  </si>
  <si>
    <t>Q11026470002</t>
  </si>
  <si>
    <t>G10065460001</t>
  </si>
  <si>
    <t>G10068870003</t>
  </si>
  <si>
    <t>Q11031930002</t>
  </si>
  <si>
    <t>Q11032860002</t>
  </si>
  <si>
    <t>Q11032870002</t>
  </si>
  <si>
    <t>S09509940001</t>
  </si>
  <si>
    <t>S09509940003</t>
  </si>
  <si>
    <t>G10086290001</t>
  </si>
  <si>
    <t>G10091400003</t>
  </si>
  <si>
    <t>Q11035790002</t>
  </si>
  <si>
    <t>Q11037710002</t>
  </si>
  <si>
    <t>G10105390002</t>
  </si>
  <si>
    <t>G10105410002</t>
  </si>
  <si>
    <t>J03573300002</t>
  </si>
  <si>
    <t>Q11044030002</t>
  </si>
  <si>
    <t>Q11044320002</t>
  </si>
  <si>
    <t>S09512390002</t>
  </si>
  <si>
    <t>S09512390003</t>
  </si>
  <si>
    <t>S09512390004</t>
  </si>
  <si>
    <t>S09512430001</t>
  </si>
  <si>
    <t>S09512430004</t>
  </si>
  <si>
    <t>F0000963</t>
  </si>
  <si>
    <t>F0000964</t>
  </si>
  <si>
    <t>F0000974</t>
  </si>
  <si>
    <t>Q11049270002</t>
  </si>
  <si>
    <t>S09515020002</t>
  </si>
  <si>
    <t>S09515030002</t>
  </si>
  <si>
    <t>G10127160032</t>
  </si>
  <si>
    <t>Q11054950002</t>
  </si>
  <si>
    <t>Q11055090002</t>
  </si>
  <si>
    <t>I00806600002</t>
  </si>
  <si>
    <t>G10141270003</t>
  </si>
  <si>
    <t>G10140040003</t>
  </si>
  <si>
    <t>G10140050003</t>
  </si>
  <si>
    <t>Q11060490002</t>
  </si>
  <si>
    <t>G10149480003</t>
  </si>
  <si>
    <t>G10149490003</t>
  </si>
  <si>
    <t>Q11065280002</t>
  </si>
  <si>
    <t>Q11065780002</t>
  </si>
  <si>
    <t>F0001030</t>
  </si>
  <si>
    <t>G10171940002</t>
  </si>
  <si>
    <t>Q11073160002</t>
  </si>
  <si>
    <t>F0001045</t>
  </si>
  <si>
    <t>G10182270003</t>
  </si>
  <si>
    <t>G10182280003</t>
  </si>
  <si>
    <t>G10193360002</t>
  </si>
  <si>
    <t>G10193410001</t>
  </si>
  <si>
    <t>Q11086420002</t>
  </si>
  <si>
    <t>Q11089820002</t>
  </si>
  <si>
    <t>Q11093010002</t>
  </si>
  <si>
    <t>Q11094780002</t>
  </si>
  <si>
    <t>G10208030003</t>
  </si>
  <si>
    <t>S09522530003</t>
  </si>
  <si>
    <t>F0001079</t>
  </si>
  <si>
    <t>G10209540003</t>
  </si>
  <si>
    <t>G10211030004</t>
  </si>
  <si>
    <t>Q11097750002</t>
  </si>
  <si>
    <t>G10216200003</t>
  </si>
  <si>
    <t>G10221630002</t>
  </si>
  <si>
    <t>Q11099200002</t>
  </si>
  <si>
    <t>Q11100290002</t>
  </si>
  <si>
    <t>S09523870002</t>
  </si>
  <si>
    <t>S09523870003</t>
  </si>
  <si>
    <t>G10221640001</t>
  </si>
  <si>
    <t>Q11103700002</t>
  </si>
  <si>
    <t>Q11106830002</t>
  </si>
  <si>
    <t>Q11107120002</t>
  </si>
  <si>
    <t>Q11107650002</t>
  </si>
  <si>
    <t>F0001111</t>
  </si>
  <si>
    <t>Q11109550002</t>
  </si>
  <si>
    <t>Q11112590002</t>
  </si>
  <si>
    <t>F0001126</t>
  </si>
  <si>
    <t>Q11114230002</t>
  </si>
  <si>
    <t>G10251990003</t>
  </si>
  <si>
    <t>J03591470002</t>
  </si>
  <si>
    <t>Q11120170002</t>
  </si>
  <si>
    <t>S09527870001</t>
  </si>
  <si>
    <t>G10256630003</t>
  </si>
  <si>
    <t>Q11121260002</t>
  </si>
  <si>
    <t>S09528800001</t>
  </si>
  <si>
    <t>S09528800003</t>
  </si>
  <si>
    <t>Q11126890002</t>
  </si>
  <si>
    <t>G10271220001</t>
  </si>
  <si>
    <t>T03945750001</t>
  </si>
  <si>
    <t>T03945770001</t>
  </si>
  <si>
    <t>T03945790001</t>
  </si>
  <si>
    <t>T03945810001</t>
  </si>
  <si>
    <t>T03945830001</t>
  </si>
  <si>
    <t>T03945850001</t>
  </si>
  <si>
    <t>T03945870001</t>
  </si>
  <si>
    <t>T03945890001</t>
  </si>
  <si>
    <t>T03945910001</t>
  </si>
  <si>
    <t>T03945930001</t>
  </si>
  <si>
    <t>T03945950001</t>
  </si>
  <si>
    <t>T03945970001</t>
  </si>
  <si>
    <t>T03945990001</t>
  </si>
  <si>
    <t>T03946010001</t>
  </si>
  <si>
    <t>T03946030001</t>
  </si>
  <si>
    <t>T03946050001</t>
  </si>
  <si>
    <t>T03946070001</t>
  </si>
  <si>
    <t>T03946090001</t>
  </si>
  <si>
    <t>T03946110001</t>
  </si>
  <si>
    <t>T03946130001</t>
  </si>
  <si>
    <t>T03946150001</t>
  </si>
  <si>
    <t>T03946170001</t>
  </si>
  <si>
    <t>T03946190001</t>
  </si>
  <si>
    <t>T03946210001</t>
  </si>
  <si>
    <t>T03946230001</t>
  </si>
  <si>
    <t>T03946250001</t>
  </si>
  <si>
    <t>T03946270001</t>
  </si>
  <si>
    <t>T03946290001</t>
  </si>
  <si>
    <t>T03946310001</t>
  </si>
  <si>
    <t>T03946330001</t>
  </si>
  <si>
    <t>T03946350001</t>
  </si>
  <si>
    <t>T03946380001</t>
  </si>
  <si>
    <t>T03946400001</t>
  </si>
  <si>
    <t>T03946420001</t>
  </si>
  <si>
    <t>T03946440001</t>
  </si>
  <si>
    <t>T03946460001</t>
  </si>
  <si>
    <t>T03946480001</t>
  </si>
  <si>
    <t>T03946500001</t>
  </si>
  <si>
    <t>T03946520001</t>
  </si>
  <si>
    <t>T03946540001</t>
  </si>
  <si>
    <t>T03946560001</t>
  </si>
  <si>
    <t>T03946580001</t>
  </si>
  <si>
    <t>T03946600001</t>
  </si>
  <si>
    <t>T03946620001</t>
  </si>
  <si>
    <t>T03946640001</t>
  </si>
  <si>
    <t>T03946660001</t>
  </si>
  <si>
    <t>T03946680001</t>
  </si>
  <si>
    <t>T03946700001</t>
  </si>
  <si>
    <t>T03946720001</t>
  </si>
  <si>
    <t>T03946740001</t>
  </si>
  <si>
    <t>T03946760001</t>
  </si>
  <si>
    <t>T03946780001</t>
  </si>
  <si>
    <t>T03946800001</t>
  </si>
  <si>
    <t>T03946820001</t>
  </si>
  <si>
    <t>T03946840001</t>
  </si>
  <si>
    <t>T03946860001</t>
  </si>
  <si>
    <t>T03946880001</t>
  </si>
  <si>
    <t>T03946900001</t>
  </si>
  <si>
    <t>T03946920001</t>
  </si>
  <si>
    <t>T03946940001</t>
  </si>
  <si>
    <t>T03946960001</t>
  </si>
  <si>
    <t>T03946980001</t>
  </si>
  <si>
    <t>T03947000001</t>
  </si>
  <si>
    <t>T03947020001</t>
  </si>
  <si>
    <t>T03947040001</t>
  </si>
  <si>
    <t>T03947060001</t>
  </si>
  <si>
    <t>T03947080001</t>
  </si>
  <si>
    <t>T03947100001</t>
  </si>
  <si>
    <t>T03947120001</t>
  </si>
  <si>
    <t>T03947140001</t>
  </si>
  <si>
    <t>T03947160001</t>
  </si>
  <si>
    <t>T03947180001</t>
  </si>
  <si>
    <t>T03947200001</t>
  </si>
  <si>
    <t>T03947220001</t>
  </si>
  <si>
    <t>T03947240001</t>
  </si>
  <si>
    <t>T03947260001</t>
  </si>
  <si>
    <t>T03947280001</t>
  </si>
  <si>
    <t>T03947300001</t>
  </si>
  <si>
    <t>T03947320001</t>
  </si>
  <si>
    <t>T03947340001</t>
  </si>
  <si>
    <t>T03947360001</t>
  </si>
  <si>
    <t>T03947380001</t>
  </si>
  <si>
    <t>T03947400001</t>
  </si>
  <si>
    <t>T03947420001</t>
  </si>
  <si>
    <t>T03947440001</t>
  </si>
  <si>
    <t>T03947460001</t>
  </si>
  <si>
    <t>T03947480001</t>
  </si>
  <si>
    <t>T03947500001</t>
  </si>
  <si>
    <t>T03947520001</t>
  </si>
  <si>
    <t>T03947540001</t>
  </si>
  <si>
    <t>T03947560001</t>
  </si>
  <si>
    <t>T03947580001</t>
  </si>
  <si>
    <t>T03947600001</t>
  </si>
  <si>
    <t>T03947620001</t>
  </si>
  <si>
    <t>T03947640001</t>
  </si>
  <si>
    <t>T03947660001</t>
  </si>
  <si>
    <t>T03947680001</t>
  </si>
  <si>
    <t>T03947700001</t>
  </si>
  <si>
    <t>T03947720001</t>
  </si>
  <si>
    <t>T03947740001</t>
  </si>
  <si>
    <t>T03947760001</t>
  </si>
  <si>
    <t>T03947780001</t>
  </si>
  <si>
    <t>T03947800001</t>
  </si>
  <si>
    <t>T03947820001</t>
  </si>
  <si>
    <t>T03947840001</t>
  </si>
  <si>
    <t>O17247210002</t>
  </si>
  <si>
    <t>O17246980002</t>
  </si>
  <si>
    <t>O17246780002</t>
  </si>
  <si>
    <t>O17247590002</t>
  </si>
  <si>
    <t>O17247730002</t>
  </si>
  <si>
    <t>O17247800002</t>
  </si>
  <si>
    <t>O17247950002</t>
  </si>
  <si>
    <t>B17245990002</t>
  </si>
  <si>
    <t>B17246050002</t>
  </si>
  <si>
    <t>B17246260002</t>
  </si>
  <si>
    <t>B17246270002</t>
  </si>
  <si>
    <t>B17246760002</t>
  </si>
  <si>
    <t>B17246790002</t>
  </si>
  <si>
    <t>O17246550002</t>
  </si>
  <si>
    <t>O17246410002</t>
  </si>
  <si>
    <t>O17246380002</t>
  </si>
  <si>
    <t>O17246350002</t>
  </si>
  <si>
    <t>O17245830002</t>
  </si>
  <si>
    <t>O17250880002</t>
  </si>
  <si>
    <t>O17250930002</t>
  </si>
  <si>
    <t>O17250840002</t>
  </si>
  <si>
    <t>O17250830002</t>
  </si>
  <si>
    <t>O17250520002</t>
  </si>
  <si>
    <t>O17250490002</t>
  </si>
  <si>
    <t>O17252400002</t>
  </si>
  <si>
    <t>O17252210002</t>
  </si>
  <si>
    <t>B17249950002</t>
  </si>
  <si>
    <t>B17249890002</t>
  </si>
  <si>
    <t>B17249850002</t>
  </si>
  <si>
    <t>O17250090002</t>
  </si>
  <si>
    <t>B17250920002</t>
  </si>
  <si>
    <t>O17255730002</t>
  </si>
  <si>
    <t>O17255680002</t>
  </si>
  <si>
    <t>O17256900002</t>
  </si>
  <si>
    <t>O17256490002</t>
  </si>
  <si>
    <t>O17256170002</t>
  </si>
  <si>
    <t>O17256130002</t>
  </si>
  <si>
    <t>O17254670002</t>
  </si>
  <si>
    <t>O17254270002</t>
  </si>
  <si>
    <t>O17254040002</t>
  </si>
  <si>
    <t>O17253950002</t>
  </si>
  <si>
    <t>B17255070002</t>
  </si>
  <si>
    <t>B17253990002</t>
  </si>
  <si>
    <t>B17253850002</t>
  </si>
  <si>
    <t>O17255060002</t>
  </si>
  <si>
    <t>O17259740002</t>
  </si>
  <si>
    <t>O17259630002</t>
  </si>
  <si>
    <t>O17259620002</t>
  </si>
  <si>
    <t>O17259350002</t>
  </si>
  <si>
    <t>O17260230002</t>
  </si>
  <si>
    <t>O17260210002</t>
  </si>
  <si>
    <t>O17260200002</t>
  </si>
  <si>
    <t>O17259760002</t>
  </si>
  <si>
    <t>O17258480002</t>
  </si>
  <si>
    <t>O17258320002</t>
  </si>
  <si>
    <t>O17258310002</t>
  </si>
  <si>
    <t>O17258260002</t>
  </si>
  <si>
    <t>O17258200002</t>
  </si>
  <si>
    <t>B17259010002</t>
  </si>
  <si>
    <t>B17258470002</t>
  </si>
  <si>
    <t>B17258450002</t>
  </si>
  <si>
    <t>O17259240002</t>
  </si>
  <si>
    <t>O17258540002</t>
  </si>
  <si>
    <t>O17258600002</t>
  </si>
  <si>
    <t>O17258630002</t>
  </si>
  <si>
    <t>O17264080002</t>
  </si>
  <si>
    <t>O17264410002</t>
  </si>
  <si>
    <t>O17264550002</t>
  </si>
  <si>
    <t>O17264070002</t>
  </si>
  <si>
    <t>O17263850002</t>
  </si>
  <si>
    <t>O17263210002</t>
  </si>
  <si>
    <t>O17263200002</t>
  </si>
  <si>
    <t>O17265890002</t>
  </si>
  <si>
    <t>O17265710002</t>
  </si>
  <si>
    <t>O17265540002</t>
  </si>
  <si>
    <t>O17265160002</t>
  </si>
  <si>
    <t>O17264950002</t>
  </si>
  <si>
    <t>O17264860002</t>
  </si>
  <si>
    <t>O17264820002</t>
  </si>
  <si>
    <t>O17264740002</t>
  </si>
  <si>
    <t>B17263770002</t>
  </si>
  <si>
    <t>B17263710002</t>
  </si>
  <si>
    <t>B17263620002</t>
  </si>
  <si>
    <t>B17263610002</t>
  </si>
  <si>
    <t>B17263540002</t>
  </si>
  <si>
    <t>B17263180002</t>
  </si>
  <si>
    <t>B17263160002</t>
  </si>
  <si>
    <t>B17263150002</t>
  </si>
  <si>
    <t>B17263070002</t>
  </si>
  <si>
    <t>B17262750002</t>
  </si>
  <si>
    <t>B17262740002</t>
  </si>
  <si>
    <t>B17262420002</t>
  </si>
  <si>
    <t>B17262410002</t>
  </si>
  <si>
    <t>O17262990002</t>
  </si>
  <si>
    <t>O17262980002</t>
  </si>
  <si>
    <t>O17262940002</t>
  </si>
  <si>
    <t>O17262930002</t>
  </si>
  <si>
    <t>O17262860002</t>
  </si>
  <si>
    <t>O17262700002</t>
  </si>
  <si>
    <t>O17262000002</t>
  </si>
  <si>
    <t>O17262040002</t>
  </si>
  <si>
    <t>O17262050002</t>
  </si>
  <si>
    <t>O17262430002</t>
  </si>
  <si>
    <t>O17262460002</t>
  </si>
  <si>
    <t>O17262470002</t>
  </si>
  <si>
    <t>O17262490002</t>
  </si>
  <si>
    <t>O17262500002</t>
  </si>
  <si>
    <t>O17262510002</t>
  </si>
  <si>
    <t>O17262590002</t>
  </si>
  <si>
    <t>O17262610002</t>
  </si>
  <si>
    <t>O17262670002</t>
  </si>
  <si>
    <t>O17269850002</t>
  </si>
  <si>
    <t>O17269740002</t>
  </si>
  <si>
    <t>O17269650002</t>
  </si>
  <si>
    <t>O17269280002</t>
  </si>
  <si>
    <t>O17269260002</t>
  </si>
  <si>
    <t>O17268880002</t>
  </si>
  <si>
    <t>O17270310002</t>
  </si>
  <si>
    <t>O17270140002</t>
  </si>
  <si>
    <t>O17267880002</t>
  </si>
  <si>
    <t>O17267730002</t>
  </si>
  <si>
    <t>O17267620002</t>
  </si>
  <si>
    <t>O17267390002</t>
  </si>
  <si>
    <t>B17268630002</t>
  </si>
  <si>
    <t>B17268120002</t>
  </si>
  <si>
    <t>B17268110002</t>
  </si>
  <si>
    <t>B17268080002</t>
  </si>
  <si>
    <t>O17268300002</t>
  </si>
  <si>
    <t>O17274110002</t>
  </si>
  <si>
    <t>O17275010002</t>
  </si>
  <si>
    <t>O17274370002</t>
  </si>
  <si>
    <t>B17272640002</t>
  </si>
  <si>
    <t>B17272540002</t>
  </si>
  <si>
    <t>O17273050002</t>
  </si>
  <si>
    <t>O17272320002</t>
  </si>
  <si>
    <t>O17272240002</t>
  </si>
  <si>
    <t>O17271980002</t>
  </si>
  <si>
    <t>O17271920002</t>
  </si>
  <si>
    <t>O17271910002</t>
  </si>
  <si>
    <t>O17278290002</t>
  </si>
  <si>
    <t>O17278300002</t>
  </si>
  <si>
    <t>O17277880002</t>
  </si>
  <si>
    <t>O17277870002</t>
  </si>
  <si>
    <t>O17277850002</t>
  </si>
  <si>
    <t>O17277830002</t>
  </si>
  <si>
    <t>O17277810002</t>
  </si>
  <si>
    <t>O17277800002</t>
  </si>
  <si>
    <t>O17277790002</t>
  </si>
  <si>
    <t>O17277760002</t>
  </si>
  <si>
    <t>O17277750002</t>
  </si>
  <si>
    <t>O17277740002</t>
  </si>
  <si>
    <t>O17279580002</t>
  </si>
  <si>
    <t>O17279040002</t>
  </si>
  <si>
    <t>O17278860002</t>
  </si>
  <si>
    <t>B17276740002</t>
  </si>
  <si>
    <t>B17276730002</t>
  </si>
  <si>
    <t>B17276720002</t>
  </si>
  <si>
    <t>B17276710002</t>
  </si>
  <si>
    <t>B17276700002</t>
  </si>
  <si>
    <t>B17276690002</t>
  </si>
  <si>
    <t>B17276670002</t>
  </si>
  <si>
    <t>O17277730002</t>
  </si>
  <si>
    <t>O17277720002</t>
  </si>
  <si>
    <t>O17277690002</t>
  </si>
  <si>
    <t>O17277670002</t>
  </si>
  <si>
    <t>O17277640002</t>
  </si>
  <si>
    <t>O17277630002</t>
  </si>
  <si>
    <t>O17276780002</t>
  </si>
  <si>
    <t>O17276610002</t>
  </si>
  <si>
    <t>B17278310002</t>
  </si>
  <si>
    <t>O17283230002</t>
  </si>
  <si>
    <t>O17283240002</t>
  </si>
  <si>
    <t>O17283270002</t>
  </si>
  <si>
    <t>O17283280002</t>
  </si>
  <si>
    <t>O17282540002</t>
  </si>
  <si>
    <t>O17282190002</t>
  </si>
  <si>
    <t>O17282180002</t>
  </si>
  <si>
    <t>O17282070002</t>
  </si>
  <si>
    <t>O17283620002</t>
  </si>
  <si>
    <t>O17283520002</t>
  </si>
  <si>
    <t>B17282020002</t>
  </si>
  <si>
    <t>B17281970002</t>
  </si>
  <si>
    <t>B17281180002</t>
  </si>
  <si>
    <t>B17281160002</t>
  </si>
  <si>
    <t>O17281780002</t>
  </si>
  <si>
    <t>O17281750002</t>
  </si>
  <si>
    <t>O17281650002</t>
  </si>
  <si>
    <t>O17281610002</t>
  </si>
  <si>
    <t>O17281420002</t>
  </si>
  <si>
    <t>B17282820002</t>
  </si>
  <si>
    <t>B17282910002</t>
  </si>
  <si>
    <t>O17281130002</t>
  </si>
  <si>
    <t>O17281240002</t>
  </si>
  <si>
    <t>O17281250002</t>
  </si>
  <si>
    <t>O17281260002</t>
  </si>
  <si>
    <t>O17281270002</t>
  </si>
  <si>
    <t>O17293760002</t>
  </si>
  <si>
    <t>O17293360002</t>
  </si>
  <si>
    <t>O17291810002</t>
  </si>
  <si>
    <t>O17291800002</t>
  </si>
  <si>
    <t>O17291740002</t>
  </si>
  <si>
    <t>O17291560002</t>
  </si>
  <si>
    <t>O17291340002</t>
  </si>
  <si>
    <t>O17294290002</t>
  </si>
  <si>
    <t>O17295760002</t>
  </si>
  <si>
    <t>B17286500002</t>
  </si>
  <si>
    <t>O17287390002</t>
  </si>
  <si>
    <t>O17287100002</t>
  </si>
  <si>
    <t>O17286830002</t>
  </si>
  <si>
    <t>O17304040002</t>
  </si>
  <si>
    <t>O17304570002</t>
  </si>
  <si>
    <t>O17304630002</t>
  </si>
  <si>
    <t>O17304660002</t>
  </si>
  <si>
    <t>O17304670002</t>
  </si>
  <si>
    <t>O17304680002</t>
  </si>
  <si>
    <t>O17304720002</t>
  </si>
  <si>
    <t>O17304730002</t>
  </si>
  <si>
    <t>O17304770002</t>
  </si>
  <si>
    <t>O17304830002</t>
  </si>
  <si>
    <t>O17305020002</t>
  </si>
  <si>
    <t>B17299180002</t>
  </si>
  <si>
    <t>B17300930002</t>
  </si>
  <si>
    <t>B17300960002</t>
  </si>
  <si>
    <t>B17302370002</t>
  </si>
  <si>
    <t>O17299380002</t>
  </si>
  <si>
    <t>O17302740002</t>
  </si>
  <si>
    <t>O17301130002</t>
  </si>
  <si>
    <t>O17300560002</t>
  </si>
  <si>
    <t>O17311830002</t>
  </si>
  <si>
    <t>O17313350002</t>
  </si>
  <si>
    <t>O17313320002</t>
  </si>
  <si>
    <t>O17313290002</t>
  </si>
  <si>
    <t>B17309830002</t>
  </si>
  <si>
    <t>O17310770002</t>
  </si>
  <si>
    <t>O17309170002</t>
  </si>
  <si>
    <t>B17310450002</t>
  </si>
  <si>
    <t>B17310470002</t>
  </si>
  <si>
    <t>B17310490002</t>
  </si>
  <si>
    <t>O17308090002</t>
  </si>
  <si>
    <t>O17308500002</t>
  </si>
  <si>
    <t>O17308820002</t>
  </si>
  <si>
    <t>O17308850002</t>
  </si>
  <si>
    <t>O17308990002</t>
  </si>
  <si>
    <t>O17309040002</t>
  </si>
  <si>
    <t>O17317740002</t>
  </si>
  <si>
    <t>O17317380002</t>
  </si>
  <si>
    <t>O17317060002</t>
  </si>
  <si>
    <t>O17317040002</t>
  </si>
  <si>
    <t>O17318990002</t>
  </si>
  <si>
    <t>B17317480002</t>
  </si>
  <si>
    <t>B17317400002</t>
  </si>
  <si>
    <t>B17317090002</t>
  </si>
  <si>
    <t>B17316700002</t>
  </si>
  <si>
    <t>B17316670002</t>
  </si>
  <si>
    <t>B17316640002</t>
  </si>
  <si>
    <t>B17316600002</t>
  </si>
  <si>
    <t>B17316590002</t>
  </si>
  <si>
    <t>O17317010002</t>
  </si>
  <si>
    <t>O17316940002</t>
  </si>
  <si>
    <t>O17316910002</t>
  </si>
  <si>
    <t>O17316560002</t>
  </si>
  <si>
    <t>O17316470002</t>
  </si>
  <si>
    <t>O17315950002</t>
  </si>
  <si>
    <t>O17315860002</t>
  </si>
  <si>
    <t>B17317590002</t>
  </si>
  <si>
    <t>B17317530002</t>
  </si>
  <si>
    <t>O17325940002</t>
  </si>
  <si>
    <t>O17325930002</t>
  </si>
  <si>
    <t>O17325920002</t>
  </si>
  <si>
    <t>O17325910002</t>
  </si>
  <si>
    <t>O17325790002</t>
  </si>
  <si>
    <t>O17325570002</t>
  </si>
  <si>
    <t>O17325220002</t>
  </si>
  <si>
    <t>O17325030002</t>
  </si>
  <si>
    <t>O17322270002</t>
  </si>
  <si>
    <t>O17322160002</t>
  </si>
  <si>
    <t>B17323720002</t>
  </si>
  <si>
    <t>B17323630002</t>
  </si>
  <si>
    <t>B17323620002</t>
  </si>
  <si>
    <t>B17323570002</t>
  </si>
  <si>
    <t>B17323530002</t>
  </si>
  <si>
    <t>B17323470002</t>
  </si>
  <si>
    <t>B17323430002</t>
  </si>
  <si>
    <t>B17323390002</t>
  </si>
  <si>
    <t>B17322730002</t>
  </si>
  <si>
    <t>O17323940002</t>
  </si>
  <si>
    <t>O17323890002</t>
  </si>
  <si>
    <t>O17323860002</t>
  </si>
  <si>
    <t>O17323840002</t>
  </si>
  <si>
    <t>O17323830002</t>
  </si>
  <si>
    <t>O17323380002</t>
  </si>
  <si>
    <t>O17323240002</t>
  </si>
  <si>
    <t>O17323230002</t>
  </si>
  <si>
    <t>O17322720002</t>
  </si>
  <si>
    <t>O17322670002</t>
  </si>
  <si>
    <t>O17329590002</t>
  </si>
  <si>
    <t>O17329890002</t>
  </si>
  <si>
    <t>O17329190002</t>
  </si>
  <si>
    <t>O17328000002</t>
  </si>
  <si>
    <t>O17331740002</t>
  </si>
  <si>
    <t>O17331650002</t>
  </si>
  <si>
    <t>O17330810002</t>
  </si>
  <si>
    <t>O17330800002</t>
  </si>
  <si>
    <t>O17330410002</t>
  </si>
  <si>
    <t>B17328070002</t>
  </si>
  <si>
    <t>B17327870002</t>
  </si>
  <si>
    <t>B17327680002</t>
  </si>
  <si>
    <t>O17327760002</t>
  </si>
  <si>
    <t>O17327510002</t>
  </si>
  <si>
    <t>O17327500002</t>
  </si>
  <si>
    <t>B17329000002</t>
  </si>
  <si>
    <t>B17329050002</t>
  </si>
  <si>
    <t>O17336400002</t>
  </si>
  <si>
    <t>O17335250002</t>
  </si>
  <si>
    <t>O17334990002</t>
  </si>
  <si>
    <t>O17334640002</t>
  </si>
  <si>
    <t>O17337090002</t>
  </si>
  <si>
    <t>O17337030002</t>
  </si>
  <si>
    <t>O17336600002</t>
  </si>
  <si>
    <t>B17334750002</t>
  </si>
  <si>
    <t>B17334740002</t>
  </si>
  <si>
    <t>B17334500002</t>
  </si>
  <si>
    <t>B17335450002</t>
  </si>
  <si>
    <t>B17335440002</t>
  </si>
  <si>
    <t>B17334820002</t>
  </si>
  <si>
    <t>B17334840002</t>
  </si>
  <si>
    <t>B17334850002</t>
  </si>
  <si>
    <t>B17335150002</t>
  </si>
  <si>
    <t>B17335380002</t>
  </si>
  <si>
    <t>O17341440002</t>
  </si>
  <si>
    <t>O17341670002</t>
  </si>
  <si>
    <t>O17341800002</t>
  </si>
  <si>
    <t>O17341090002</t>
  </si>
  <si>
    <t>O17340290002</t>
  </si>
  <si>
    <t>O17342420002</t>
  </si>
  <si>
    <t>O17342080002</t>
  </si>
  <si>
    <t>B17340440002</t>
  </si>
  <si>
    <t>B17340400002</t>
  </si>
  <si>
    <t>O17340240002</t>
  </si>
  <si>
    <t>O17339830002</t>
  </si>
  <si>
    <t>O17339770002</t>
  </si>
  <si>
    <t>B17341170002</t>
  </si>
  <si>
    <t>O17346260002</t>
  </si>
  <si>
    <t>O17346350002</t>
  </si>
  <si>
    <t>O17345740002</t>
  </si>
  <si>
    <t>O17347040002</t>
  </si>
  <si>
    <t>B17345850002</t>
  </si>
  <si>
    <t>B17345510002</t>
  </si>
  <si>
    <t>B17345490002</t>
  </si>
  <si>
    <t>B17345480002</t>
  </si>
  <si>
    <t>B17345460002</t>
  </si>
  <si>
    <t>B17345430002</t>
  </si>
  <si>
    <t>O17345720002</t>
  </si>
  <si>
    <t>O17345710002</t>
  </si>
  <si>
    <t>O17345680002</t>
  </si>
  <si>
    <t>O17345660002</t>
  </si>
  <si>
    <t>O17345620002</t>
  </si>
  <si>
    <t>O17345610002</t>
  </si>
  <si>
    <t>O17344710002</t>
  </si>
  <si>
    <t>O17352210002</t>
  </si>
  <si>
    <t>O17352080002</t>
  </si>
  <si>
    <t>O17351340002</t>
  </si>
  <si>
    <t>O17351270002</t>
  </si>
  <si>
    <t>O17350990002</t>
  </si>
  <si>
    <t>O17350840002</t>
  </si>
  <si>
    <t>O17350340002</t>
  </si>
  <si>
    <t>O17354830002</t>
  </si>
  <si>
    <t>O17353150002</t>
  </si>
  <si>
    <t>B17351240002</t>
  </si>
  <si>
    <t>B17351230002</t>
  </si>
  <si>
    <t>B17351210002</t>
  </si>
  <si>
    <t>B17351100002</t>
  </si>
  <si>
    <t>B17349730002</t>
  </si>
  <si>
    <t>O17349990002</t>
  </si>
  <si>
    <t>O17358990002</t>
  </si>
  <si>
    <t>O17359410002</t>
  </si>
  <si>
    <t>O17359330002</t>
  </si>
  <si>
    <t>O17356460002</t>
  </si>
  <si>
    <t>B17357650002</t>
  </si>
  <si>
    <t>B17357530002</t>
  </si>
  <si>
    <t>B17357310002</t>
  </si>
  <si>
    <t>B17357250002</t>
  </si>
  <si>
    <t>B17357240002</t>
  </si>
  <si>
    <t>B17357220002</t>
  </si>
  <si>
    <t>B17356990002</t>
  </si>
  <si>
    <t>B17356960002</t>
  </si>
  <si>
    <t>O17358280002</t>
  </si>
  <si>
    <t>O17357260002</t>
  </si>
  <si>
    <t>O17356840002</t>
  </si>
  <si>
    <t>O17361660002</t>
  </si>
  <si>
    <t>O17361690002</t>
  </si>
  <si>
    <t>O17362280002</t>
  </si>
  <si>
    <t>O17362770002</t>
  </si>
  <si>
    <t>O17362790002</t>
  </si>
  <si>
    <t>O17363790002</t>
  </si>
  <si>
    <t>O17364080002</t>
  </si>
  <si>
    <t>O17364560002</t>
  </si>
  <si>
    <t>O17364720002</t>
  </si>
  <si>
    <t>B17362510002</t>
  </si>
  <si>
    <t>B17362680002</t>
  </si>
  <si>
    <t>B17362760002</t>
  </si>
  <si>
    <t>00099021001 DEP.DE CHEQ.AJENOS,RET.DE CAM.,CONCEPTO: PAGO INCAPACIDADES TEMPORALES (REEMBOLSO) MINISTERIO DE ECONOMIA FINANZAS PUBLICAS,DEP.: CAJA NACIONAL DE SALUD , PROCEDENCIA: BANCO UNION S.A., CHEQUE: 18163, FECHA DE EMISION:19/03/2019
NOTA MEFP/VTCP/DGPOT/UAIS/N°1958/2019  DE 05/04/2019</t>
  </si>
  <si>
    <t>00099021001 DEP.DE CHEQ.AJENOS,RET.DE CAM.,CONCEPTO: PAGO INCAPACIDADES TEMPORALES (REEMBOLSO) MINISTERIO DE ECONOMIA FINANZAS PUBLICAS,DEP.: CAJA NACIONAL DE SALUD , PROCEDENCIA: BANCO UNION S.A., CHEQUE: 18162, FECHA DE EMISION:19/03/2019
NOTA MEFP/VTCP/DGPOT/UAIS/N°1958/2019  DE 05/04/2019</t>
  </si>
  <si>
    <t>00099021001 DEP.DE CHEQ.AJENOS,RET.DE CAM.,CONCEPTO: PAGO INCAPACIDADES TEMPORALES (REEMBOLSO) MINISTERIO DE ECONOMIA FINANZAS PUBLICAS,DEP.: CAJA NACIONAL DE SALUD , PROCEDENCIA: BANCO UNION S.A., CHEQUE: 18164, FECHA DE EMISION:19/03/2019
NOTA MEFP/VTCP/DGPOT/UAIS/N°1958/2019  DE 05/04/2019</t>
  </si>
  <si>
    <t>PAGO A NATIXIS FRANCIA PRÉSTAMO 931-OA1 VCTO. 31-03-2019 POR CUENTA DE GMSCZ , VALOR 01-04-2019 CAPITAL EUR 14.000,40 INTERESES EUR 2.179,18 LIB. 00099031002 RECUP.DIFERENCIALES CAPITAL E INTERES-CRED.EXT.</t>
  </si>
  <si>
    <t>PAGO A NATIXIS FRANCIA PRÉSTAMO 931-OB1 VCTO. 31-03-2019 POR CUENTA DE SEMAPA , VALOR 01-04-2019 CAPITAL EUR 32.274,00 INTERESES EUR 1.606,16 LIB. 00099031002 RECUP.DIFERENCIALES CAPITAL E INTERES-CRED.EXT.</t>
  </si>
  <si>
    <t>PAGO PRÉSTAMO IDA 948-BO VCTO. 01-04-2019 POR CUENTA DE SAGUAPAC , VALOR 01-04-2019 CAPITAL USD 135.000,00 INTERESES USD 10.631,25 LIB. 00099021001 - RECURSOS ORDINARIOS (3987) - MDRI</t>
  </si>
  <si>
    <t>||TRANSFERENCIA DE FONDOS S/G. MENSAJE SWIFT NRO. 03974 Y CORREO ELECTRÓNICO DE LA UMSA DE LA FECHA. (SECTOR PÚBLICO - DONACIONES). DE LA CTA. 1-4696388 CUENTA UNICA UNIVERSITARIA - C.U.U. - UMSA; COBRO UTILES DE ESCRITORIO.</t>
  </si>
  <si>
    <t>'TRANSFERENCIA DE FONDOS||S/G. NOTA CITE MEFP/VTCP/DGCP/UF-222/2019 DE LA FECHA, DEL MIN.DE ECONOMIA Y FINANZAS PUBLICAS(HRE-TSO-2019-1451), RECURSOS FIDEICOMISO "ACCESOS SEGUROS PARA VIVIR BIEN", CONSTITUIDO CON EL FONDO NACIONAL DE DESARROLLO REGIONAL. DEBITO DE LA LIBRETA N° 00099021001 TGN-RECURSOS ORDINARIOS MN.</t>
  </si>
  <si>
    <t>'TRANSFERENCIA DE FONDOS||S/G. NOTA CITE MEFP/VTCP/DGCP/UF-222/2019 DE LA FECHA, DEL MIN.DE ECONOMIA Y FINANZAS PUBLICAS(HRE-TSO-2019-1451), RECURSOS FIDEICOMISO "ACCESOS SEGUROS PARA VIVIR BIEN", CONSTITUIDO CON EL FONDO NACIONAL DE DESARROLLO REGIONAL. DEBITO DE LA LIBRETA N° 00099021001, REPOSICION UTILES DE ESCRITORIO.</t>
  </si>
  <si>
    <t>'COBRO DE'||UTILES DE ESCRITORIO S/G. NOTA CITE: MEFP/VTCP/DGCP/UF-217/2019 DE LA FECHA, DEL MIN.DE ECONOMIA Y FINANZAS PUBLICAS.(HRE-TSO-2019-1450), DEBITO AUTOMATICO A EBA - PROMIEL EN FAVOR DEL FIDEICOMISO FINPRO. DEBITO DE LA LIBRETA 00599042001 EBA-ENDULZANTES ADM. Y OPERT.(COMPL.COMPROB.0950622 DE LA FECHA)</t>
  </si>
  <si>
    <t>||REGULARIZACIÓN DE LA OPERACIÓN NRO. 0950611 DE F. 01/04/2019 POR ERROR EN APROPIACIÓN DE LA CUENTA DE DÉBITO.</t>
  </si>
  <si>
    <t>De: 00163012002 TRANSFERENCIA A SOLICITUD DE ANH S/G NOTA ANH 05593 DAFUFI 0435/2019, EN CUMPLIMIENTO A LA LEY N° 3058 ART. 112 Y 142 (Fondo de Ayuda Interna al Desarrollo Nacional) HR 6-9688-R.</t>
  </si>
  <si>
    <t>NÚMERO DE LIBRETA CUT: 99031009.00 OPERACIÓN T01 TRANSFERENCIA DE FONDOS A LA CUT - TESORO DIRECTO DE BANCO UNION S.A. A CUENTA UNICA DEL TESORO CON NUMERO DE SOLICITUD = 3635344 Y NUMERO CORRELATIVO = 91320003042019965 TRANSFERENCIA POR OPERACIONES DE VENTA BONOS BTX</t>
  </si>
  <si>
    <t>||TRANSFERENCIA DE FONDOS S/G. FORMULARIO CITE: BUN/CF150/19 DE LA FECHA.(HRE-TSO-1469). A SOLICITUD. GOB.AUT.MCPAL.LA PAZ, LIBRETA N°00086011103 MMAA-AUDITORIAS AMBIENTALES-BNB; BUN.</t>
  </si>
  <si>
    <t>||TRANSF. DE FONDOS AL EXTERIOR SG NOTA DGAA DIR FINN.SECC.TSRA NO.218/19 Y SOL.018724-7611, REGISTRADA 01/04/2019 REF:PAGO A F/THALES LAS FRANCE SAS CANCELACION DE 34 FACTURAS POR LA EJECUCION DEL PROYECTO IMPLEMENTACION DEL SIDACTA EQUIV.EUR 8,605,370,50 MENOS COMIS. LIB.00099021001 TGN-RECURSOS ORDINARIOS (UTILES BS50.-, SWIFT BS220.-)</t>
  </si>
  <si>
    <t>NÚMERO DE LIBRETA CUT: 99031009.00 OPERACIÓN T01 TRANSFERENCIA DE FONDOS A LA CUT - TESORO DIRECTO DE BANCO UNION S.A. A CUENTA UNICA DEL TESORO CON NUMERO DE SOLICITUD = 3644925 Y NUMERO CORRELATIVO = 91320005042019108 TRANSFERENCIA POR OPERACIONES DE VENTA BONOS BTX</t>
  </si>
  <si>
    <t>COBRO COSTOS DE PAPELERIA SEGUN TRANSFERENCIA DEL EXTERIOR POR ORDEN DE CONSULADO DE BOLIVIA EN CALAMA REF:TRANSFERENCIA RECAUDACIONES MES DE MARZO LIB. 00340012003 RECAUDACION EXTRANJERIA - C.I. -L.C.</t>
  </si>
  <si>
    <t>PAGO A BID PRÉSTAMO 2664/BL-BO VCTO. 05-04-2019 POR CUENTA DE TGN , NTI. 012067 VALOR 05-04-2019 INTERESES USD 1.869,87 CTA. 3987 CUENTA UNICA DEL TESORO-3987 LIB. 00099021001 REF.: COMISIONES BANCARIAS</t>
  </si>
  <si>
    <t>NÚMERO DE LIBRETA CUT: 99031009.00 OPERACIÓN T01 TRANSFERENCIA DE FONDOS A LA CUT - TESORO DIRECTO DE BANCO UNION S.A. A CUENTA UNICA DEL TESORO CON NUMERO DE SOLICITUD = 3648841 Y NUMERO CORRELATIVO = 91320008042019181 TRANSFERENCIA POR OPERACIOPNES DE VENTA BONOS BTX</t>
  </si>
  <si>
    <t>NUMERO DE LIBRETA CUT: 00099021001 OPERACIÓN E18 TRANSFERENCIA DEL SISTEMA FINANCIERO POR CUENTA DE TERCEROS A LA CUT PAGO INDEBIDO RP PERIODO MARZO LIBRETA 00099021001 CASO 5540 A SOLICITUD FUTURO DE BOLIVIA S.A.</t>
  </si>
  <si>
    <t>NUMERO DE LIBRETA CUT: 0099021001 OPERACIÓN E18 TRANSFERENCIA DEL SISTEMA FINANCIERO POR CUENTA DE TERCEROS A LA CUT PAGO ADELANTO P.R.A. RP PERIODO MARZO 2019 A SOLICITUD DE FUTURO DE BOLIVIA S.A.</t>
  </si>
  <si>
    <t>'TRANSFERENCIA DE FONDOS||S/G. NOTA CITE MEFP/VTCP/DGCP/UF-243/2019 DE LA FECHA, DEL MIN.DE ECONOMIA Y FINANZAS PUBLICAS(HRE-TSO-2019-1497), RECURSOS FIDEICOMISO "ACCESOS SEGUROS PARA VIVIR BIEN", CONSTITUIDO CON EL FONDO NACIONAL DE DESARROLLO REGIONAL. DEBITO DE LA LIBRETA N° 00099021001 TGN-RECURSOS ORDINARIOS MN.</t>
  </si>
  <si>
    <t>'TRANSFERENCIA DE FONDOS||S/G. NOTA CITE MEFP/VTCP/DGCP/UF-243/2019 DE LA FECHA, DEL MIN.DE ECONOMIA Y FINANZAS PUBLICAS(HRE-TSO-2019-1497), RECURSOS FIDEICOMISO "ACCESOS SEGUROS PARA VIVIR BIEN", CONSTITUIDO CON EL FONDO NACIONAL DE DESARROLLO REGIONAL. DEBITO DE LA LIBRETA N° 00099021001, REPOSICION UTILES DE ESCRITORIO.</t>
  </si>
  <si>
    <t>COBRO COSTOS DE PAPELERIA POR REGULARIZACION DE TRANSFERENCIA DEL EXTERIOR POR ORDEN DE CONSULADO GENERAL DE BOLIVIA EN SAO PAULO BR LIB. 00340012003 RECAUDACION EXTRANJERIA - C.I. -L.C.</t>
  </si>
  <si>
    <t>TRANSFERENCIA RECIBIDA DEL EXTERIOR SEGÚN MENSAJES SWIFT Nos. 4336-4329 (REM.EXT.) DE FECHA 09-04-2019 POR DESEMBOLSO DE CAF PRÉSTAMO CFA009272 PROY.CARR.DOBLE VÍA SANTA CRUZ WARNES LIBRETA N° 00291012002 ABC-RECURSOS PROPIOS REF.: UTILES DE ESCRITORIO</t>
  </si>
  <si>
    <t>NUMERO DE LIBRETA CUT: 00086088705 OPERACIÓN E18 TRANSFERENCIA DEL SISTEMA FINANCIERO POR CUENTA DE TERCEROS A LA CUT TRANSFERENCIA DESEMBOLSO NO 3 FONABOSQUE SOLICITUD BDP SAM FIDEICOMISO NO 20 FONABOSQUE</t>
  </si>
  <si>
    <t>NÚMERO DE LIBRETA CUT: 99031009.00 OPERACIÓN T01 TRANSFERENCIA DE FONDOS A LA CUT - TESORO DIRECTO DE BANCO UNION S.A. A CUENTA UNICA DEL TESORO CON NUMERO DE SOLICITUD = 3653726 Y NUMERO CORRELATIVO = 91320009042019239 TRANSFERENCIA POR OPERACIONES DE VENTA BONOS BTX</t>
  </si>
  <si>
    <t>COBRO COSTOS DE PAPELERIA SEGUN TRANSFERENCIA DEL EXTERIOR POR ORDEN DE YPF EXPLORACION Y PRODUCCION DE HIDROCARBUROS DE BOLIVIA S.A. LIB. 00513012007 YPFB - RECURSOS NACIONALIZACIÓN</t>
  </si>
  <si>
    <t>TRANSFERENCIA DEL EXTERIOR SEGUN SWIFT NO.4418 DE FECHA 10/04/2019 ORDENANTE: CONSULADO GENERAL DE BOLIVIA-BARCELONA-ESPAÑA REF:DEVOLUCIN SALDOS PROGRAMA DOCUMENTACION LIB. 00010011102 MIN.RELACIONES EXTERIORES - GESTORIA CONSULAR LEY Nº 3108</t>
  </si>
  <si>
    <t>TRANSFERENCIA DEL EXTERIOR SEGUN SWIFT NO.4419 DE FECHA 10/04/2019 ORDENANTE: CONSULADO GENERAL DE BOLIVIA-MADRID-ESPAÑA REF:DEVOLUCION GASTOS DE FUNCIONAMIENTO LIB. 00010011102 MIN.RELACIONES EXTERIORES - GESTORIA CONSULAR LEY Nº 3108</t>
  </si>
  <si>
    <t>A:00099021001 A requerimiento de la Unidad de Administración e Información Salarial (UAIS), con nota interna CITE: MEFP/VTCP/DGPOT/UAIS/N° 2021/2019, en la cual solicita la reversión definitiva de las boletas de pago solicitados por el SENASIR, consignadas en el Comprobante de Pago N° 71722, H.R. 6-9079-R/1787.</t>
  </si>
  <si>
    <t>NUMERO DE LIBRETA CUT: 00099021001 OPERACIÓN E18 TRANSFERENCIA DEL SISTEMA FINANCIERO POR CUENTA DE TERCEROS A LA CUT Devolucion pagos en exceso Gobierno Autónomo Departamental de Potosí</t>
  </si>
  <si>
    <t>NUMERO DE LIBRETA CUT: 00099021001 OPERACIÓN E18 TRANSFERENCIA DEL SISTEMA FINANCIERO POR CUENTA DE TERCEROS A LA CUT Pago adelantado P.R.A -RP Bs. 4.360,76Pago Indevido - RP Bs.473,66</t>
  </si>
  <si>
    <t>||TRANSFERENCIA A LA CUENTA UNICA DEL TESORO IMPORTES RETENIDOS A WALTER PEREZ, JULIO HUMEREZ Y SERGIO CEREZO POR REMUNERACION MAXIMA CORRESPONDIENTE AL MES DE MARZO/2019 - LIBRETA N° 00099021001, S/G DOCS ADJTS Y ROC N° 484/19 DEL DCR TRANS. POR REMUNERACION MAXIMA DE WALTER ABRAHAM PEREZ ALANDIA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</si>
  <si>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JULIO HUMEREZ QUIROZ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</si>
  <si>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SERGIO MARCELO CEREZO AGUIRRE MARZO/19 LIBRETA 00099021001</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</si>
  <si>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COMISIONES DEL BANQUERO EQUIV.A USD 50.-</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</si>
  <si>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UTILES DE ESCRITORIO</t>
  </si>
  <si>
    <t>De: 00290014102 DEVOLUCIÓN DE RECURSOS DEL SERVICIO DE IMPUESTOS NACIONALES DE LA GESTIÓN 2018 S/G NOTA CITE: SIN/GAF/DRF/NOT/00744/2019 (H.R.6-8465-R)</t>
  </si>
  <si>
    <t>A:00099021001 El concepto de la mencionada operación corresponde a la transferencia de capital por el mes de marzo/2019, de Cooperativa Sudamérica al TGN.</t>
  </si>
  <si>
    <t>De: 00099021001 Transferencia de recursos a solicitud del Órgano Judicial, (operación bimonetaria), SG Nota CITE: UNID./NAL./FINANZAS/DAF-OJ N°242/2019, por depósitos judiciales a favor del Ministerio de Educación por restitución del Certificado Deposito Judicial N° 4783. H.R. 6-10518-R.</t>
  </si>
  <si>
    <t>NÚMERO DE LIBRETA CUT: 99031009.00 OPERACIÓN T01 TRANSFERENCIA DE FONDOS A LA CUT - TESORO DIRECTO DE BANCO UNION S.A. A CUENTA UNICA DEL TESORO CON NUMERO DE SOLICITUD = 3662398 Y NUMERO CORRELATIVO = 91320011042019414 TRANSFERENCIA POR OPERACIONES DE VENTA BONOS BTX</t>
  </si>
  <si>
    <t>||TRANSFERENCIA DE FONDOS S/G. FORMULARIO CITE: BUN/CF163/19 DE LA FECHA.(HRE-TSO-1825), SUSCRIPCION DEL CONVENIO INTERGUBERNATIVO PARA LA ADQUISICION DE EQUIPOS DE COMPUTACION-QUIPUS GOB.AUT.MCPAL.TIAHUANACU. A SOLICITUD GOB.AUT.MCPAL.TIAHUANACU, LIBRETA N° 00041014101 MDPEP-REVOLUCION TECNOLOG.EN EDUC.; BUN</t>
  </si>
  <si>
    <t>||TRANSFERENCIA DE FONDOS S/G. FORMULARIO CITE: BUN/CF164/19 DE LA FECHA.(HRE-TSO-1826), DEVOLUCION DE SALDOS NO EJECUTADOS DEL PROYECTO DE "MANEJO INTEGRAL DE LA SUBCUENTA LURIBAY" - GOB.AUT.DPTAL.LA PAZ. A SOLICITUD GOB.AUT.DPTAL.LA PAZ, LIBRETA N°00086018007 MMAA PAR BSPROY.PLAN NAL.DE CUENCAS; BUN.</t>
  </si>
  <si>
    <t>VENTA DE DIVISAS CON TRANSFERENCIA DE FONDOS A SOLICITUD DE MINISTERIO DE RELACIONES EXTERIORES SEGUN SOLICITUD 7719 REF: PAGO DE COSTO DE VIDA DEL PERSONAL SERVICIO DIPLOMATICO CONSULAR Y AGREGADOS COMERCIALES DEL MES DE MARZO 2019 SEGUN PLANILLA MIXTA DE RRHH N 031906 Y DOCUMENTACION ADJ. LIB. 00099021001 TGN-RECURSOS ORDINARIOS (3987) POR DIFERENCIAL CAMBIARIO</t>
  </si>
  <si>
    <t>NÚMERO DE LIBRETA CUT: 99031009.00 OPERACIÓN T01 TRANSFERENCIA DE FONDOS A LA CUT - TESORO DIRECTO DE BANCO UNION S.A. A CUENTA UNICA DEL TESORO CON NUMERO DE SOLICITUD = 3669815 Y NUMERO CORRELATIVO = 91320012042019599 TRANSFERENCIA POR OPERACIONES DE VENTA BONOS BTX</t>
  </si>
  <si>
    <t>NUMERO DE LIBRETA CUT: 00378012002 OPERACIÓN E18 TRANSFERENCIA DEL SISTEMA FINANCIERO POR CUENTA DE TERCEROS A LA CUT TRANSFERENCIA A SOLICITUD DEL MEFP SEGUN NOTA CITE MEFP VTCP DGPOT UAIS CPI NO 0419006 BUN 19</t>
  </si>
  <si>
    <t>PAGO PRÉSTAMO IDA 2565-BO VCTO. 15-04-2019 POR CUENTA DE FNDR , NTI. 012078 VALOR 15-04-2019 CAPITAL USD 361.044,31 INTERESES USD 40.617,49 LIB. 00099021001 - RECURSOS ORDINARIOS (3987) - MDRI</t>
  </si>
  <si>
    <t>PAGO A IDA PRÉSTAMO TF-16083 VCTO. 15-04-2019 POR CUENTA DE TGN , NTI. 012072 VALOR 15-04-2019 INTERESES USD 2.880,53 CTA. 3987 CUENTA UNICA DEL TESORO-3987 LIB. 00099021001 REF.: COMISIONES BANCARIAS</t>
  </si>
  <si>
    <t>PAGO A BIRF PRÉSTAMO BIRF 8648-BO VCTO. 15-04-2019 POR CUENTA DE TGN , NTI. 012074 VALOR 15-04-2019 INTERESES USD 9.959,45 COMISIONES USD 248.691,79 CTA. 3987 CUENTA UNICA DEL TESORO-3987 LIB. 00099021001 REF.: COMISIONES BANCARIAS</t>
  </si>
  <si>
    <t>NÚMERO DE LIBRETA CUT: 99031009.00 OPERACIÓN T01 TRANSFERENCIA DE FONDOS A LA CUT - TESORO DIRECTO DE BANCO UNION S.A. A CUENTA UNICA DEL TESORO CON NUMERO DE SOLICITUD = 3676865 Y NUMERO CORRELATIVO = 91320015042019683 TRANSFERENCIA POR OPERACIONES DE VENTA BONOS BTX</t>
  </si>
  <si>
    <t>PAGO A BID PRÉSTAMO 3725/BL-BO VCTO. 15-04-2019 POR CUENTA DE TGN SEGÚN NOTA MEFP/VTCP/DGCP/UODP-418/2019 , NTI. 012128 VALOR 15-04-2019 INTERESES USD 400,68 LIBRETA N° 00099021001 "TGN RECURSOS ORDINARIOS" (3987)</t>
  </si>
  <si>
    <t>PAGO A BID PRÉSTAMO 3725/BL-BO VCTO. 15-04-2019 POR CUENTA DE TGN SEGÚN NOTA MEFP/VTCP/DGCP/UODP-418/2019, NTI. 012124 VALOR 15-04-2019 INTERESES USD 32.804,88 COMISIONES USD 127.292,97 LIBRETA N° 00099021001 "TGN RECURSOS ORDINARIOS" (3987)</t>
  </si>
  <si>
    <t>NÚMERO DE LIBRETA CUT: 99031009.00 OPERACIÓN T01 TRANSFERENCIA DE FONDOS A LA CUT - TESORO DIRECTO DE BANCO UNION S.A. A CUENTA UNICA DEL TESORO CON NUMERO DE SOLICITUD = 3683355 Y NUMERO CORRELATIVO = 91320016042019860 TRANSFERENCIA POR OPERACIONES DE VENTA BONOS BTX</t>
  </si>
  <si>
    <t>NUMERO DE LIBRETA CUT: 00291012009 OPERACIÓN E18 TRANSFERENCIA DEL SISTEMA FINANCIERO POR CUENTA DE TERCEROS A LA CUT EJECUCION BOLETA GARANTIA BG0049470700</t>
  </si>
  <si>
    <t>A:00227012002 Transferencia de recursos a solicitud del ZOFRA COBIJA sg nota CITE: ZFC/DG/N°0166/2019, por implementación del SIGEP WEB y operativizar a través de la CUT en el marco del D.S. 1841. H.R. 6-11508-R.</t>
  </si>
  <si>
    <t>TRANSFERENCIA DEL EXTERIOR SEGUN SWIFT 04911-04907 DE FECHA 17/04/2019 ORDENANTE: VICECONSULADO DE BOLIVIA EN SAN JUESTO - ARGENTINA LIB. 00099021001 TGN-RECURSOS ORDINARIOS (3987)</t>
  </si>
  <si>
    <t>NÚMERO DE LIBRETA CUT: 99031009.00 OPERACIÓN T01 TRANSFERENCIA DE FONDOS A LA CUT - TESORO DIRECTO DE BANCO UNION S.A. A CUENTA UNICA DEL TESORO CON NUMERO DE SOLICITUD = 3689771 Y NUMERO CORRELATIVO = 91320017042019994 TRANSFERENCIA POR OPERACIONES DE VENTA BONOS BTX</t>
  </si>
  <si>
    <t>De: 00099021001 Transferencia de recursos a solicitud del Órgano Judicial, (operación bimonetaria), SG Nota CITE: UNID./NAL./FINANZAS/DAF-OJ N°263/2019, por depósitos judiciales a favor de la Caja Nacional de Salud por restitución del Certificados Depósitos Judiciales N° 27209. H.R. 6-11322-R.</t>
  </si>
  <si>
    <t>De: 00099021001 Transferencia de recursos a solicitud del Órgano Judicial, (operación bimonetaria), SG Nota CITE: UNID./NAL./FINANZAS/DAF-OJ N°263/2019, por depósitos judiciales a favor del Ministerio de Educación por restitución del Certificados Depósitos Judiciales N° 21996. H.R. 6-11322-R.</t>
  </si>
  <si>
    <t>De: 00099021001 Transferencia de recursos a solicitud del Órgano Judicial, (operación bimonetaria), SG Nota CITE: UNID./NAL./FINANZAS/DAF-OJ N°263/2019, por depósitos judiciales a favor de la CNS por restitución del Certificados Depósitos Judiciales N° 478769. H.R. 6-11322-R.</t>
  </si>
  <si>
    <t>PAGO A BID PRÉSTAMO 2908/BL-BO VCTO. 18-04-2019 POR CUENTA DE TGN SEGÚN NOTA MEFP/VTCP/DGCP/UODP-437/2019 , NTI. 012234 VALOR 18-04-2019 INTERESES USD 854.842,96 LIBRETA N° 00099021001 "TGN RECURSOS ORDINARIOS" (3987)</t>
  </si>
  <si>
    <t>PAGO A BID PRÉSTAMO 2908/BL-BO VCTO. 18-04-2019 POR CUENTA DE TGN SEGÚN NOTA MEFP/VTCP/DGCP/UODP-437/2019 , NTI. 012218 VALOR 18-04-2019 INTERESES USD 13.603,59 LIBRETA N° 00099021001 "TGN RECURSOS ORDINARIOS" (3987)</t>
  </si>
  <si>
    <t>TRANSFERENCIA DEL EXTERIOR SEGUN SWIFT NO.5048 DE FECHA 22/04/2019 ORDENANTE: CONSULADO GENERAL DE BOLIVIA EN HOUSTON REF.: DEV.SALDOS GAST.FUNCIONAMIENTO LIB. 00099021001 TGN-RECURSOS ORDINARIOS (3987)</t>
  </si>
  <si>
    <t>COBRO COSTOS DE PAPELERIA SEGUN TRANSFERENCIA DEL EXTERIOR POR ORDEN DE CONSULADO GENERAL DE BOLIVIA EN WASHINGTON DC LIB. 00340012003 RECAUDACION EXTRANJERIA - C.I. -L.C.</t>
  </si>
  <si>
    <t>NÚMERO DE LIBRETA CUT: 99031009.00 OPERACIÓN T01 TRANSFERENCIA DE FONDOS A LA CUT - TESORO DIRECTO DE BANCO UNION S.A. A CUENTA UNICA DEL TESORO CON NUMERO DE SOLICITUD = 3699297 Y NUMERO CORRELATIVO = 91320022042019237 TRANSFERENCIA POR OPERACIONES DE VENTA BONOS BTX</t>
  </si>
  <si>
    <t>NÚMERO DE LIBRETA CUT: 99031009.00 OPERACIÓN T01 TRANSFERENCIA DE FONDOS A LA CUT - TESORO DIRECTO DE BANCO UNION S.A. A CUENTA UNICA DEL TESORO CON NUMERO DE SOLICITUD = 3700075 Y NUMERO CORRELATIVO = 91320022042019238 TRANSFERENCIA POR OPERACIONES DE VENTA BONOS BTX</t>
  </si>
  <si>
    <t>NUMERO DE LIBRETA CUT: 00291012009 OPERACIÓN E18 TRANSFERENCIA DEL SISTEMA FINANCIERO POR CUENTA DE TERCEROS A LA CUT EJECUCION BOLETA GARANTIA BG0049460700</t>
  </si>
  <si>
    <t>NÚMERO DE LIBRETA CUT: 99031009.00 OPERACIÓN T01 TRANSFERENCIA DE FONDOS A LA CUT - TESORO DIRECTO DE BANCO UNION S.A. A CUENTA UNICA DEL TESORO CON NUMERO DE SOLICITUD = 3704294 Y NUMERO CORRELATIVO = 91320023042019901 TRANSFERENCIA POR OPERACIONES DE VENTA BONOS BTX</t>
  </si>
  <si>
    <t>TRANSFERENCIA RECIBIDA DEL EXTERIOR SEGÚN MENSAJES SWIFT Nos. 5158-5157 (REM.EXT.) DE FECHA 23-04-2019 POR DESEMBOLSO DE FONPLATA PRÉSTAMO BOL 30/2017 INFRAESTRUCTURA URBANA, DESEMB. N° 17 LIBRETA N° 00287102001 FPS-RECURSOS PROPIOS REF.: UTILES DE ESCRITORIO</t>
  </si>
  <si>
    <t>||PAGO AL BID PRESTAMO 4612/BL-BO (OC) VCTO. 15/04/2019 POR CUENTA DEL TGN, COD. LIQ. 012238 DE FECHA 22/04/2019, VALOR 23/04/2019, COMISIONES 176.113,01 LIB.00099021001-TGN-RECURSOS ORDINARIOS (3987) REF. COMISIONES BANCARIAS.</t>
  </si>
  <si>
    <t>A:00099021001 El concepto de la mencionada operación corresponde a la transferencia de capital al TGN, por el mes de marzo de 2019 del Fideicomiso Programa de Reconversión Productiva y Comercial TGN 9º.</t>
  </si>
  <si>
    <t>PAGO A CAF PRÉSTAMO CFA009609 VCTO. 24-04-2019 POR CUENTA DE TGN , NTI. 012036 VALOR 24-04-2019 INTERESES USD 27.205,17 COMISIONES USD 30.606,19 CTA. 3987 CUENTA UNICA DEL TESORO-3987 LIB. 00099021001 REF.: COMISIONES BANCARIAS</t>
  </si>
  <si>
    <t>VENTA DE DIVISAS CON TRANSFERENCIA DE FONDOS A SOLICITUD DE MINISTERIO DE GOBIERNO SEGUN SOLICITUD 7831 REF: REFERENCIA 3241811656 PAGO DE NOTA DE ADEUDO NRO 3241811656 EMITIDA POR LA COMISION DE LA UNION EUROPEA CORRESPONDIENTE AL CONVENIO DE FINANCIACION PROGRAMA DE INSTITUCIONALIZACION DEL CONCEJ LIB. 00099021001 TGN-RECURSOS ORDINARIOS (3987) POR DIFERENCIAL CAMBIARIO</t>
  </si>
  <si>
    <t>NUMERO DE LIBRETA CUT: 00099021001 OPERACIÓN E75 TRANSFERENCIA DE LA CUENTA FISCAL BUN A LA CUT EN MN TRANSF.DE FDOS.SG.SOL.G.A.M.SAN PEDRO DE BUENA VISTA SG.NOTA S/N A LA CTA CUT 3987 LIBRETA 00099021001</t>
  </si>
  <si>
    <t>TRANSFERENCIA RECIBIDA DEL EXTERIOR SEGÚN MENSAJES SWIFT Nos. 05177 - 05170 (REM.EXT.) DE FECHA 24-04-2019 POR DESEMBOLSO DE BID PRÉSTAMO 3699/BL-BO REF.: REQ 00012 BO OPS0201916418A LIBRETA N° 00287102001 FPS-RECURSOS PROPIOS REF.: UTILES DE ESCRITORIO</t>
  </si>
  <si>
    <t>REGULARIZACION DE TRANSFERENCIA DEL EXTERIOR SEGUN SWIFT NO.5102 DE FECHA 24/04/2019 ORDENANTE: CONSULADO GERAL DA BOLIVIA-SAO PAULO LIB. 00340012005 SEGIP - RECAUDACION EXTERIOR - CEDULAS DE IDENTIDAD</t>
  </si>
  <si>
    <t>NUMERO DE LIBRETA CUT: 00099021001 OPERACIÓN E18 TRANSFERENCIA DEL SISTEMA FINANCIERO POR CUENTA DE TERCEROS A LA CUT devolucion en exceso Gobierno Autónomo Departamental de Potosí</t>
  </si>
  <si>
    <t>NÚMERO DE LIBRETA CUT: 99031009.00 OPERACIÓN T01 TRANSFERENCIA DE FONDOS A LA CUT - TESORO DIRECTO DE BANCO UNION S.A. A CUENTA UNICA DEL TESORO CON NUMERO DE SOLICITUD = 3708364 Y NUMERO CORRELATIVO = 91320024042019451 TRANSFERENCIA POR OPERACIONES DE VENTA BONOS BTX</t>
  </si>
  <si>
    <t>||TRANSFERENCIA DE FONDOS S/G. MENSAJE SWIFT NRO. 05213 Y CORREOS ELECTRONICOS DEL MINISTERIO DE EDUCACIÓN DE LA FECHA. (SECTOR PÚBLICO - DONACIONES). A LA LIB.00016078002 MIN.EDUCACION-UNIVERSIDAD PEDAGOGICA-AECID;P/CTA.AG.ESP.COOP.INTERN.PARA DESARR</t>
  </si>
  <si>
    <t>||TRANSFERENCIA DE FONDOS S/G. MENSAJE SWIFT NRO. 05213 Y CORREOS ELECTRONICOS DEL MINISTERIO DE EDUCACIÓN DE LA FECHA. (SECTOR PÚBLICO - DONACIONES). DEBITO DE LA LIBRETA 00016071101 MIN.EDUCACION-UNIVERSIDAD PEDAGOGICA; COBRO UTILES DE ESCRITORIO.</t>
  </si>
  <si>
    <t>COBRO COSTOS DE PAPELERIA POR REGULARIZACION DE TRANSFERENCIA DEL EXTERIOR POR ORDEN DE CONSULADO GERAL DA BOLIVIA-SAO PAULO LIB. 00340012003 RECAUDACION EXTRANJERIA - C.I. -L.C.</t>
  </si>
  <si>
    <t>NUMERO DE LIBRETA CUT: 00047364102 OPERACIÓN E75 TRANSFERENCIA DE LA CUENTA FISCAL BUN A LA CUT EN MN TRANSF.DE FDOS.A SOL.G.A.M.DE SANTIVAÃEZ SG.NOTA CITE:GAMS-MEA/0111/2019 A LA CTA.CUT 3987 LIBRETA 00047364102</t>
  </si>
  <si>
    <t>COBRO COSTOS DE PAPELERIA SEGUN TRANSFERENCIA DEL EXTERIOR POR ORDEN DE AMARILLA GAS SA LIB. 00513062001 YPFB-OPERACIONES PLANTA DE SEPARACION DE LIQUIDOS RIO GRANDE</t>
  </si>
  <si>
    <t>NUMERO DE LIBRETA CUT: 00099021001 OPERACIÓN E18 TRANSFERENCIA DEL SISTEMA FINANCIERO POR CUENTA DE TERCEROS A LA CUT DEVOLUCION DE PAGOS CC NO COBRADOS POR AFILIADOS CIVILES Y MILITARES CORRESPONDIENTE AL PERIODO DE DICIEMBRE 2018</t>
  </si>
  <si>
    <t>NÚMERO DE LIBRETA CUT: 99031009.00 OPERACIÓN T01 TRANSFERENCIA DE FONDOS A LA CUT - TESORO DIRECTO DE BANCO UNION S.A. A CUENTA UNICA DEL TESORO CON NUMERO DE SOLICITUD = 3712724 Y NUMERO CORRELATIVO = 91320025042019590 TRANSFERENCIA POR OPERACIONES DE VENTA BONOS BTX</t>
  </si>
  <si>
    <t>NUMERO DE LIBRETA CUT: 00130012001 OPERACIÓN E18 TRANSFERENCIA DEL SISTEMA FINANCIERO POR CUENTA DE TERCEROS A LA CUT TRANSFERENCIA DE FONDOS A LA CUENTA UNICA DEL TESORO POR PAGO PRIMERA CUOTA DE PAGO DE INTERESES DE ACUEDO A ACTA DE ENTENDIMIENTO A SOLICITUD DE CENTRAL INTEGARL DE COMERCIALIZAC</t>
  </si>
  <si>
    <t>A:00041014201 A: 00227012002 Transferencia que efectuamos a requerimiento de Zona Franca Cobija, según nota CITE: ZFC-DGE-UAF-ACPyT-172/2019, por concepto de desembolso del 2% en favor del Ministerio de Desarrollo Productivo y Economía Plural, correspondiente al mes de marzo de 2019, en cumplimiento al Decreto Supremo No.1871 modificado por el DS No.2779 de 25 de mayo de 2016.H.R. 6-12128-R.</t>
  </si>
  <si>
    <t>NUMERO DE LIBRETA CUT: 00041014101 OPERACIÓN E75 TRANSFERENCIA DE LA CUENTA FISCAL BUN A LA CUT EN MN TRANSF.DE FDOS.SG.SOL.G.A.M. SOROCACHI SG.NOTA GAM.S.0373/2019 A LA CTA CUT 3987 LIBRETA 00041014101</t>
  </si>
  <si>
    <t>NÚMERO DE LIBRETA CUT: 99031009.00 OPERACIÓN T01 TRANSFERENCIA DE FONDOS A LA CUT - TESORO DIRECTO DE BANCO UNION S.A. A CUENTA UNICA DEL TESORO CON NUMERO DE SOLICITUD = 3717425 Y NUMERO CORRELATIVO = 91320026042019071 TRANSFERENCIA POR OPERACIONES DE VENTA BONOS BTX</t>
  </si>
  <si>
    <t>A:00099021001 TRANSFERENCIA DE RECUPERACIONES SEGÚN NOTA GEF-LIN-MCM-0306-NOT/19 PARA PAGO DE INTERESES DE ACUERDO A CONTRATO DE FIDEICOMISO “PROGRAMA APOYO A LA EJECUCION DE LA INVERSION PUBLICA” FIRMADO ENTRE MINISTERIO DE PLANIFICACION Y EL FNDR, CORRESPONDIENTE AL GAM COBIJA.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</si>
  <si>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CHARCAS.</t>
  </si>
  <si>
    <t>A:00099021001 TRANSFERENCIA DE RECUPERACIONES SEGÚN NOTA GEF-LIN-MCM-0306-NOT/19 PARA PAGO DE INTERESES DE ACUERDO A CONTRATO DE FIDEICOMISO “PROGRAMA APOYO A LA EJECUCION DE LA INVERSION PUBLICA” FIRMADO ENTRE MINISTERIO DE PLANIFICACION Y EL FNDR, CORRESPONDIENTE AL GAM LA GUARDIA.</t>
  </si>
  <si>
    <t>A:00099021001 TRANSFERENCIA DE RECUPERACIONES SEGÚN NOTA GEF-LIN-MCM-0306-NOT/19 PARA PAGO DE INTERESES DE ACUERDO A CONTRATO DE FIDEICOMISO “PROGRAMA APOYO A LA EJECUCION DE LA INVERSION PUBLICA” FIRMADO ENTRE MINISTERIO DE PLANIFICACION Y EL FNDR, CORRESPONDIENTE AL GAM YACUIBA.</t>
  </si>
  <si>
    <t>A:00099021001 TRANSFERENCIA DE RECUPERACIONES SEGÚN NOTA GEF-LIN-MCM-0306-NOT/19 PARA PAGO DE INTERESES DE ACUERDO A CONTRATO DE FIDEICOMISO “PROGRAMA APOYO A LA EJECUCION DE LA INVERSION PUBLICA” FIRMADO ENTRE MINISTERIO DE PLANIFICACION Y EL FNDR, CORRESPONDIENTE AL GAM ACHACACHI.</t>
  </si>
  <si>
    <t>A:00099021001 TRANSFERENCIA DE RECUPERACIONES SEGÚN NOTA GEF-LIN-MCM-0306-NOT/19 PARA PAGO DE INTERESES DE ACUERDO A CONTRATO DE FIDEICOMISO “PROGRAMA APOYO A LA EJECUCION DE LA INVERSION PUBLICA” FIRMADO ENTRE MINISTERIO DE PLANIFICACION Y EL FNDR, CORRESPONDIENTE AL GAM CULPINA.</t>
  </si>
  <si>
    <t>A:00099021001 TRANSFERENCIA DE RECUPERACIONES SEGUN NOTA INTERNA GEF-LIN-MCM-0306-NOT/19 PARA PAGO DE INTERESES DE ACUERDO A CONTRARO DE FIDEICOMISO (PROGRAMA APOYO A LA EJECUCION DE LA INVERSION PUBLICA), CORRESPONDIENTE AL GAM ENTRE RIOS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</si>
  <si>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</si>
  <si>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PADILLA.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</si>
  <si>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TUNARI.</t>
  </si>
  <si>
    <t>A:00099021001 TRANSFERENCIA DE RECUPERACIONES SEGUN NOTA INTERNA GEF-LIN-MCM-0306-NOT/19 PARA PAGO DE INTERESES DE ACUERDO A CONTRARO DE FIDEICOMISO (PROGRAMA APOYO A LA EJECUCION DE LA INVERSION PUBLICA), CORRESPONDIENTE AL GAM SACABA</t>
  </si>
  <si>
    <t>A:00099021001 TRANSFERENCIA DE RECUPERACIONES SEGÚN NOTA GEF-LIN-MCM-0306-NOT/19 PARA PAGO DE INTERESES DE ACUERDO A CONTRATO DE FIDEICOMISO “PROGRAMA APOYO A LA EJECUCION DE LA INVERSION PUBLICA” FIRMADO ENTRE MINISTERIO DE PLANIFICACION Y EL FNDR, CORRESPONDIENTE AL GAM CHIMORE.</t>
  </si>
  <si>
    <t>A:00099021001 TRANSFERENCIA DE RECUPERACIONES SEGÚN NOTA GEF-LIN-MCM-0306-NOT/19 PARA PAGO DE INTERESES DE ACUERDO A CONTRATO DE FIDEICOMISO “PROGRAMA APOYO A LA EJECUCION DE LA INVERSION PUBLICA” FIRMADO ENTRE MINISTERIO DE PLANIFICACION Y EL FNDR, CORRESPONDIENTE AL GAM TIQUIPAYA.</t>
  </si>
  <si>
    <t>NUMERO DE LIBRETA CUT: 3440108001 OPERACIÓN E18 TRANSFERENCIA DEL SISTEMA FINANCIERO POR CUENTA DE TERCEROS A LA CUT INSTITUTO PLURINACIONAL DE ESTUDIOS DE LENGUAS Y CULTURAS UNICEF PAYMENT NUMBER 3190102598</t>
  </si>
  <si>
    <t>PROVISION DE FONDOS A SOLICITUD DE YACIMIENTOS PETROLIFEROS FISCALES BOLIVIANOS SEGUN SOLICITUD YPFB-0086-2019 REF: PAGO REGALIAS AL TESORO GENERAL DE LA NACION DE ENERO 2019 LIB. 00099021001 TGN YPFB PARTICIPACION 6% PRODUCCIÓN BRUTA DE HIDROCARBUROS BOCA DE POZO</t>
  </si>
  <si>
    <t>A:00099021001 A requerimiento de la Unidad de Administración e Información Salarial (UAIS), con nota interna CITE: MEFP/VTCP/DGPOT/UAIS/N° 2101/2019, en la cual solicita la reversión definitiva de las boletas de pago solicitados por el SENASIR, consignadas en el Comprobante de Pago N° 71730, H.R. 6-10196-R/2031.</t>
  </si>
  <si>
    <t>NÚMERO DE LIBRETA CUT: 99031009.00 OPERACIÓN T01 TRANSFERENCIA DE FONDOS A LA CUT - TESORO DIRECTO DE BANCO UNION S.A. A CUENTA UNICA DEL TESORO CON NUMERO DE SOLICITUD = 3722875 Y NUMERO CORRELATIVO = 91320029042019805 TRANSFERENCIA POR OPERACIONES DE VENTA BONOS BTX</t>
  </si>
  <si>
    <t>||RESPUESTA A DEBITO DEL BANQUERO SEGUN SWIFT 05390 DE LA FECHA. REF.: COMISION POR TRANSF. EUR 10,026,70 VALOR 24/04/2019 SEGUN SOLICITUD 019124-7831 DEL 23/04/2019 DEL MIN. GOBIERNO. LIBRETA 00099021001 TGN-RECURSOS ORDINARIOS</t>
  </si>
  <si>
    <t>TRANSFERENCIA RECIBIDA DEL EXTERIOR SEGÚN MENSAJES SWIFT Nos. 05381-05374 (REM.EXT.) DE FECHA 29-04-2019 POR DESEMBOLSO DE IDA PRÉSTAMO TF-16083 7 FPS LIBRETA N° 00287102001 FPS-RECURSOS PROPIOS REF.: UTILES DE ESCRITORIO</t>
  </si>
  <si>
    <t>NUMERO DE LIBRETA CUT: 00513012008 OPERACIÓN E18 TRANSFERENCIA DEL SISTEMA FINANCIERO POR CUENTA DE TERCEROS A LA CUT TRANSFERENCIA DE FONDOS POR PAGO DE DIVIDENDOS POR UTILIDADES 2007-2008 O YPFB DIVIDENDOS NUMERO CTA 3987 A SOLICITUD DE YPFB TRANSPORTE S.A.</t>
  </si>
  <si>
    <t>'TRANSFERENCIA DE FONDOS||S/G. NOTA CITE: MEFP/VTCP/DGCP/UODP-468/2019 DE F.26-04-2019, RECIBIDA EN LA FECHA, DEL MIN.DE ECONOMIA Y FINANZAS PUBLICAS(HRE-TSO-2005), EN FAVOR DEL GOBIERNO AUTONOMO MUNICIPAL DE EL ALTO. DEBITO DE LA LIBRETA N°00099037014 "PAR-BID 2908 PROG.MULT.REORD.URBANO DE LA CEJA F1-GAMEA".</t>
  </si>
  <si>
    <t>'TRANSFERENCIA DE FONDOS||S/G. NOTA CITE: MEFP/VTCP/DGCP/UODP-468/2019 DE F.26-04-2019, RECIBIDA EN LA FECHA, DEL MIN.DE ECONOMIA Y FINANZAS PUBLICAS(HRE-TSO-2005), EN FAVOR DEL GOBIERNO AUTONOMO MUNICIPAL DE EL ALTO. DEBITO DE LA LIBRETA N°00099021001, REPOSICION UTILES DE ESCRITORIO.</t>
  </si>
  <si>
    <t>NÚMERO DE LIBRETA CUT: 99031009.00 OPERACIÓN T01 TRANSFERENCIA DE FONDOS A LA CUT - TESORO DIRECTO DE BANCO UNION S.A. A CUENTA UNICA DEL TESORO CON NUMERO DE SOLICITUD = 3728543 Y NUMERO CORRELATIVO = 91320030042019901 TRANSFERENCIA POR OPERACIONES DE VENTA BONOS BTX</t>
  </si>
  <si>
    <t>00099031004 DEPOSITO DE EFECTIVO, DEPOSITANTE: MIN DE GOBIERNO, CONCEPTO: DEP POR DEVOLUCION DE NOCRE NO UTILIZADA DEL MIN DE GOBIERNO, CUENTA DE DEPOSITO: CUENTA UNICA DEL TESORO</t>
  </si>
  <si>
    <t>00099021001 DEPOSITO DE EFECTIVO, DEPOSITANTE: OTILIA VELASQUEZ TORREZ, CONCEPTO: DEVOLUCION POR DOBLE PERCEPCION, CUENTA DE DEPOSITO: CUENTA UNICA DEL TESORO</t>
  </si>
  <si>
    <t>00099021001 DEPOSITO DE EFECTIVO, DEPOSITANTE: MERY FLORES MAITA, CONCEPTO: DEVOLUCION A SENASIR DE DICIEMBRE 2018 A ENERO 2019, CUENTA DE DEPOSITO: CUENTA UNICA DEL TESORO</t>
  </si>
  <si>
    <t>00130012002 DEPOSITO DE EFECTIVO, DEPOSITANTE: SANTOS CORNELIO VALENTE CUTI, CONCEPTO: DEVOLUCION POR GASTOS DE PEAJE, CUENTA DE DEPOSITO: CUENTA UNICA DEL TESORO</t>
  </si>
  <si>
    <t>00099021001 DEPOSITO DE EFECTIVO, DEPOSITANTE: ABIGAIL MISHELL LOPEZ ARUQUIPA -TROPICAL TOURS, CONCEPTO: DEVOLUCION DE PASAJE NO UTILIZADO POR EDUARDO LAURA PIZARRO ATT, CUENTA DE DEPOSITO: CUENTA UNICA DEL TESORO</t>
  </si>
  <si>
    <t>00099021001 DEPOSITO DE EFECTIVO, DEPOSITANTE: CAMARA DE SENADORES, CONCEPTO: REVERSION ANTICIPADA, CUENTA DE DEPOSITO: CUENTA UNICA DEL TESORO</t>
  </si>
  <si>
    <t>00099021001 DEP.DE CHEQ.AJENOS,RET.DE CAM.,CONCEPTO: DEV SALDOS NO EJECUTADOS 2018,DEP.: CONSULADO DE BOLIVIA EN LA QUIACA ARGENTINA , PROCEDENCIA: BANCO UNION S.A., CHEQUE: 1390, FECHA DE EMISION:29/03/2019</t>
  </si>
  <si>
    <t>00099021001 DEP.DE CHEQ.AJENOS,RET.DE CAM.,CONCEPTO: DEVOLUCION GASTOS OBS SR. GROVER TERAN ROMA ITALIA,DEP.: EMBAJADA DE BOLIVIA EN ROMA ITALIA , PROCEDENCIA: BANCO UNION S.A., CHEQUE: 1388, FECHA DE EMISION:25/03/2019</t>
  </si>
  <si>
    <t>00099021001 DEP.DE CHEQ.AJENOS,RET.DE CAM.,CONCEPTO: FIORILO MENESES RIVER,DEP.: BANCO UNION SA , PROCEDENCIA: BANCO UNION S.A., CHEQUE: 163102, FECHA DE EMISION:01/04/2019</t>
  </si>
  <si>
    <t>00099021001 DEP.DE CHEQ.AJENOS,RET.DE CAM.,CONCEPTO: FIORILO MENESES RIVER,DEP.: BANCO UNION SA , PROCEDENCIA: BANCO UNION S.A., CHEQUE: 163101, FECHA DE EMISION:01/04/2019</t>
  </si>
  <si>
    <t>00099021001 DEP.DE CHEQ.AJENOS,RET.DE CAM.,CONCEPTO: DEVOLUCION DE RECURSOS DEL PROY PROD Y RENOVACION CULTIVARES CITRICOS COMUN DE MOCORI  YANACACHI,DEP.: GOB AUTONOMO MUNICIPAL DE YANACACHI</t>
  </si>
  <si>
    <t>00593012001 DEP.DE CHEQ.AJENOS,RET.DE CAM.,CONCEPTO: VENTA DE INSUMOS,DEP.: EMPRESA ESTATAL YACANA , PROCEDENCIA: BANCO UNION S.A., CHEQUE: 308, FECHA DE EMISION:29/03/2019</t>
  </si>
  <si>
    <t>00099021001 DEPOSITO DE EFECTIVO, DEPOSITANTE: ALVARO MARCO ANTONIO CABA OLIVAREZ CI 2377522LP, CONCEPTO: CITE MEFP/VTCP/DGPOT/UAIS-CPI/N 030/2016 REGULARIZACION :ENERO-FEBRERO 2019, CUENTA DE DEPOSITO: CUENTA UNICA DEL TESORO</t>
  </si>
  <si>
    <t>00099021001 DEPOSITO DE EFECTIVO, DEPOSITANTE: CARLOS SANTOS CALLE CORNEJO, CONCEPTO: REVERSION DE BOLETA DE HABER MENSUAL, CUENTA DE DEPOSITO: CUENTA UNICA DEL TESORO</t>
  </si>
  <si>
    <t>00099021001 DEPOSITO DE EFECTIVO, DEPOSITANTE: ROMUALDO QUISPE MAMANI, CONCEPTO: DEVOLUCION DE RENTA, CUENTA DE DEPOSITO: CUENTA UNICA DEL TESORO</t>
  </si>
  <si>
    <t>00591012001 DEPOSITO DE EFECTIVO, DEPOSITANTE: SIMONA M. YANARICO DE CONDORI, CONCEPTO: PAGO POR SERVICIO DE AGUA POTABLE, CUENTA DE DEPOSITO: CUENTA UNICA DEL TESORO</t>
  </si>
  <si>
    <t>00099021001 DEPOSITO DE EFECTIVO, DEPOSITANTE: ROMMEL UÑO MARTINEZ, CONCEPTO: DEVOLUCION DE VIATICOS, CUENTA DE DEPOSITO: CUENTA UNICA DEL TESORO</t>
  </si>
  <si>
    <t>00526012001 DEPOSITO DE EFECTIVO, DEPOSITANTE: FERNANDO QUISPE - BOLIVIA TV, CONCEPTO: DEVOLUCION, CUENTA DE DEPOSITO: CUENTA UNICA DEL TESORO</t>
  </si>
  <si>
    <t>00526012001 DEPOSITO DE EFECTIVO, DEPOSITANTE: CELSO MAMANI - BOLIVIA TV, CONCEPTO: DEVOLUCION, CUENTA DE DEPOSITO: CUENTA UNICA DEL TESORO</t>
  </si>
  <si>
    <t>00221022001 DEPOSITO DE EFECTIVO, DEPOSITANTE: T. JIMENA RAMOS LUNA, CONCEPTO: DEVOLUCION DE PAGO POR USO DE OTRO PRE FIJO EN LLAMADAS DE TELEFONIA FIJA - DPTAL LA PAZ, CUENTA DE DEPOSITO: CUENTA UNICA DEL TESORO</t>
  </si>
  <si>
    <t>00670012001 DEP.DE CHEQ.AJENOS,RET.DE CAM.,CONCEPTO: MULTAS ELECTORALES,DEP.: TRIBUNAL ELECTORAL DEPARTAMENTAL DE PANDO , PROCEDENCIA: BANCO UNION S.A., CHEQUE: 1405, FECHA DE EMISION:26/03/2019</t>
  </si>
  <si>
    <t>00099021001 DEP.DE CHEQ.AJENOS,RET.DE CAM.,CONCEPTO: DEVOLUCION A LA CUT POR PASAJES AEREOS LINEA AMAZONAS A TRAVES DE LA AGENCIA BOLTUR,DEP.: MINISTERIO DE COMUNICACION , PROCEDENCIA: BANCO UNION S.A., CHEQUE: 9890, FECHA DE EMISION:29/03/2019</t>
  </si>
  <si>
    <t>00099021001 DEP.DE CHEQ.AJENOS,RET.DE CAM.,CONCEPTO: DEVOLUCION A LA CUT POR PASAJES AEREOS LINEA ECOJET A TRAVES DE LA AGENCIA BOLTUR,DEP.: MINISTERIO DE COMUNICACION , PROCEDENCIA: BANCO UNION S.A., CHEQUE: 9891, FECHA DE EMISION:29/03/2019</t>
  </si>
  <si>
    <t>00099021001 DEPOSITO DE EFECTIVO, DEPOSITANTE: ALEX ISRRAEL BUSTILLOS VARGAS, CONCEPTO: EXCEDENTE POR DOBLE PERCEPCION DEL SECTOR PUBLICO, CUENTA DE DEPOSITO: CUENTA UNICA DEL TESORO</t>
  </si>
  <si>
    <t>00593012001 DEP.DE CHEQ.AJENOS,RET.DE CAM.,CONCEPTO: VENTA DE INSUMOS,DEP.: EMPRESA ESTATAL YACANA , PROCEDENCIA: BANCO UNION S.A., CHEQUE: 309, FECHA DE EMISION:29/03/2019</t>
  </si>
  <si>
    <t>00099021001 DEPOSITO DE EFECTIVO, DEPOSITANTE: BRUNO ANTONIO RIOS NOYA, CONCEPTO: DEVOLUCION DE PASAJE AEREO DE FECHA 21-03-2019 DEL TRAMO LA PAZ-SUCRE, CUENTA DE DEPOSITO: CUENTA UNICA DEL TESORO</t>
  </si>
  <si>
    <t>00099021001 DEPOSITO DE EFECTIVO, DEPOSITANTE: ARIEL ANDRE ROCHA MUÑOZ, CONCEPTO: DEVOLUCION DE PASAJE AEREO DE FECHA 21-03-2019 DEL TRAMO LA PAZ SUCRE, CUENTA DE DEPOSITO: CUENTA UNICA DEL TESORO</t>
  </si>
  <si>
    <t>00099021001 DEPOSITO DE EFECTIVO, DEPOSITANTE: ORLANDO JORGE MOLINA PALACIOS, CONCEPTO: DEVOLUCION RENTA POR DOBLE PERCEPCION, CUENTA DE DEPOSITO: CUENTA UNICA DEL TESORO</t>
  </si>
  <si>
    <t>00512022001 DEPOSITO DE EFECTIVO, DEPOSITANTE: APOLINAR APAZA ADUVIRI, CONCEPTO: DEVOLUCION DE EXCEDENTE PREVENTIVO  N° 116, CUENTA DE DEPOSITO: CUENTA UNICA DEL TESORO</t>
  </si>
  <si>
    <t>00119012001 DEPOSITO DE EFECTIVO, DEPOSITANTE: LIVIA TERAN CLAROS, CONCEPTO: DEVOLUCION DE 1 DIA DE REFRIGERIO DICIEMBRE - 2018, CUENTA DE DEPOSITO: CUENTA UNICA DEL TESORO</t>
  </si>
  <si>
    <t>00099021001 DEPOSITO DE EFECTIVO, DEPOSITANTE: GLADYS ROCIO MAMANI CUSSI, CONCEPTO: DEVOLUCION BONO DE ANTIGUEDAD, SEPTIEMBRE, OCTUBRE Y NOVIEMBRE/18, CUENTA DE DEPOSITO: CUENTA UNICA DEL TESORO</t>
  </si>
  <si>
    <t>00099021001 DEPOSITO DE EFECTIVO, DEPOSITANTE: LUIS ALBERTO MENDOZA MENDOZA CI. 6123672 LP, CONCEPTO: REVERSION TOTAL: SE USA EN PLANILLAS CASOS DONDE PAGO FUE ABONADO EN CUENTA O EL CHEQUE FUE COBRADO, CUENTA DE DEPOSITO: CUENTA UNICA DEL TESORO</t>
  </si>
  <si>
    <t>00099021001 DEP.DE CHEQ.AJENOS,RET.DE CAM.,CONCEPTO: DEVOLUCION DE CC NO COBRADA DICIEMBRE 2018,DEP.: LA VITALICIA SEGUROS Y REASEGUROS DE VIDA S.A. , PROCEDENCIA: BANCO BISA S.A., CHEQUE: 50614, FECHA DE EMISION:03/04/2019</t>
  </si>
  <si>
    <t>00030014201 DEP.DE CHEQ.AJENOS,RET.DE CAM.,CONCEPTO: DEVOLUCION PASAJES AEREOS C-31 22-3,DEP.: BOLTUR BOA , PROCEDENCIA: BANCO UNION S.A., CHEQUE: 570, FECHA DE EMISION:27/03/2019</t>
  </si>
  <si>
    <t>00287100058 DEP.DE CHEQ.AJENOS,RET.DE CAM.,CONCEPTO: DEVOLUCION POR REVERSION DE DEVENGADO N° 490 DE GESTION 2018 DE FPS-DPTAL.LA PAZ,DEP.: ERIK RIQUEZA CATARI , PROCEDENCIA: BANCO UNION S.A., CHEQUE: 702, FECHA DE EMISION:01/04/2019</t>
  </si>
  <si>
    <t>00099021001 DEPOSITO DE EFECTIVO, DEPOSITANTE: JAVIER LOZA MAMANI, CONCEPTO: DEVOLUCION DE DOBLE PERCEPCION, CUENTA DE DEPOSITO: CUENTA UNICA DEL TESORO</t>
  </si>
  <si>
    <t>00099021001 DEPOSITO DE EFECTIVO, DEPOSITANTE: RITA PAULINA JIMENEZ HUANCOLLO, CONCEPTO: DEVOLUCION POR COBRO INDEBIDO NUEVAS NUPCIAS, CUENTA DE DEPOSITO: CUENTA UNICA DEL TESORO</t>
  </si>
  <si>
    <t>00099021001 DEPOSITO DE EFECTIVO, DEPOSITANTE: CANDIA  SUSANA  BACARREZA VASQUEZ, CONCEPTO: DEVOLUCION DOBLE PERCEPCION, CUENTA DE DEPOSITO: CUENTA UNICA DEL TESORO</t>
  </si>
  <si>
    <t>00099021001 DEPOSITO DE EFECTIVO, DEPOSITANTE: SONIA VILDOZO REYES, CONCEPTO: COBRO INDEBIDO, CUENTA DE DEPOSITO: CUENTA UNICA DEL TESORO</t>
  </si>
  <si>
    <t>00099021001 DEPOSITO DE EFECTIVO, DEPOSITANTE: JOSE DAVID COCHE, CONCEPTO: DEVOLUCION DE SUELDO MES DE MARZO, CUENTA DE DEPOSITO: CUENTA UNICA DEL TESORO</t>
  </si>
  <si>
    <t>00099021001 DEPOSITO DE EFECTIVO, DEPOSITANTE: MIN DE DEPORTES-GRAL ALBERTO DAZA, CONCEPTO: PAGO EN DEMASIA AGUINALDO 2018 GRAL ALBERTO DAZA QUEZADA, CUENTA DE DEPOSITO: CUENTA UNICA DEL TESORO</t>
  </si>
  <si>
    <t>00099021001 DEPOSITO DE EFECTIVO, DEPOSITANTE: JOSE DAVID COCHE, CONCEPTO: DEVOLUCION DE SUELDO MES DE FEBRERO, CUENTA DE DEPOSITO: CUENTA UNICA DEL TESORO</t>
  </si>
  <si>
    <t>00099021001 DEPOSITO DE EFECTIVO, DEPOSITANTE: CANDIA SUSANA  BACARREZA VASQUEZ, CONCEPTO: DEVOLUCION DE SUELDO, CUENTA DE DEPOSITO: CUENTA UNICA DEL TESORO</t>
  </si>
  <si>
    <t>00099021001 DEPOSITO DE EFECTIVO, DEPOSITANTE: RUTH DANIELA CORTES PAREDES, CONCEPTO: REVERSION DE PAGO DE VIATICOS POR CAMBIO DE DESTINO, CUENTA DE DEPOSITO: CUENTA UNICA DEL TESORO</t>
  </si>
  <si>
    <t>00099021001 DEPOSITO DE EFECTIVO, DEPOSITANTE: GABRIELA MAMANI CORI  CI. 10008287  LP., CONCEPTO: DEVOLUCION POR DOBLE PERCEPCION DE SUPLENCIA EN EL MES DE OCTUBRE 2018, CUENTA DE DEPOSITO: CUENTA UNICA DEL TESORO</t>
  </si>
  <si>
    <t>00070011102 DEPOSITO DE EFECTIVO, DEPOSITANTE: JAVIER OMAR BARRA MORALES, CONCEPTO: DEPÓSITO PARA REIMPRESION DE CREDENCIALES  M.T.E.P.S., CUENTA DE DEPOSITO: CUENTA UNICA DEL TESORO</t>
  </si>
  <si>
    <t>00099021001 DEP.DE CHEQ.AJENOS,RET.DE CAM.,CONCEPTO: DEVOLUCION DE SUBSIDIOS PIL - TARIJA MES DE ENERO 2019,DEP.: ABC , PROCEDENCIA: BANCO UNION S.A., CHEQUE: 3492, FECHA DE EMISION:04/04/2019</t>
  </si>
  <si>
    <t>00099021001 DEP.DE CHEQ.AJENOS,RET.DE CAM.,CONCEPTO: DEVOLUCION GASTOS OBSERVADOS ANTONIO ABAL OÑA COMODOCO RIVADAVIA ARGENTINA,DEP.: CONSULADO DE BOLIVIA EN COMODOCO RIVADAVIA-ARG , PROCEDENCIA: BANCO UNION S.A., CHEQUE: 1393, FECHA DE EMISION:03/04/2019</t>
  </si>
  <si>
    <t>00302014201 DEP.DE CHEQ.AJENOS,RET.DE CAM.,CONCEPTO: DEPÓSITO PARA EJECUCION DE GASTO CORRIENTE,DEP.: MARIA LOURDES RICALDI MARISCAL , PROCEDENCIA: BANCO UNION S.A., CHEQUE: 259, FECHA DE EMISION:04/04/2019</t>
  </si>
  <si>
    <t>00099021001 DEPOSITO DE EFECTIVO, DEPOSITANTE: ALEX OSCAR RUIZ MAMANI, CONCEPTO: DEVOLUCION DE BONO A CARGO, CUENTA DE DEPOSITO: CUENTA UNICA DEL TESORO</t>
  </si>
  <si>
    <t>00099021001 DEPOSITO DE EFECTIVO, DEPOSITANTE: IRMA MENESES VDA  ALDUNATE, CONCEPTO: DEVOLUCION A SENASIR, CUENTA DE DEPOSITO: CUENTA UNICA DEL TESORO</t>
  </si>
  <si>
    <t>00070011102 DEPOSITO DE EFECTIVO, DEPOSITANTE: JUDITH YOLANDA REVOLLO VALDA, CONCEPTO: INF AUDITORIA INTERNA INF. MTEPS/UAI INT 02/2017 POR PAGO MULTA A CAJA NAL D/SALUD DEUDA SOLIDARIA, CUENTA DE DEPOSITO: CUENTA UNICA DEL TESORO</t>
  </si>
  <si>
    <t>00099021001 DEPOSITO DE EFECTIVO, DEPOSITANTE: MARIANA YASIARA ELIAS CARRAZANA, CONCEPTO: DOBLE PERCEPCION DE RENTA SENASIR, CUENTA DE DEPOSITO: CUENTA UNICA DEL TESORO</t>
  </si>
  <si>
    <t>00190012003 DEPOSITO DE EFECTIVO, DEPOSITANTE: NIEVES NONA CORTES SOTOMAYOR DE RIOS, CONCEPTO: DEVOLUCION DE RETROACTIVO, CUENTA DE DEPOSITO: CUENTA UNICA DEL TESORO</t>
  </si>
  <si>
    <t>00070011102 DEPOSITO DE EFECTIVO, DEPOSITANTE: AYDE DEL PILAR CARRION FLORES, CONCEPTO: INFORME DE AUDITORIA INTERNA INF. MTEPS/UAI INT02/2017 POR PAGO MULTA A LA CAJA NACIONAL DE SALUD, CUENTA DE DEPOSITO: CUENTA UNICA DEL TESORO</t>
  </si>
  <si>
    <t>00070011102 DEPOSITO DE EFECTIVO, DEPOSITANTE: SABINO CHOQUE BALDERRAMA, CONCEPTO: PAGO DE MULTAS A LA CAJA NACIONAL DE SALUD, CUENTA DE DEPOSITO: CUENTA UNICA DEL TESORO</t>
  </si>
  <si>
    <t>00099021001 DEPOSITO DE EFECTIVO, DEPOSITANTE: ANTONIO ARUQUIPA MALLEA, CONCEPTO: COBRO DE PAGO DE REPART ANTICIPO PRA, CUENTA DE DEPOSITO: CUENTA UNICA DEL TESORO</t>
  </si>
  <si>
    <t>00099021001 DEPOSITO DE EFECTIVO, DEPOSITANTE: MONSERRAT CASTELLANOS APARICIO, CONCEPTO: DEVOLUCION  POR VIATICO VIAJE A TARIJA - VILLAMONTES C31:557, CUENTA DE DEPOSITO: CUENTA UNICA DEL TESORO</t>
  </si>
  <si>
    <t>00592012001 DEPOSITO DE EFECTIVO, DEPOSITANTE: JOSE LUIS MAMANI ESPEJO, CONCEPTO: VENTA RECEPTIVO DE PAQUETE TURISTICO 2019, CUENTA DE DEPOSITO: CUENTA UNICA DEL TESORO</t>
  </si>
  <si>
    <t>00590012001 DEPOSITO DE EFECTIVO, DEPOSITANTE: MANUEL ALBERTO LEON SILVA, CONCEPTO: DEVOLUCION SALDO DE FONDOS EN AVANCE, CUENTA DE DEPOSITO: CUENTA UNICA DEL TESORO</t>
  </si>
  <si>
    <t>00287102001 DEPOSITO DE EFECTIVO, DEPOSITANTE: FONDO  NACIONAL DE INVERSION PRODUCTIVA Y SOCIAL, CONCEPTO: DEVOLUCION DE RECURSOS NO UTILIZADOS PARA REVERSION DEL C-31 N 458, CUENTA DE DEPOSITO: CUENTA UNICA DEL TESORO</t>
  </si>
  <si>
    <t>00099021001 DEPOSITO DE EFECTIVO, DEPOSITANTE: EDITH HUALCO FERNANDEZ VDA DE VILLCA, CONCEPTO: DEVOLUCION, CUENTA DE DEPOSITO: CUENTA UNICA DEL TESORO</t>
  </si>
  <si>
    <t>00099021001 DEPOSITO DE EFECTIVO, DEPOSITANTE: FREDY MOISES FLORES MAMANI, CONCEPTO: COBRO INDEBIDO DEL PRA., CUENTA DE DEPOSITO: CUENTA UNICA DEL TESORO</t>
  </si>
  <si>
    <t>00670192001 DEPOSITO DE EFECTIVO, DEPOSITANTE: SERVICIO DE REGISTRO CIVICO DE PANDO, CONCEPTO: DEVOLUCION DE UN DIA DE REFRIGERIO DE 16 FUNCIONARIOS, CUENTA DE DEPOSITO: CUENTA UNICA DEL TESORO</t>
  </si>
  <si>
    <t>00099021001 DEP.DE CHEQ.AJENOS,RET.DE CAM.,CONCEPTO: MIN COMUNICACION DEVOL INCAP TEMP ENERO/19,DEP.: CAJA PETROLERA DE SALUD , PROCEDENCIA: BANCO UNION S.A., CHEQUE: 15217, FECHA DE EMISION:03/04/2019</t>
  </si>
  <si>
    <t>00099021001 DEP.DE CHEQ.AJENOS,RET.DE CAM.,CONCEPTO: SEDES DEVOL INCAP TEMP ENERO/19,DEP.: CAJA PETROLERA DE SALUD , PROCEDENCIA: BANCO UNION S.A., CHEQUE: 15213, FECHA DE EMISION:03/04/2019</t>
  </si>
  <si>
    <t>00099021001 DEP.DE CHEQ.AJENOS,RET.DE CAM.,CONCEPTO: MIN COMUNICACION DEVOL ICAP TEMP ABRIL /18,DEP.: CAJA PETROLERA DE SALUD , PROCEDENCIA: BANCO UNION S.A., CHEQUE: 15155, FECHA DE EMISION:03/04/2019</t>
  </si>
  <si>
    <t>00373024101 DEP.DE CHEQ.AJENOS,RET.DE CAM.,CONCEPTO: FDI DEVOL  INCAPACIDAD TEMP ABRIL /18,DEP.: CAJA PETROLERA DE SALUD , PROCEDENCIA: BANCO UNION S.A., CHEQUE: 15153, FECHA DE EMISION:03/04/2019</t>
  </si>
  <si>
    <t>00070011102 DEP.DE CHEQ.AJENOS,RET.DE CAM.,CONCEPTO: DEV SALDO NO EJECUTADO CRISTHYAN RODRIGUEZ FERNANDEZ - MONTERO PARA REV C-31 N°187,1,DEP.: MIN DE TRABAJO EMPLEO Y PREVISION SOCIAL</t>
  </si>
  <si>
    <t>00015011108 DEP.DE CHEQ.AJENOS,RET.DE CAM.,CONCEPTO: DEVOLUCION DE FONDOS,DEP.: MIN. GOBIERNO , PROCEDENCIA: BANCO UNION S.A., CHEQUE: 51308, FECHA DE EMISION:29/03/2019</t>
  </si>
  <si>
    <t>00015011108 DEP.DE CHEQ.AJENOS,RET.DE CAM.,CONCEPTO: DEVOLUCION DE FONDOS,DEP.: MIN. GOBIERNO , PROCEDENCIA: BANCO UNION S.A., CHEQUE: 51310, FECHA DE EMISION:29/03/2019</t>
  </si>
  <si>
    <t>00015011108 DEP.DE CHEQ.AJENOS,RET.DE CAM.,CONCEPTO: DEVOLUCION DE FONDOS,DEP.: MIN. GOBIERNO , PROCEDENCIA: BANCO UNION S.A., CHEQUE: 51309, FECHA DE EMISION:29/03/2019</t>
  </si>
  <si>
    <t>00015011108 DEP.DE CHEQ.AJENOS,RET.DE CAM.,CONCEPTO: DEVOLUCION DE FONDOS,DEP.: MIN. GOBIERNO , PROCEDENCIA: BANCO UNION S.A., CHEQUE: 51313, FECHA DE EMISION:02/04/2019</t>
  </si>
  <si>
    <t>00099021001 DEP.DE CHEQ.AJENOS,RET.DE CAM.,CONCEPTO: ACHACOLLO YUCRA MILENA,DEP.: BANCO UNION S.A. , PROCEDENCIA: BANCO UNION S.A., CHEQUE: 163106, FECHA DE EMISION:05/04/2019</t>
  </si>
  <si>
    <t>00099021001 DEP.DE CHEQ.AJENOS,RET.DE CAM.,CONCEPTO: ACHACOLLO YUCRA MILENA,DEP.: BANCO UNION S.A. , PROCEDENCIA: BANCO UNION S.A., CHEQUE: 163105, FECHA DE EMISION:05/04/2019</t>
  </si>
  <si>
    <t>00099021001 DEP.DE CHEQ.AJENOS,RET.DE CAM.,CONCEPTO: PAGO INCAPACIDADES TEMPORALES (REEMBOLSO) MINISTERIO DE ECONOMIA FINANZAS PUBLICAS,DEP.: CAJA NACIONAL DE SALUD , PROCEDENCIA: BANCO UNION S.A., CHEQUE: 18254, FECHA DE EMISION:05/04/2019; NOTA MEFP/VTCP/DGPOT/UAIS/N° 2313/2019.</t>
  </si>
  <si>
    <t>00099021001 DEP.DE CHEQ.AJENOS,RET.DE CAM.,CONCEPTO: PAGO INCAPACIDADES TEMPORALES (REEMBOLSO) MINISTERIO DE ECONOMIA FINANZAS PUBLICAS,DEP.: CAJA NACIONAL DE SALUD , PROCEDENCIA: BANCO UNION S.A., CHEQUE: 18244, FECHA DE EMISION:05/04/2019</t>
  </si>
  <si>
    <t>00099021001 DEPOSITO DE EFECTIVO, DEPOSITANTE: MMAYA - CYNTHIA SILVA M.  CI. 802481, CONCEPTO: DEVOLUCION DE GASTOS DE REPRESENTACION DE LOS DIAS 28,29 Y 30 DE MARZO DE 2019, CUENTA DE DEPOSITO: CUENTA UNICA DEL TESORO</t>
  </si>
  <si>
    <t>00099021001 DEPOSITO DE EFECTIVO, DEPOSITANTE: MMAYA - CYNTHIA SILVA M.  CI. 802481, CONCEPTO: DEVOLUCION DE VIATICOS EXTERIOR DE LOS DIAS 28,29 Y 30 MARZO DE 2019, CUENTA DE DEPOSITO: CUENTA UNICA DEL TESORO</t>
  </si>
  <si>
    <t>00099021001 DEPOSITO DE EFECTIVO, DEPOSITANTE: HUMBERTO FUENTES LOPEZ, CONCEPTO: DEVOLUCION DEUDORES CON CARGO DE CUENTA DOCUMENTADA DE LA GESTION 1995 AL 2002, CUENTA DE DEPOSITO: CUENTA UNICA DEL TESORO</t>
  </si>
  <si>
    <t>00099021001 DEPOSITO DE EFECTIVO, DEPOSITANTE: CECILIA FLORES DE CEÑI, CONCEPTO: COBRO INDEBIDO DE SENACIR DEL MES DE ABRIL, CUENTA DE DEPOSITO: CUENTA UNICA DEL TESORO</t>
  </si>
  <si>
    <t>00099021001 DEPOSITO DE EFECTIVO, DEPOSITANTE: ENDE-EMPRESA NACIONAL DE ELECTRICIDAD, CONCEPTO: CUMPL.DS 3034 REMUNERACION MAX.FEBRERO/ WILFREDO OVANDO ROJAS, CUENTA DE DEPOSITO: CUENTA UNICA DEL TESORO</t>
  </si>
  <si>
    <t>00099021001 DEPOSITO DE EFECTIVO, DEPOSITANTE: YOLANDA BELTRAN CARVALLO, CONCEPTO: DOBLE PERCEPCION, CUENTA DE DEPOSITO: CUENTA UNICA DEL TESORO</t>
  </si>
  <si>
    <t>00099021001 DEPOSITO DE EFECTIVO, DEPOSITANTE: ATT, CONCEPTO: REPOSICION DE FONDOS POR COMISIONES BANCARIAS DE DIVISAS A LA UPAEP, CUENTA DE DEPOSITO: CUENTA UNICA DEL TESORO</t>
  </si>
  <si>
    <t>00099021001 DEPOSITO DE EFECTIVO, DEPOSITANTE: VIRGINIA PUSARICO HUALLPA, CONCEPTO: DEVOLUCION BONO FRONTERA, CUENTA DE DEPOSITO: CUENTA UNICA DEL TESORO</t>
  </si>
  <si>
    <t>00099021001 DEPOSITO DE EFECTIVO, DEPOSITANTE: ROSSMARY BARRERA VDA CONDORI, CONCEPTO: PAGO CUOTA DE CONVENIO CON SENASIR, CUENTA DE DEPOSITO: CUENTA UNICA DEL TESORO</t>
  </si>
  <si>
    <t>00099021001 DEPOSITO DE EFECTIVO, DEPOSITANTE: RONALD JHONNY VARGAS MARTINEZ, CONCEPTO: DEVOLUCION DE FONDOS EN AVANCE, CUENTA DE DEPOSITO: CUENTA UNICA DEL TESORO</t>
  </si>
  <si>
    <t>00099021001 DEPOSITO DE EFECTIVO, DEPOSITANTE: ARMADA BOLIVIANA, CONCEPTO: DEVOLUCION DE COMBUSTIBLE    AV - GAS, CUENTA DE DEPOSITO: CUENTA UNICA DEL TESORO</t>
  </si>
  <si>
    <t>00099021001 DEPOSITO DE EFECTIVO, DEPOSITANTE: VERA AMPUERO MARIA INES, CONCEPTO: SECCION PRA PARA EL REGISTRO EN EL SISTEMA NACIONAL, CUENTA DE DEPOSITO: CUENTA UNICA DEL TESORO</t>
  </si>
  <si>
    <t>00099021001 DEPOSITO DE EFECTIVO, DEPOSITANTE: VICTORIA CARMEN RIVAS VDA DE COCHI, CONCEPTO: COBROS INDEVIDOS POR NUEVAS NUPCIAS, CUENTA DE DEPOSITO: CUENTA UNICA DEL TESORO</t>
  </si>
  <si>
    <t>00099021001 DEPOSITO DE EFECTIVO, DEPOSITANTE: ROSA F. PEÑALOZA RAMIREZ, CONCEPTO: DOBLE PERCEPCION, CUENTA DE DEPOSITO: CUENTA UNICA DEL TESORO</t>
  </si>
  <si>
    <t>00099021001 DEPOSITO DE EFECTIVO, DEPOSITANTE: MARTHA GUTIERREZ DE MARCA, CONCEPTO: NUEVAS NUPCIAS, CUENTA DE DEPOSITO: CUENTA UNICA DEL TESORO</t>
  </si>
  <si>
    <t>00099021001 DEPOSITO DE EFECTIVO, DEPOSITANTE: LUCIO DELGADILLO VASQUEZ, CONCEPTO: DEVOLUCION DE PERCEPCION INDEBIDA DE AGUINALDO GESTION 2018, CUENTA DE DEPOSITO: CUENTA UNICA DEL TESORO</t>
  </si>
  <si>
    <t>00099021001 DEPOSITO DE EFECTIVO, DEPOSITANTE: PAULINO CHURQUI LIMA, CONCEPTO: DEVOLUCION DE SALARIO DEL MES DE MARZO 2019, CUENTA DE DEPOSITO: CUENTA UNICA DEL TESORO</t>
  </si>
  <si>
    <t>00301014201 DEPOSITO DE EFECTIVO, DEPOSITANTE: JARJURI MAMANI KARINA, CONCEPTO: DEVOLUCION SALDO FONDO EN AVANCE COMPRA REFRIGERIO CORRESPONDIENTE AL C31 N18 DE LA PRESENTE GESTION, CUENTA DE DEPOSITO: CUENTA UNICA DEL TESORO</t>
  </si>
  <si>
    <t>00099021001 DEPOSITO DE EFECTIVO, DEPOSITANTE: AMELIA APAZA DE APAZA, CONCEPTO: DEVOLUCION POR CONCEPTO SENASIR, CUENTA DE DEPOSITO: CUENTA UNICA DEL TESORO</t>
  </si>
  <si>
    <t>00099021001 DEPOSITO DE EFECTIVO, DEPOSITANTE: ALBERTO ANDRES CHOQUE MAMANI, CONCEPTO: DEVOLUCION DE SUELDO-MES DE MARZO, CUENTA DE DEPOSITO: CUENTA UNICA DEL TESORO</t>
  </si>
  <si>
    <t>00291012005 DEP.DE CHEQ.AJENOS,RET.DE CAM.,CONCEPTO: PAGO SERVICIO PUBLICITARIO TRAMO AUTOPISTA LA PAZ EL ALTO,DEP.: ENTEL SA , PROCEDENCIA: BANCO MERCANTIL SANTA CRUZ SA., CHEQUE: 214823, FECHA DE EMISION:05/04/2019</t>
  </si>
  <si>
    <t>00099021001 DEP.DE CHEQ.AJENOS,RET.DE CAM.,CONCEPTO: SANDRO MELENDRES ALMENDRAS,DEP.: BANCO UNION SA , PROCEDENCIA: BANCO UNION S.A., CHEQUE: 163111, FECHA DE EMISION:08/04/2019</t>
  </si>
  <si>
    <t>00099021001 DEP.DE CHEQ.AJENOS,RET.DE CAM.,CONCEPTO: ELBIA CALI CAPACALLE,DEP.: BANCO UNION SA , PROCEDENCIA: BANCO UNION S.A., CHEQUE: 163110, FECHA DE EMISION:08/04/2019</t>
  </si>
  <si>
    <t>00099021001 DEP.DE CHEQ.AJENOS,RET.DE CAM.,CONCEPTO: VILLANUEVA LUNA ELVIS FERNANDO,DEP.: BANCO UNION SA , PROCEDENCIA: BANCO UNION S.A., CHEQUE: 163108, FECHA DE EMISION:08/04/2019</t>
  </si>
  <si>
    <t>00099021001 DEPOSITO DE EFECTIVO, DEPOSITANTE: ELVIS RAMIREZ AGUILAR, CONCEPTO: DEVOLUCION SUELDO MARZO 2019, CUENTA DE DEPOSITO: CUENTA UNICA DEL TESORO</t>
  </si>
  <si>
    <t>00035031101 DEPOSITO DE EFECTIVO, DEPOSITANTE: UNIDAD DE COORDINACION DE PROGRAMAS Y PROYECTOS, CONCEPTO: DEVOLUCION DE SALDO EN AVANCE - REFACCION DEL MURO PERIMETRAL SALA DE EXPOSICION EL AMARILLO (C31:89, CUENTA DE DEPOSITO: CUENTA UNICA DEL TESORO</t>
  </si>
  <si>
    <t>00099021001 DEPOSITO DE EFECTIVO, DEPOSITANTE: MARIO GONZALO ARUQUIPA LASTARIO, CONCEPTO: DEVOLUCION DE VIATICOS, CUENTA DE DEPOSITO: CUENTA UNICA DEL TESORO</t>
  </si>
  <si>
    <t>00099021001 DEPOSITO DE EFECTIVO, DEPOSITANTE: REYNA LECOÑA   ALAVI, CONCEPTO: COBRO INDEBIDO, CUENTA DE DEPOSITO: CUENTA UNICA DEL TESORO</t>
  </si>
  <si>
    <t>00070011102 DEP.DE CHEQ.AJENOS,RET.DE CAM.,CONCEPTO: PAGO DE SERVICIOS BOLIVIA LINE SERVICES LTDA MES DE FEB/19,DEP.: MINISTERIO DE TRABAJO EMPLEO Y PREVISION SOCIAL , PROCEDENCIA: BANCO UNION S.A., CHEQUE: 9205, FECHA DE EMISION:04/04/2019</t>
  </si>
  <si>
    <t>00099021001 DEP.DE CHEQ.AJENOS,RET.DE CAM.,CONCEPTO: ALVARADO BRAVO VICTOR HUGO,DEP.: BANCO UNION SA , PROCEDENCIA: BANCO UNION S.A., CHEQUE: 163115, FECHA DE EMISION:09/04/2019</t>
  </si>
  <si>
    <t>00099021001 DEPOSITO DE EFECTIVO, DEPOSITANTE: JEANNETT GRUSCHENSKA DE LA FUENTE JERIA, CONCEPTO: DOBLE PERCEPCION PERIODOS FEBRERO 2016 A MARZO 2016 COMPROMISO DE DEVOLUCION DE DEUDA, CUENTA DE DEPOSITO: CUENTA UNICA DEL TESORO</t>
  </si>
  <si>
    <t>00099021001 DEPOSITO DE EFECTIVO, DEPOSITANTE: GREGORIA FERNANDEZ TARQUI, CONCEPTO: DOBLE PERCEPCION, CUENTA DE DEPOSITO: CUENTA UNICA DEL TESORO</t>
  </si>
  <si>
    <t>00099021001 DEPOSITO DE EFECTIVO, DEPOSITANTE: TERESA GOMEZ VALENZUELA, CONCEPTO: COBROS INDEBIDOS, CUENTA DE DEPOSITO: CUENTA UNICA DEL TESORO</t>
  </si>
  <si>
    <t>00099021001 DEPOSITO DE EFECTIVO, DEPOSITANTE: LISSETH PATRICIA MONTAÑO VALLEJOS, CONCEPTO: DEVOLUCION  BONO FRONTERA POR 9 MESES, CUENTA DE DEPOSITO: CUENTA UNICA DEL TESORO</t>
  </si>
  <si>
    <t>00117012001 DEPOSITO DE EFECTIVO, DEPOSITANTE: SERGIO ALBERTO PEREZ TORREJON, CONCEPTO: DEVOLUCION DE VIATICO C-31 459, CUENTA DE DEPOSITO: CUENTA UNICA DEL TESORO</t>
  </si>
  <si>
    <t>00099021001 DEPOSITO DE EFECTIVO, DEPOSITANTE: FREDDY IVAN CONDORI CUNO ( HIJO ), CONCEPTO: IMPORTE POR COBRO INDEBIDO DE LA SRA. LOLA CUNO CANASA (Q.E.P.D.), CUENTA DE DEPOSITO: CUENTA UNICA DEL TESORO</t>
  </si>
  <si>
    <t>00099021001 DEPOSITO DE EFECTIVO, DEPOSITANTE: BERNARDINA MEJIA CONDORI, CONCEPTO: DEVOLUCION DE SUELDO, CUENTA DE DEPOSITO: CUENTA UNICA DEL TESORO</t>
  </si>
  <si>
    <t>00099021001 DEPOSITO DE EFECTIVO, DEPOSITANTE: ARTURO MARCIAL ECHALAR RIVERA, CONCEPTO: REVERSION DEL PROYECTO ACTUALIZACION CARTOGRAFICA, CUENTA DE DEPOSITO: CUENTA UNICA DEL TESORO</t>
  </si>
  <si>
    <t>00099021001 DEPOSITO DE EFECTIVO, DEPOSITANTE: ARTURO MARCIAL ECHALAR RIVERA, CONCEPTO: PROYECTO ACTUALIZACION CARTOGRAFICA, CUENTA DE DEPOSITO: CUENTA UNICA DEL TESORO</t>
  </si>
  <si>
    <t>00099021001 DEPOSITO DE EFECTIVO, DEPOSITANTE: ROSARIO LAZARTE DE MUÑOZ, CONCEPTO: DEVOLUCION DE PAGO SALARIO FEB REVERSION, CUENTA DE DEPOSITO: CUENTA UNICA DEL TESORO</t>
  </si>
  <si>
    <t>00035031101 DEP.DE CHEQ.AJENOS,RET.DE CAM.,CONCEPTO: ALQUILER DE ESPACIO PARA EL FUNCIONAMIENTO DE UN CAJERO ATM,DEP.: UNIDAD DE COORDINACION DE PROGRAMAS Y PROYECTOS , PROCEDENCIA: BANCO UNION S.A., CHEQUE: 1549, FECHA DE EMISION:09/04/2019</t>
  </si>
  <si>
    <t>00035031101 DEP.DE CHEQ.AJENOS,RET.DE CAM.,CONCEPTO: ALQUILER DE ESPACIO PARA EL DESARROLLO DEL EVENTO NOCHE DE TALENTOS,DEP.: UNIDAD DE COORDINACION DE PROGRAMAS Y PROYECTOS , PROCEDENCIA: BANCO UNION S.A., CHEQUE: 1550, FECHA DE EMISION:09/04/2019</t>
  </si>
  <si>
    <t>00035031101 DEP.DE CHEQ.AJENOS,RET.DE CAM.,CONCEPTO: ALQUILER DE ESPACIO PARA EL DESARROLLO DEL EVENTO CBA 2019,DEP.: UNIDAD DE COORDINACION DE PROGRAMAS Y PROYECTOS , PROCEDENCIA: BANCO UNION S.A., CHEQUE: 1552, FECHA DE EMISION:09/04/2019</t>
  </si>
  <si>
    <t>00035031101 DEP.DE CHEQ.AJENOS,RET.DE CAM.,CONCEPTO: PERDIDA DE CREDENCIAL DE VISITANTE,DEP.: UNIDAD DE COORDINACION DE PROGRAMAS Y PROYECTOS , PROCEDENCIA: BANCO UNION S.A., CHEQUE: 1554, FECHA DE EMISION:09/04/2019</t>
  </si>
  <si>
    <t>00035031101 DEP.DE CHEQ.AJENOS,RET.DE CAM.,CONCEPTO: ALQUILER DE ESPACIO ENTEL SA C21 35,DEP.: UNIDAD DE COORDINACION DE PROGRAMAS Y PROYECTOS , PROCEDENCIA: BANCO UNION S.A., CHEQUE: 1555, FECHA DE EMISION:09/04/2019</t>
  </si>
  <si>
    <t>00035031101 DEP.DE CHEQ.AJENOS,RET.DE CAM.,CONCEPTO: INGRESO POR USO DE PARQUEO MES MARZO 2019,DEP.: UNIDAD DE COORDINACION DE PROGRAMAS Y PROYECTOS , PROCEDENCIA: BANCO UNION S.A., CHEQUE: 1556, FECHA DE EMISION:09/04/2019</t>
  </si>
  <si>
    <t>00035031101 DEP.DE CHEQ.AJENOS,RET.DE CAM.,CONCEPTO: LICENCIA SIN GOCE DE HABER FTE 11 MES MARZO C31 41,DEP.: UNIDAD DE COORDINACION DE PROGRAMAS Y PROYECTOS , PROCEDENCIA: BANCO UNION S.A., CHEQUE: 1557, FECHA DE EMISION:09/04/2019</t>
  </si>
  <si>
    <t>00099021001 DEPOSITO DE EFECTIVO, DEPOSITANTE: LOURDES ALIAGA ZAPATA, CONCEPTO: DOBLE PERCEPCION DEL MES DE ABRIL 2019, CUENTA DE DEPOSITO: CUENTA UNICA DEL TESORO</t>
  </si>
  <si>
    <t>00590012001 DEP.DE CHEQ.AJENOS,RET.DE CAM.,CONCEPTO: REEMBOLSO POR SUBSIDIO DE INCAPACIDAD TEMPORAL PERSONAL QUIPUS CORRESPONDIENTE AL MES DE FEBRERO,DEP.: CAJA DE SALUD DE CAMINOS Y RA</t>
  </si>
  <si>
    <t>00526012001 DEPOSITO DE EFECTIVO, DEPOSITANTE: PABLO GREGORIO SUXO COYA - BOLIVIA TV, CONCEPTO: DEVOLUCION DE PASAJE, CUENTA DE DEPOSITO: CUENTA UNICA DEL TESORO</t>
  </si>
  <si>
    <t>00099021001 DEPOSITO DE EFECTIVO, DEPOSITANTE: FUERTES CALLAPINO BERNARDINO  CI. 1283979, CONCEPTO: DEVOLUCION DE SALARIO EXCEDENTE AL ASIGNADO AL PRESIDENTE MARZO 2019, CUENTA DE DEPOSITO: CUENTA UNICA DEL TESORO</t>
  </si>
  <si>
    <t>00099021001 DEPOSITO DE EFECTIVO, DEPOSITANTE: VENEGAS RAMOS HERNAN  CI. 3663639, CONCEPTO: DEVOLUCION DE SALARIO EXCEDENTE AL ASIGNADO AL PRESIDENTE MARZO 2019, CUENTA DE DEPOSITO: CUENTA UNICA DEL TESORO</t>
  </si>
  <si>
    <t>00099021001 DEPOSITO DE EFECTIVO, DEPOSITANTE: SECKO GONZALES HUGO  CI. 3682597, CONCEPTO: DEVOLUCION DE SALARIO EXCEDENTE AL ASIGNADO AL PRESIDENTE MARZO 2019, CUENTA DE DEPOSITO: CUENTA UNICA DEL TESORO</t>
  </si>
  <si>
    <t>00099021001 DEPOSITO DE EFECTIVO, DEPOSITANTE: AGUIRRE HAUG ROSA  CI. 1616147, CONCEPTO: DEVOLUCION DE SALARIO EXCEDENTE AL ASIGNADO AL PRESIDENTE MARZO 2019, CUENTA DE DEPOSITO: CUENTA UNICA DEL TESORO</t>
  </si>
  <si>
    <t>00099021001 DEPOSITO DE EFECTIVO, DEPOSITANTE: GENARO MOLINA, CONCEPTO: DEVOLUCION, CUENTA DE DEPOSITO: CUENTA UNICA DEL TESORO</t>
  </si>
  <si>
    <t>00099021001 DEPOSITO DE EFECTIVO, DEPOSITANTE: CLEOFE JUDITH MENA HUAYTA, CONCEPTO: CONCEPTO REBERSION DE AGUINALDO 2018, CUENTA DE DEPOSITO: CUENTA UNICA DEL TESORO</t>
  </si>
  <si>
    <t>00099021001 DEPOSITO DE EFECTIVO, DEPOSITANTE: CLEOFE JUDITH MENA HUAYTA, CONCEPTO: CONCEPTO REBERSION DE AGUINALDO ESFUERZO POR BOLVIA, CUENTA DE DEPOSITO: CUENTA UNICA DEL TESORO</t>
  </si>
  <si>
    <t>00099021001 DEPOSITO DE EFECTIVO, DEPOSITANTE: CESAR PAUCARA QUISPE, CONCEPTO: DEVOLUCION DEL BENEFICIARIO COLATERAL DE ASIGNACION AL CARGO, CUENTA DE DEPOSITO: CUENTA UNICA DEL TESORO</t>
  </si>
  <si>
    <t>00099021001 DEPOSITO DE EFECTIVO, DEPOSITANTE: TCNL SERV. JESUS BARBERY VACA, CONCEPTO: DEBOLUCION HABERES ENERO Y FEBRERO 2018, CUENTA DE DEPOSITO: CUENTA UNICA DEL TESORO</t>
  </si>
  <si>
    <t>00513012003 DEPOSITO DE EFECTIVO, DEPOSITANTE: LIDIA NINA NINA, CONCEPTO: DEVOLUCION DE RETROACTIVO, CUENTA DE DEPOSITO: CUENTA UNICA DEL TESORO</t>
  </si>
  <si>
    <t>00099021001 DEP.DE CHEQ.AJENOS,RET.DE CAM.,CONCEPTO: PONCE ALVAREZ LIDIA,DEP.: BANCO UNION SA , PROCEDENCIA: BANCO UNION S.A., CHEQUE: 163120, FECHA DE EMISION:11/04/2019</t>
  </si>
  <si>
    <t>00099021001 DEP.DE CHEQ.AJENOS,RET.DE CAM.,CONCEPTO: VILLCA HUARACHI MARIO,DEP.: BANCO UNION  SA , PROCEDENCIA: BANCO UNION S.A., CHEQUE: 163118, FECHA DE EMISION:11/04/2019</t>
  </si>
  <si>
    <t>00035031101 DEP.DE CHEQ.AJENOS,RET.DE CAM.,CONCEPTO: ALQUILER DE ESPACIO PARA EL DESARROLLO DEL EVENTO FERIA  INDUSTRIAL Y DE LA CONSTRUCCION,DEP.: UNIDAD DE COORDINACION DE PROGRAMAS Y PROYECTOS</t>
  </si>
  <si>
    <t>00035031101 DEP.DE CHEQ.AJENOS,RET.DE CAM.,CONCEPTO: ALQUILER DE ESPACIO PARA EL DESARROLLO DEL EVENTO KIM HYUNG JUN,DEP.: UNIDAD DE COORDINACION DE PROGRAMAS Y PROYECTOS , PROCEDENCIA: BANCO UNION S.A., CHEQUE: 1560, FECHA DE EMISION:10/04/2019</t>
  </si>
  <si>
    <t>00099021001 DEPOSITO DE EFECTIVO, DEPOSITANTE: SEDES ORURO - GEOVANA QUISPE BAPTISTA, CONCEPTO: DEVOLUCION BONO FRONTERA, CUENTA DE DEPOSITO: CUENTA UNICA DEL TESORO</t>
  </si>
  <si>
    <t>00099021001 DEPOSITO DE EFECTIVO, DEPOSITANTE: LEONILDA LUZ TELLERIA VERA, CONCEPTO: DEVOLUCION DE DOBLE PERCEPCION, CUENTA DE DEPOSITO: CUENTA UNICA DEL TESORO</t>
  </si>
  <si>
    <t>00099021001 DEPOSITO DE EFECTIVO, DEPOSITANTE: ENDE, CONCEPTO: CUMPL DS  3034 RENUMERACION MAX MARZO/2019 WILFREDO OVANDO ROJAS, CUENTA DE DEPOSITO: CUENTA UNICA DEL TESORO</t>
  </si>
  <si>
    <t>00099021001 DEPOSITO DE EFECTIVO, DEPOSITANTE: LUIS FERNANDO ROSALES LOZADA, CONCEPTO: OBSERVACIONES DEL INFORME DE GASTOS DE FUNCIONAMIENTO DE GINEBRA, CUENTA DE DEPOSITO: CUENTA UNICA DEL TESORO</t>
  </si>
  <si>
    <t>00099021001 DEP.DE CHEQ.AJENOS,RET.DE CAM.,CONCEPTO: DEVOLUCION DE CC NO COBRADA DICIEMBRE 2018,DEP.: LA VITALICIA SEGUROS Y REASEGUROS DE VIDA SA , PROCEDENCIA: BANCO BISA S.A., CHEQUE: 50631, FECHA DE EMISION:11/04/2019</t>
  </si>
  <si>
    <t>00513162001 DEP.DE CHEQ.AJENOS,RET.DE CAM.,CONCEPTO: DEVOLUCION DE SALDOS NO EJECUTADOS,DEP.: YPFB , PROCEDENCIA: BANCO UNION S.A., CHEQUE: 1612, FECHA DE EMISION:10/04/2019</t>
  </si>
  <si>
    <t>00099021001 DEPOSITO DE EFECTIVO, DEPOSITANTE: EDGAR RUBEN MAMANI SUNTURA, CONCEPTO: DEVOLUCION DEL BENEFICIO COLATERAL DE ASIGNACION DE CARGO, CUENTA DE DEPOSITO: CUENTA UNICA DEL TESORO</t>
  </si>
  <si>
    <t>00099021001 DEPOSITO DE EFECTIVO, DEPOSITANTE: ISAAC KUKOC PAZ, CONCEPTO: DEVOLUCION DE DE 173 ISAAC KUKOC PAZ PAGO DE MULTA DE PASAJES AEREOS, CUENTA DE DEPOSITO: CUENTA UNICA DEL TESORO</t>
  </si>
  <si>
    <t>00099021001 DEPOSITO DE EFECTIVO, DEPOSITANTE: CLEOFE JUDITH MENA HUAYTA, CONCEPTO: CONCEPTO REBERCION DE BOLETAS DE DICIEMBRE 2018, CUENTA DE DEPOSITO: CUENTA UNICA DEL TESORO</t>
  </si>
  <si>
    <t>00099021001 DEPOSITO DE EFECTIVO, DEPOSITANTE: RUBEN PATTY, CONCEPTO: DEVOLUCION DE 544 DE RUBEN PATTY POR PAGO DE REFRIGERIO AL PERSONAL DEL OPCE, CUENTA DE DEPOSITO: CUENTA UNICA DEL TESORO</t>
  </si>
  <si>
    <t>00099021001 DEPOSITO DE EFECTIVO, DEPOSITANTE: CLEOFE JUDITH MENA HUAYTA, CONCEPTO: CONCEPTO REBERSION DE BOLETAS DE NOVIEMBRE 2018, CUENTA DE DEPOSITO: CUENTA UNICA DEL TESORO</t>
  </si>
  <si>
    <t>00099021001 DEPOSITO DE EFECTIVO, DEPOSITANTE: EUSEBIO MAMANI JAVIER, CONCEPTO: DEVOLUCION POR DOBLE PERCEPCION  N° LIBRETA00099021001, CUENTA DE DEPOSITO: CUENTA UNICA DEL TESORO</t>
  </si>
  <si>
    <t>00099021001 DEPOSITO DE EFECTIVO, DEPOSITANTE: RUBEN CABALLERO BALLESTEROS, CONCEPTO: DEVOLUCION POR DOBLE PERCEPCION, CUENTA DE DEPOSITO: CUENTA UNICA DEL TESORO</t>
  </si>
  <si>
    <t>00099021001 DEPOSITO DE EFECTIVO, DEPOSITANTE: RI 36 SLDO SANTOS PARIAMO, CONCEPTO: DEVOLUCION DE SERVICISO BASICOS, CUENTA DE DEPOSITO: CUENTA UNICA DEL TESORO</t>
  </si>
  <si>
    <t>00099021001 DEPOSITO DE EFECTIVO, DEPOSITANTE: RI 36 SLDO SANTOS PARIAMO, CONCEPTO: DEVOLUCION DE SERVICIOS BASICOS, CUENTA DE DEPOSITO: CUENTA UNICA DEL TESORO</t>
  </si>
  <si>
    <t>00099021001 DEPOSITO DE EFECTIVO, DEPOSITANTE: MINISTERIO DE DEPORTES BETTY FLORES CABEZAS, CONCEPTO: DEVOLUCIÓN SALDOS NO UTILIZADOS EN LA FIRMA DE CONVENIO, CUENTA DE DEPOSITO: CUENTA UNICA DEL TESORO</t>
  </si>
  <si>
    <t>00099021001 DEPOSITO DE EFECTIVO, DEPOSITANTE: JORGE AQUIZE MIRANDA, CONCEPTO: DOBLE PERCEPCIÓN, CUENTA DE DEPOSITO: CUENTA UNICA DEL TESORO</t>
  </si>
  <si>
    <t>00099021001 DEPOSITO DE EFECTIVO, DEPOSITANTE: FLORA BLACUT BARRON, CONCEPTO: DOBLE PERCEPCION-SENASIR, CUENTA DE DEPOSITO: CUENTA UNICA DEL TESORO</t>
  </si>
  <si>
    <t>00099021001 DEPOSITO DE EFECTIVO, DEPOSITANTE: EDWIN CHALY ACHU ACARAPI, CONCEPTO: REVERSION, CUENTA DE DEPOSITO: CUENTA UNICA DEL TESORO</t>
  </si>
  <si>
    <t>00099021001 DEP.DE CHEQ.AJENOS,RET.DE CAM.,CONCEPTO: REEMBOLSO POR BAJAS MEDICAS DE INCAPACIDAD TEMPORAL 2019 CORRESPONDIENTE ESC. COCHABAMBA,DEP.: CAJA BANCARIA ESTATAL DE SALUD , PROCEDENCIA: BANCO UNION S.A., CHEQUE: 31133, FECHA DE EMISION:14/03/2019</t>
  </si>
  <si>
    <t>00099021001 DEPOSITO DE EFECTIVO, DEPOSITANTE: MINISTERIO DE DEFENSA, CONCEPTO: REVERSION DE COMBUSTIBLE MES MARZO, CUENTA DE DEPOSITO: CUENTA UNICA DEL TESORO</t>
  </si>
  <si>
    <t>00099021001 DEPOSITO DE EFECTIVO, DEPOSITANTE: WALTER SALINAS - INSA, CONCEPTO: REVERSION, CUENTA DE DEPOSITO: CUENTA UNICA DEL TESORO</t>
  </si>
  <si>
    <t>00099021001 DEPOSITO DE EFECTIVO, DEPOSITANTE: MARIA FELICIDAD GARCIA DE ACHA, CONCEPTO: DOBLE PERCEPCION, CUENTA DE DEPOSITO: CUENTA UNICA DEL TESORO</t>
  </si>
  <si>
    <t>00099021001 DEPOSITO DE EFECTIVO, DEPOSITANTE: JUAN BRAULIO GONZALES PAREDEZ, CONCEPTO: DOBLE PERCEPCION, CUENTA DE DEPOSITO: CUENTA UNICA DEL TESORO</t>
  </si>
  <si>
    <t>00099021001 DEPOSITO DE EFECTIVO, DEPOSITANTE: RILDA GEMIO CORTEZ, CONCEPTO: DEVOLUCION DE SUELDO MES DE ENERO 2019, CUENTA DE DEPOSITO: CUENTA UNICA DEL TESORO</t>
  </si>
  <si>
    <t>00099021001 DEPOSITO DE EFECTIVO, DEPOSITANTE: RILDA GEMIO CORTEZ, CONCEPTO: DEVOLUCION BONO DE FRONTERA MES DICIEMBRE 2018, CUENTA DE DEPOSITO: CUENTA UNICA DEL TESORO</t>
  </si>
  <si>
    <t>00099021001 DEPOSITO DE EFECTIVO, DEPOSITANTE: RILDA GEMIO CORTEZ, CONCEPTO: DEVOLUCION BONO FRONTERA 2° AGUINALDO, CUENTA DE DEPOSITO: CUENTA UNICA DEL TESORO</t>
  </si>
  <si>
    <t>00099021001 DEPOSITO DE EFECTIVO, DEPOSITANTE: RILDA GEMIO CORTEZ, CONCEPTO: DEVOLUCION BONO FRONTERA 1° AGUINALDO, CUENTA DE DEPOSITO: CUENTA UNICA DEL TESORO</t>
  </si>
  <si>
    <t>00099021001 DEPOSITO DE EFECTIVO, DEPOSITANTE: RILDA GEMIO CORTEZ, CONCEPTO: DEVOLUCION BONO FRONTERA NOVIEMBRE 2018, CUENTA DE DEPOSITO: CUENTA UNICA DEL TESORO</t>
  </si>
  <si>
    <t>00099021001 DEPOSITO DE EFECTIVO, DEPOSITANTE: RILDA GEMIO CORTEZ, CONCEPTO: DEVOLUCION BONO FRONTERA MES OCTUBRE 2018, CUENTA DE DEPOSITO: CUENTA UNICA DEL TESORO</t>
  </si>
  <si>
    <t>00099021001 DEPOSITO DE EFECTIVO, DEPOSITANTE: RILDA GEMIO CORTEZ, CONCEPTO: DEVOLUCION BONO FRONTERA SEPTIEMBRE 2018, CUENTA DE DEPOSITO: CUENTA UNICA DEL TESORO</t>
  </si>
  <si>
    <t>00099021001 DEPOSITO DE EFECTIVO, DEPOSITANTE: RILDA GEMIO CORTEZ, CONCEPTO: DEVOLUCION BONO FRONTERA AGOSTO 2018, CUENTA DE DEPOSITO: CUENTA UNICA DEL TESORO</t>
  </si>
  <si>
    <t>00099021001 DEPOSITO DE EFECTIVO, DEPOSITANTE: RILDA GEMIO CORTEZ, CONCEPTO: DEVOLUCION DE BONO FRONTERA MES JULIO 2018, CUENTA DE DEPOSITO: CUENTA UNICA DEL TESORO</t>
  </si>
  <si>
    <t>00099021001 DEPOSITO DE EFECTIVO, DEPOSITANTE: ROMEL EDUARD COLQUE USNAYO, CONCEPTO: REVERSION DE HABERES DE MAYO A DICIEMBRE 2017 Y ENERO Y FEBRERO 2018, CUENTA DE DEPOSITO: CUENTA UNICA DEL TESORO</t>
  </si>
  <si>
    <t>00591012001 DEP.DE CHEQ.AJENOS,RET.DE CAM.,CONCEPTO: PARA REGISTRAR LOS DEP NO IDENTIFICADOS GESTION 2019 SEGUN MT-2019-02391 RECIBO 783 DEL 24/01/19,DEP.: EMPRESA ESTATAL DE TRANS POR CABLE MI TELEFERICO</t>
  </si>
  <si>
    <t>00099021001 DEP.DE CHEQ.AJENOS,RET.DE CAM.,CONCEPTO: ARISPE PANOSO FRANZ MACEDONIO,DEP.: BANCO UNION S.A. , PROCEDENCIA: BANCO UNION S.A., CHEQUE: 163123, FECHA DE EMISION:15/04/2019</t>
  </si>
  <si>
    <t>00099021001 DEP.DE CHEQ.AJENOS,RET.DE CAM.,CONCEPTO: GUERRA LUZMILA ALMARAZ DE,DEP.: BANCO UNION S.A. , PROCEDENCIA: BANCO UNION S.A., CHEQUE: 163124, FECHA DE EMISION:15/04/2019</t>
  </si>
  <si>
    <t>00591012001 DEP.DE CHEQ.AJENOS,RET.DE CAM.,CONCEPTO: PAGO POR SERVICIO DE AGUA POTABLE,DEP.: KETAL S.A. , PROCEDENCIA: BANCO BISA S.A., CHEQUE: 804, FECHA DE EMISION:09/04/2019</t>
  </si>
  <si>
    <t>00099021001 DEPOSITO DE EFECTIVO, DEPOSITANTE: SAE -2 SANTA CRUZ, CONCEPTO: REVERSION DE AGUA POTABLE DEL MES DE ENERO DE LA SAE -2 SANTA CRUZ, CUENTA DE DEPOSITO: CUENTA UNICA DEL TESORO</t>
  </si>
  <si>
    <t>00099021001 DEPOSITO DE EFECTIVO, DEPOSITANTE: SEVERINO COCHI TRUJILLO, CONCEPTO: DOBLE PERCEPCION, CUENTA DE DEPOSITO: CUENTA UNICA DEL TESORO</t>
  </si>
  <si>
    <t>00099021001 DEPOSITO DE EFECTIVO, DEPOSITANTE: VICENTE CELSO CALLISAYA APAZA, CONCEPTO: DOBLE PERCEPCION, CUENTA DE DEPOSITO: CUENTA UNICA DEL TESORO</t>
  </si>
  <si>
    <t>00099021001 DEPOSITO DE EFECTIVO, DEPOSITANTE: CARLOS TRIGO, CONCEPTO: DEVOLUCION DE SALDOS, CUENTA DE DEPOSITO: CUENTA UNICA DEL TESORO</t>
  </si>
  <si>
    <t>00099021001 DEPOSITO DE EFECTIVO, DEPOSITANTE: LIZZETH ALEJANDRA HUANCA AGUILAR, CONCEPTO: REVERSION OCTUBRE 2018, CUENTA DE DEPOSITO: CUENTA UNICA DEL TESORO</t>
  </si>
  <si>
    <t>00099021001 DEPOSITO DE EFECTIVO, DEPOSITANTE: LIZZETH ALEJANDRA HUANCA AGUILAR, CONCEPTO: REVERSION NOVIEMBRE 2018, CUENTA DE DEPOSITO: CUENTA UNICA DEL TESORO</t>
  </si>
  <si>
    <t>00099021001 DEPOSITO DE EFECTIVO, DEPOSITANTE: LIZZETH ALEJANDRA HUANCA AGUILAR, CONCEPTO: REVERSION DICIEMBRE 2018, CUENTA DE DEPOSITO: CUENTA UNICA DEL TESORO</t>
  </si>
  <si>
    <t>00099021001 DEP.DE CHEQ.AJENOS,RET.DE CAM.,CONCEPTO: COMPENSACION MENSUAL DE COTIZACIONES,DEP.: FUTURO DE BOLIVIA A AFP , PROCEDENCIA: BANCO DE CREDITO DE BOLIVIA S.A., CHEQUE: 57981, FECHA DE EMISION:16/04/2019</t>
  </si>
  <si>
    <t>00016071101 DEPOSITO DE EFECTIVO, DEPOSITANTE: UNIVERSIDAD PEDAGOGICA ALBERTO DURAN LOMAR, CONCEPTO: DEVOLUCION DE SALDO NO EJECUTADO, CUENTA DE DEPOSITO: CUENTA UNICA DEL TESORO</t>
  </si>
  <si>
    <t>00099021001 DEPOSITO DE EFECTIVO, DEPOSITANTE: LITTO JUNIOR POZO ESPADA C.I.3472111LP, CONCEPTO: DEVOLUCION DE BONO AL CARGO, CUENTA DE DEPOSITO: CUENTA UNICA DEL TESORO</t>
  </si>
  <si>
    <t>00099021001 DEP.DE CHEQ.AJENOS,RET.DE CAM.,CONCEPTO: DEVOLUCION DE RECURSOS AL TGN POR REPOSICION DE CREDENCIALES POR FUNCIONARIOS,DEP.: MIN. COMUNICACION , PROCEDENCIA: BANCO UNION S.A., CHEQUE: 9898, FECHA DE EMISION:10/04/2019</t>
  </si>
  <si>
    <t>00099021001 DEP.DE CHEQ.AJENOS,RET.DE CAM.,CONCEPTO: DEVOLUCION DE RECURSOS AL TGN POR REPOSICION DE CREDENCIALES POR FUNCIONARIOS,DEP.: MIN. COMUNICACION , PROCEDENCIA: BANCO UNION S.A., CHEQUE: 9897, FECHA DE EMISION:10/04/2019</t>
  </si>
  <si>
    <t>00099021001 DEP.DE CHEQ.AJENOS,RET.DE CAM.,CONCEPTO: DEVOLUCION  A LA CUT POR PASAJES AEREOS LINEA AMAZONAS A TRAVES DE LA AG. BOLTUR,DEP.: MIN. COMUNICACION , PROCEDENCIA: BANCO UNION S.A., CHEQUE: 9901, FECHA DE EMISION:10/04/2019</t>
  </si>
  <si>
    <t>00099021001 DEPOSITO DE EFECTIVO, DEPOSITANTE: JOSE LUIS FERNANDEZ CONDE, CONCEPTO: DEVOLUCION DE PASAJE AEREO CHUQUISACA - LA PAZ, CUENTA DE DEPOSITO: CUENTA UNICA DEL TESORO</t>
  </si>
  <si>
    <t>00099021001 DEPOSITO DE EFECTIVO, DEPOSITANTE: JAIME GARECA GONZALES, CONCEPTO: REVERSION CORRESPONDIENTE AL MES DE FEBRERO, CUENTA DE DEPOSITO: CUENTA UNICA DEL TESORO</t>
  </si>
  <si>
    <t>00099021001 DEPOSITO DE EFECTIVO, DEPOSITANTE: RAIMUNDO LAURA MAMANI, CONCEPTO: DEVOLUCION DE PERCEPCION DE BONO AL CARGO, CUENTA DE DEPOSITO: CUENTA UNICA DEL TESORO</t>
  </si>
  <si>
    <t>00099021001 DEPOSITO DE EFECTIVO, DEPOSITANTE: SIMEON  ORLANDO  MONTAÑO  MOLINA, CONCEPTO: DOBLE PERCEPCION SENASIR, CUENTA DE DEPOSITO: CUENTA UNICA DEL TESORO</t>
  </si>
  <si>
    <t>00270024201 DEPOSITO DE EFECTIVO, DEPOSITANTE: DIRECCION DEPARTAMENTAL DE EDUCACION-TARIJA, CONCEPTO: DEP SERVICIOS BASICOS, CUENTA DE DEPOSITO: CUENTA UNICA DEL TESORO</t>
  </si>
  <si>
    <t>00270024201 DEPOSITO DE EFECTIVO, DEPOSITANTE: DIRECCION DEPARTAMENTAL DE EDUCACION-TARIJA, CONCEPTO: DEP DIFERENCIA JORGE DURAN (REFACCION - AMBIENTES), CUENTA DE DEPOSITO: CUENTA UNICA DEL TESORO</t>
  </si>
  <si>
    <t>00099021001 DEPOSITO DE EFECTIVO, DEPOSITANTE: SOFIA R. CHAVEZ CALDERON, CONCEPTO: DEVOLUCION POR DOBLE PERCEPCION AFP FUTURO, CUENTA DE DEPOSITO: CUENTA UNICA DEL TESORO</t>
  </si>
  <si>
    <t>00099021001 DEPOSITO DE EFECTIVO, DEPOSITANTE: GREGORIO ANTEZANA A., CONCEPTO: DOBLE PERCEPCION, CUENTA DE DEPOSITO: CUENTA UNICA DEL TESORO</t>
  </si>
  <si>
    <t>00099021001 DEPOSITO DE EFECTIVO, DEPOSITANTE: DAVID TICONA VINO, CONCEPTO: REFRIGERIOS NO COBRADOS VT ENERO-2018, CUENTA DE DEPOSITO: CUENTA UNICA DEL TESORO</t>
  </si>
  <si>
    <t>00099021001 DEPOSITO DE EFECTIVO, DEPOSITANTE: DAVID TICONA VINO, CONCEPTO: REFRIGERIOS NO COBRADOS VCDI ENERO-2018, CUENTA DE DEPOSITO: CUENTA UNICA DEL TESORO</t>
  </si>
  <si>
    <t>00130012001 DEPOSITO DE EFECTIVO, DEPOSITANTE: COOP MINERA 16 DE JULIO RL, CONCEPTO: PAGO CUTA 36 3RA AMPLIACION COOP MINERA 16 DE JULIO RL, CUENTA DE DEPOSITO: CUENTA UNICA DEL TESORO</t>
  </si>
  <si>
    <t>00099021001 DEP.DE CHEQ.AJENOS,RET.DE CAM.,CONCEPTO: DEVOLUCION DE RECURSOS EMERGENTE DE AUDITORIA ESPECIAL,DEP.: MIN. COMUNICACION , PROCEDENCIA: BANCO UNION S.A., CHEQUE: 9904, FECHA DE EMISION:11/04/2019</t>
  </si>
  <si>
    <t>00287102001 DEP.DE CHEQ.AJENOS,RET.DE CAM.,CONCEPTO: DEVOLUCION DE FONDOS EN AVANCE (PASAJES NO UTILIZADOS) C31-4/2019,DEP.: FPS - OF CENTRAL , PROCEDENCIA: BANCO UNION S.A., CHEQUE: 10558, FECHA DE EMISION:05/04/2019</t>
  </si>
  <si>
    <t>00016141101 DEP.DE CHEQ.AJENOS,RET.DE CAM.,CONCEPTO: DEVOLUCION DE  PASAJES Y VIATICOS,DEP.: MINISTERIO DE EDUCACION , PROCEDENCIA: BANCO UNION S.A., CHEQUE: 24186, FECHA DE EMISION:15/04/2019</t>
  </si>
  <si>
    <t>00099021001 DEP.DE CHEQ.AJENOS,RET.DE CAM.,CONCEPTO: TRIBEÑO BRIGITTE SORAYA REVOLLO DE,DEP.: BANCO UNION SA , PROCEDENCIA: BANCO UNION S.A., CHEQUE: 163134, FECHA DE EMISION:17/04/2019</t>
  </si>
  <si>
    <t>00099021001 DEP.DE CHEQ.AJENOS,RET.DE CAM.,CONCEPTO: VARON CARABALLO ROS MERY,DEP.: BANCO UNION SA , PROCEDENCIA: BANCO UNION S.A., CHEQUE: 163133, FECHA DE EMISION:17/04/2019</t>
  </si>
  <si>
    <t>00099021001 DEP.DE CHEQ.AJENOS,RET.DE CAM.,CONCEPTO: EMILIA VASQUEZ MENECES DE MENDIETA,DEP.: BANCO UNION SA , PROCEDENCIA: BANCO UNION S.A., CHEQUE: 163137, FECHA DE EMISION:17/04/2019</t>
  </si>
  <si>
    <t>00099021001 DEP.DE CHEQ.AJENOS,RET.DE CAM.,CONCEPTO: EMILIA VASQUEZ MENECES DE MENDIETA,DEP.: BANCO UNION SA , PROCEDENCIA: BANCO UNION S.A., CHEQUE: 163136, FECHA DE EMISION:17/04/2019</t>
  </si>
  <si>
    <t>00099021001 DEP.DE CHEQ.AJENOS,RET.DE CAM.,CONCEPTO: EMILIA VASQUEZ MENECES DE MENDIETA,DEP.: BANCO UNION SA , PROCEDENCIA: BANCO UNION S.A., CHEQUE: 163135, FECHA DE EMISION:17/04/2019</t>
  </si>
  <si>
    <t>00099021001 DEPOSITO DE EFECTIVO, DEPOSITANTE: DAVID TICONA VINO, CONCEPTO: REFRIGERIOS NO COBRADOS  MDRYT ENERO-2018, CUENTA DE DEPOSITO: CUENTA UNICA DEL TESORO</t>
  </si>
  <si>
    <t>00099021001 DEPOSITO DE EFECTIVO, DEPOSITANTE: GUSTAVO MAMANI, CONCEPTO: REVERSION FONDOS NO UTILIZADOS DEL SR GUSTAVO MAMANI PREVENTIVO 219, CUENTA DE DEPOSITO: CUENTA UNICA DEL TESORO</t>
  </si>
  <si>
    <t>00099021001 DEPOSITO DE EFECTIVO, DEPOSITANTE: SERGIO RENGEL, CONCEPTO: REVERSION FONDOS NO UTILIZADOS DEL SR SERGIO RENGEL, CUENTA DE DEPOSITO: CUENTA UNICA DEL TESORO</t>
  </si>
  <si>
    <t>00099021001 DEPOSITO DE EFECTIVO, DEPOSITANTE: LUZ NANCY SOLIS VERASTEGUI, CONCEPTO: DOBLE PERCEPCION, CUENTA DE DEPOSITO: CUENTA UNICA DEL TESORO</t>
  </si>
  <si>
    <t>00291012002 DEPOSITO DE EFECTIVO, DEPOSITANTE: VICENTE ALVARO GONZALES CACERES, CONCEPTO: REPOSICION DE CREDENCIAL, CUENTA DE DEPOSITO: CUENTA UNICA DEL TESORO</t>
  </si>
  <si>
    <t>00099021001 DEP.DE CHEQ.AJENOS,RET.DE CAM.,CONCEPTO: DEVOLUCION A LA CUT POR PASAJES AEREOS LINEA AMAZONAS A TRAVES DE LA AGENCIA BOLTUR,DEP.: MIN COMUNICACION , PROCEDENCIA: BANCO UNION S.A., CHEQUE: 9893, FECHA DE EMISION:10/04/2019</t>
  </si>
  <si>
    <t>00099021001 DEP.DE CHEQ.AJENOS,RET.DE CAM.,CONCEPTO: DEVOLUCION DE RECURSOS AL TGN POR REPOSICION DE CREDENCIALES POR FUNCIONARIOS,DEP.: MIN. COMUNICACION , PROCEDENCIA: BANCO UNION S.A., CHEQUE: 9895, FECHA DE EMISION:10/04/2019</t>
  </si>
  <si>
    <t>00099021001 DEPOSITO DE EFECTIVO, DEPOSITANTE: RAMIRO RUBEN PARY MONTECINOS, CONCEPTO: DEVOLUCION SALARIO MARZO 2019, CUENTA DE DEPOSITO: CUENTA UNICA DEL TESORO</t>
  </si>
  <si>
    <t>00099021001 DEPOSITO DE EFECTIVO, DEPOSITANTE: RAMIRO RUBEN PARY MONTECINOS, CONCEPTO: DEVOLUCION SALARIO FEBRERO 2019, CUENTA DE DEPOSITO: CUENTA UNICA DEL TESORO</t>
  </si>
  <si>
    <t>00099021001 DEPOSITO DE EFECTIVO, DEPOSITANTE: RAMIRO RUBEN PARY MONTECINOS, CONCEPTO: DEVOLUCION SALARIO ENERO 2019, CUENTA DE DEPOSITO: CUENTA UNICA DEL TESORO</t>
  </si>
  <si>
    <t>00099021001 DEPOSITO DE EFECTIVO, DEPOSITANTE: RAMIRO RUBEN PARY MONTECINOS, CONCEPTO: DEVOLUCION SALARIO DICIEMBRE 2018, CUENTA DE DEPOSITO: CUENTA UNICA DEL TESORO</t>
  </si>
  <si>
    <t>00099021001 DEPOSITO DE EFECTIVO, DEPOSITANTE: ZAMIRA DANITZA PACHECO MIRANDA, CONCEPTO: DEVOLUCION DE FONDO EN AVANCE, CUENTA DE DEPOSITO: CUENTA UNICA DEL TESORO</t>
  </si>
  <si>
    <t>00099021001 DEPOSITO DE EFECTIVO, DEPOSITANTE: XAVIER VEGA MARQUEZ, CONCEPTO: COMPROMISO DE DEVOLUCION DE DEUDA, CUENTA DE DEPOSITO: CUENTA UNICA DEL TESORO</t>
  </si>
  <si>
    <t>00099021001 DEPOSITO DE EFECTIVO, DEPOSITANTE: FRANZ REYNALDO QUISPE CASTAÑETA, CONCEPTO: DEVOLUCION DE HABERES DEL MES DE MARZO, CUENTA DE DEPOSITO: CUENTA UNICA DEL TESORO</t>
  </si>
  <si>
    <t>00592012001 DEPOSITO DE EFECTIVO, DEPOSITANTE: JOSE LUIS MAMANI ESPEJO, CONCEPTO: PAGO 2° CUOTA ND 203349 S/SOLICITUD PAGO HR 464 CXC COUNTER 2018 CTA LIA DURAN 1112, CUENTA DE DEPOSITO: CUENTA UNICA DEL TESORO</t>
  </si>
  <si>
    <t>00099021001 DEPOSITO DE EFECTIVO, DEPOSITANTE: CAMARA DE DIPUTADOS, CONCEPTO: REVERSION ANTICIPADA, CUENTA DE DEPOSITO: CUENTA UNICA DEL TESORO</t>
  </si>
  <si>
    <t>00099021001 DEP.DE CHEQ.AJENOS,RET.DE CAM.,CONCEPTO: CADARIO FRANCO BERNARDO ALONSO,DEP.: BANCO UNION S.A. , PROCEDENCIA: BANCO UNION S.A., CHEQUE: 163138, FECHA DE EMISION:18/04/2019</t>
  </si>
  <si>
    <t>00099021001 DEP.DE CHEQ.AJENOS,RET.DE CAM.,CONCEPTO: DEVOLUCION DE RECURSOS,DEP.: JOSE LUIS PEREZ RODRIGUEZ , PROCEDENCIA: BANCO UNION S.A., CHEQUE: 5641, FECHA DE EMISION:11/04/2019</t>
  </si>
  <si>
    <t>00099021001 DEP.DE CHEQ.AJENOS,RET.DE CAM.,CONCEPTO: DEVOLUCION DE RECURSOS,DEP.: CLAUDIA ESPINOZA MIRANDA , PROCEDENCIA: BANCO UNION S.A., CHEQUE: 5638, FECHA DE EMISION:11/04/2019</t>
  </si>
  <si>
    <t>00099021001 DEP.DE CHEQ.AJENOS,RET.DE CAM.,CONCEPTO: DEVOLUCION DE RECURSOS,DEP.: AGENCIA NACIONAL DE HIDROCARBUROS , PROCEDENCIA: BANCO UNION S.A., CHEQUE: 5637, FECHA DE EMISION:11/04/2019</t>
  </si>
  <si>
    <t>00099021001 DEP.DE CHEQ.AJENOS,RET.DE CAM.,CONCEPTO: DEVOLUCION DE RECURSOS,DEP.: AGENCIA NACIONAL DE HIDROCARBUROS , PROCEDENCIA: BANCO UNION S.A., CHEQUE: 5642, FECHA DE EMISION:11/04/2019</t>
  </si>
  <si>
    <t>00099021001 DEP.DE CHEQ.AJENOS,RET.DE CAM.,CONCEPTO: DEVOLUCION DE RECURSOS,DEP.: AGENCIA NACIONAL DE HIDROCARBUROS , PROCEDENCIA: BANCO UNION S.A., CHEQUE: 5624, FECHA DE EMISION:05/04/2019</t>
  </si>
  <si>
    <t>00099021001 DEP.DE CHEQ.AJENOS,RET.DE CAM.,CONCEPTO: DEVOLUCION DE RECURSOS,DEP.: AGENCIA NACIONAL DE HIDROCARBUROS , PROCEDENCIA: BANCO UNION S.A., CHEQUE: 5639, FECHA DE EMISION:11/04/2019</t>
  </si>
  <si>
    <t>00099021001 DEP.DE CHEQ.AJENOS,RET.DE CAM.,CONCEPTO: DEVOLUCION DE RECURSOS,DEP.: AGENCIA NACIONAL DE HIDROCARBUROS , PROCEDENCIA: BANCO UNION S.A., CHEQUE: 5640, FECHA DE EMISION:11/04/2019</t>
  </si>
  <si>
    <t>00041014101 DEP.DE CHEQ.AJENOS,RET.DE CAM.,CONCEPTO: DEPÓSITO PARA EQUIPOS DE COMPUTACION KUAAS QUIPUS,DEP.: GOBIERNO AUTONOMO MUNICIPAL DE SANTIAGO DE MACHACA , PROCEDENCIA: BANCO UNION S.A., CHEQUE: 966, FECHA DE EMISION:17/04/2019</t>
  </si>
  <si>
    <t>00099021001 DEPOSITO DE EFECTIVO, DEPOSITANTE: LUIS ORLANDO RODRIGUEZ SANCHEZ, CONCEPTO: REVERSION AL PREV 768, CUENTA DE DEPOSITO: CUENTA UNICA DEL TESORO</t>
  </si>
  <si>
    <t>00592012001 DEPOSITO DE EFECTIVO, DEPOSITANTE: DAYANA ARCE, CONCEPTO: SE REALIZA EL PAGO DE ND 85209 GESTION 2016, CUENTA DE DEPOSITO: CUENTA UNICA DEL TESORO</t>
  </si>
  <si>
    <t>00223012001 DEPOSITO DE EFECTIVO, DEPOSITANTE: MARCO ANTONIO FUNES CONDARCO, CONCEPTO: DEVOLUCION DE REFRIGERIO P/MESES DE JUNIO Y NOVIEMBRE GESTION 2018 POR PAGO EN DEMASIA, CUENTA DE DEPOSITO: CUENTA UNICA DEL TESORO</t>
  </si>
  <si>
    <t>00592012001 DEPOSITO DE EFECTIVO, DEPOSITANTE: DAYANA ARCE, CONCEPTO: SE DEP SALDO DE ND 142537 Y TOTAL DE ND 123074 GESTION 2017, CUENTA DE DEPOSITO: CUENTA UNICA DEL TESORO</t>
  </si>
  <si>
    <t>00592012001 DEPOSITO DE EFECTIVO, DEPOSITANTE: DAYANA ARCE, CONCEPTO: SE REALIZA DEP ND 209805 GESTION 2018, CUENTA DE DEPOSITO: CUENTA UNICA DEL TESORO</t>
  </si>
  <si>
    <t>00670042001 DEPOSITO DE EFECTIVO, DEPOSITANTE: TRIBUNAL SUPREMO ELECTORAL, CONCEPTO: DEVOLUCION DE GASTOS DE COMBUSTIBLE, CUENTA DE DEPOSITO: CUENTA UNICA DEL TESORO</t>
  </si>
  <si>
    <t>00378012002 DEPOSITO DE EFECTIVO, DEPOSITANTE: GALEAN YANA ALURI, CONCEPTO: DEVOLUCION PREVENTIVO N° 162, CUENTA DE DEPOSITO: CUENTA UNICA DEL TESORO</t>
  </si>
  <si>
    <t>00291012008 DEPOSITO DE EFECTIVO, DEPOSITANTE: CESAR ANIBAL ZAMBRANA GONZALES, CONCEPTO: ESTUDIO DE SUELOS, CUENTA DE DEPOSITO: CUENTA UNICA DEL TESORO</t>
  </si>
  <si>
    <t>00099021001 DEPOSITO DE EFECTIVO, DEPOSITANTE: LORENZO APAZA MAYTA CI 2085146LP, CONCEPTO: DEVOLUCION DEL HABER DEL MES DE MARZO, CUENTA DE DEPOSITO: CUENTA UNICA DEL TESORO</t>
  </si>
  <si>
    <t>00015021102 DEPOSITO DE EFECTIVO, DEPOSITANTE: DAMIAN CRUZ CHOQUE CI 6515911CBBA, CONCEPTO: DEVOLUCION DEL BENEFICIO COLATERAL DE ASIGNACION AL CARGO, CUENTA DE DEPOSITO: CUENTA UNICA DEL TESORO</t>
  </si>
  <si>
    <t>00015021102 DEPOSITO DE EFECTIVO, DEPOSITANTE: JUAN CARLOS CONDORI CHOQUE, CONCEPTO: DEVOLUCION DEL BENEFICIO COLATERAL DE ASIGNACION AL CARGO, CUENTA DE DEPOSITO: CUENTA UNICA DEL TESORO</t>
  </si>
  <si>
    <t>00099021001 DEPOSITO DE EFECTIVO, DEPOSITANTE: LAUREANA QUISPE VDA DE CANAVIRI, CONCEPTO: DEVOLUCION, CUENTA DE DEPOSITO: CUENTA UNICA DEL TESORO</t>
  </si>
  <si>
    <t>00099021001 DEPOSITO DE EFECTIVO, DEPOSITANTE: RICARDO CRISTIAN CHAMBI CHOQUE, CONCEPTO: DEVOLUCION DE FONDOS EN AVANCE, CUENTA DE DEPOSITO: CUENTA UNICA DEL TESORO</t>
  </si>
  <si>
    <t>00099021001 DEPOSITO DE EFECTIVO, DEPOSITANTE: NATALIO MUÑOZ RIVAS, CONCEPTO: JUBILACION, CUENTA DE DEPOSITO: CUENTA UNICA DEL TESORO</t>
  </si>
  <si>
    <t>00070011102 DEPOSITO DE EFECTIVO, DEPOSITANTE: WILLAM CRISTIAN BAPTISTA NOYA, CONCEPTO: PAGO SOLIDARIO PRORRATA-INF MTEPS/UAI INF 02/2017 AUDITORIA INTERNA, CUENTA DE DEPOSITO: CUENTA UNICA DEL TESORO</t>
  </si>
  <si>
    <t>00099021001 DEPOSITO DE EFECTIVO, DEPOSITANTE: ORGANO JUDICIAL, CONCEPTO: REVERSION, CUENTA DE DEPOSITO: CUENTA UNICA DEL TESORO</t>
  </si>
  <si>
    <t>00526012001 DEPOSITO DE EFECTIVO, DEPOSITANTE: JOSE LUIS MAMANI AQUISE - BOLIVIA TV, CONCEPTO: DEVOLUCION DE PASAJE, CUENTA DE DEPOSITO: CUENTA UNICA DEL TESORO</t>
  </si>
  <si>
    <t>00526012001 DEPOSITO DE EFECTIVO, DEPOSITANTE: J. RIVERO (BOLIVIA TV), CONCEPTO: SALDO DE PASAJES BOLIVIA TV, CUENTA DE DEPOSITO: CUENTA UNICA DEL TESORO</t>
  </si>
  <si>
    <t>00099021001 DEP.DE CHEQ.AJENOS,RET.DE CAM.,CONCEPTO: PAGO POR SINIESTRO,DEP.: CIA DE SEGUROS Y REASEGUROS FORTALEZA S.A. , PROCEDENCIA: BANCO FORTALEZA SOCIEDAD ANONIMA (BANCO FORTALEZA S.A.), CHEQUE: 10569, FECHA DE EMISI</t>
  </si>
  <si>
    <t>00099021001 DEP.DE CHEQ.AJENOS,RET.DE CAM.,CONCEPTO: ENCINAS LEDEZMA LUCIA,DEP.: BANCO UNION S.A. , PROCEDENCIA: BANCO UNION S.A., CHEQUE: 163139, FECHA DE EMISION:22/04/2019</t>
  </si>
  <si>
    <t>00225024201 DEP.DE CHEQ.AJENOS,RET.DE CAM.,CONCEPTO: TRANSFERENCIA,DEP.: SENASBA , PROCEDENCIA: BANCO UNION S.A., CHEQUE: 82, FECHA DE EMISION:22/04/2019</t>
  </si>
  <si>
    <t>00099021001 DEPOSITO DE EFECTIVO, DEPOSITANTE: MARCO A. ESPINOZA LOPEZ, CONCEPTO: PAGO DE LUZ, CUENTA DE DEPOSITO: CUENTA UNICA DEL TESORO</t>
  </si>
  <si>
    <t>00099021001 DEPOSITO DE EFECTIVO, DEPOSITANTE: ARTURO AVILES BENAVIDES, CONCEPTO: DEVOLUCION DEL PAGO UNICO, CUENTA DE DEPOSITO: CUENTA UNICA DEL TESORO</t>
  </si>
  <si>
    <t>00099021001 DEP.DE CHEQ.AJENOS,RET.DE CAM.,CONCEPTO: FRACCION COMPLEMENTARIA MENSUAL,DEP.: FUTURO DE BOLIVIA AFP , PROCEDENCIA: BANCO DE CREDITO DE BOLIVIA S.A., CHEQUE: 58005, FECHA DE EMISION:22/04/2019</t>
  </si>
  <si>
    <t>00099021001 DEP.DE CHEQ.AJENOS,RET.DE CAM.,CONCEPTO: COMPENSACION MENSUAL DE COTIZACIONES,DEP.: FUTURO DE BOLIVIA  AFP , PROCEDENCIA: BANCO DE CREDITO DE BOLIVIA S.A., CHEQUE: 58004, FECHA DE EMISION:22/04/2019</t>
  </si>
  <si>
    <t>00099021001 DEPOSITO DE EFECTIVO, DEPOSITANTE: RUBEN DARIO BALAJAR LLANOS, CONCEPTO: DEVOLUCION DE SUELDOS - REVERSION, CUENTA DE DEPOSITO: CUENTA UNICA DEL TESORO</t>
  </si>
  <si>
    <t>00592012001 DEPOSITO DE EFECTIVO, DEPOSITANTE: M.A.Y.A. VCP CAF, CONCEPTO: EMISIVO ENTIDAD - MIN. MEDIO AMBIENTE Y AGUA VCP, PAGO PARCIAL ND 246000 GESTION 2019, CUENTA DE DEPOSITO: CUENTA UNICA DEL TESORO</t>
  </si>
  <si>
    <t>00099021001 DEPOSITO DE EFECTIVO, DEPOSITANTE: MARCOS GONZALES TRUJILLO, CONCEPTO: DEVOLUCION DE DEUDA, CUENTA DE DEPOSITO: CUENTA UNICA DEL TESORO</t>
  </si>
  <si>
    <t>00099021001 DEPOSITO DE EFECTIVO, DEPOSITANTE: SANDRA BEATRIZ DORIA MEDINA RIVERA, CONCEPTO: EXCESO DE HABERES FEBRERO 2019, CUENTA DE DEPOSITO: CUENTA UNICA DEL TESORO</t>
  </si>
  <si>
    <t>00047297001 DEPOSITO DE EFECTIVO, DEPOSITANTE: COMUNIDAD CHAQUILLA, CONCEPTO: DEP.DE SALDOS NO EJECUTADOS CONVENIO DE FINANCIAMIENTO I/04913-2018-LEG/009/2018 COMUNIDAD CHAQUILLA, CUENTA DE DEPOSITO: CUENTA UNICA DEL TESORO</t>
  </si>
  <si>
    <t>00047297001 DEPOSITO DE EFECTIVO, DEPOSITANTE: COMUNIDAD CANTON DE TACORA, CONCEPTO: DEPÓSITO SALDOS NO EJECUTADOS COMUNIDAD CANTON DE TACORA, CUENTA DE DEPOSITO: CUENTA UNICA DEL TESORO</t>
  </si>
  <si>
    <t>00099021001 DEP.DE CHEQ.AJENOS,RET.DE CAM.,CONCEPTO: DEVOLUCION DE RECURSOS POR EXTRAVIO DE CREDENCIALES,DEP.: CAMARA DE SENADORES , PROCEDENCIA: BANCO UNION S.A., CHEQUE: 7348, FECHA DE EMISION:23/04/2019</t>
  </si>
  <si>
    <t>00099021001 DEP.DE CHEQ.AJENOS,RET.DE CAM.,CONCEPTO: DEVOLUCION DEUDA AL TGN POR PARTE DEL SR GUILLERMO ARAMAYO HERRERA DEL MES DE MARZO 2019,DEP.: SENASIR , PROCEDENCIA: BANCO UNION S.A., CHEQUE: 8366, FECHA DE EMISION:17/04/2019</t>
  </si>
  <si>
    <t>00099021001 DEP.DE CHEQ.AJENOS,RET.DE CAM.,CONCEPTO: PAGO POR DESCUENTO MONTOS EXCEDENTES POR DOBLE PERCEPCION DE RECURSOS PUBLICOS,DEP.: CAJA NACIONAL DE SALUD , PROCEDENCIA: BANCO UNION S.A., CHEQUE: 42539, FECHA DE EMISION:23/04/2019</t>
  </si>
  <si>
    <t>00070011102 DEP.DE CHEQ.AJENOS,RET.DE CAM.,CONCEPTO: DEPÓSITO DE GAMER LTDA POR PAGO SERVICIOS BASICOS GESTION 2018 Y ENERO / 19,DEP.: MINISTERIO DE TRABAJO, EMPLEO Y PREVISION SOCIAL</t>
  </si>
  <si>
    <t>00340012003 DEP.DE CHEQ.AJENOS,RET.DE CAM.,CONCEPTO: POR PERMISOS SIN GOCE DE HABERES MES FEBRERO 2019,DEP.: SEGIP -OF NACIONAL DAMIANA FLORES , PROCEDENCIA: BANCO UNION S.A., CHEQUE: 13462, FECHA DE EMISION:25/03/2019</t>
  </si>
  <si>
    <t>00099021001 DEP.DE CHEQ.AJENOS,RET.DE CAM.,CONCEPTO: CHOQUE ROSAS GENARO,DEP.: BANCO UNION S.A. , PROCEDENCIA: BANCO UNION S.A., CHEQUE: 163141, FECHA DE EMISION:23/04/2019</t>
  </si>
  <si>
    <t>00099021001 DEP.DE CHEQ.AJENOS,RET.DE CAM.,CONCEPTO: CERVANTES RAMIREZ YOLANDA IRENE,DEP.: BANCO UNION S.A. , PROCEDENCIA: BANCO UNION S.A., CHEQUE: 163142, FECHA DE EMISION:23/04/2019</t>
  </si>
  <si>
    <t>00099021001 DEP.DE CHEQ.AJENOS,RET.DE CAM.,CONCEPTO: LUCIO PEREZ MARTINEZ,DEP.: BANCO UNION S.A. , PROCEDENCIA: BANCO UNION S.A., CHEQUE: 163143, FECHA DE EMISION:23/04/2019</t>
  </si>
  <si>
    <t>00099021001 DEP.DE CHEQ.AJENOS,RET.DE CAM.,CONCEPTO: PAGO DE REEMBOLSO POR BAJAS MEDICAS MES FEBRERO 2019,DEP.: CAJA DE SALUD DE LA BANCA PRIVADA , PROCEDENCIA: BANCO NACIONAL DE BOLIVIA S.A., CHEQUE: 7319957, FECHA DE EMISION:09/04/2019</t>
  </si>
  <si>
    <t>00070011102 DEP.DE CHEQ.AJENOS,RET.DE CAM.,CONCEPTO: DEVOLUCION POR REPOSICION POR EXTRAVIO PASES VISITA EL MTEPS,DEP.: MINISTERIO DE TRABAJO, EMPLEO Y PREVISION SOCIAL , PROCEDENCIA: BANCO UNION S.A., CHEQUE: 9226, FECHA DE EMISION:22/04/2019</t>
  </si>
  <si>
    <t>00526012001 DEPOSITO DE EFECTIVO, DEPOSITANTE: BOLIVIA TV RODRIGO GUIBARRA PARRADO, CONCEPTO: DEVOLUCION DE FONDOS EN AVANCE, CUENTA DE DEPOSITO: CUENTA UNICA DEL TESORO</t>
  </si>
  <si>
    <t>00087014201 DEPOSITO DE EFECTIVO, DEPOSITANTE: MINISTERIO DE COMUNICACION, CONCEPTO: DEVOLUCION PROYECTO EQUIP  VIVIENDA SOCIAL CON VIVIENDA DE TV SATELITAL PRONTIS, CUENTA DE DEPOSITO: CUENTA UNICA DEL TESORO</t>
  </si>
  <si>
    <t>00099021001 DEPOSITO DE EFECTIVO, DEPOSITANTE: MINISTERIO DE EDUCACION MAGISTERIO, CONCEPTO: DEVOLUCION POR DOBLE PERCEPCION, CUENTA DE DEPOSITO: CUENTA UNICA DEL TESORO</t>
  </si>
  <si>
    <t>00099021001 DEPOSITO DE EFECTIVO, DEPOSITANTE: MIGUEL ANGEL VELASQUEZ ALBARRACIN, CONCEPTO: DEVOLUCION DEL BENEFICIO COLATERAL DE ASIGNACION AL CARGO, CUENTA DE DEPOSITO: CUENTA UNICA DEL TESORO</t>
  </si>
  <si>
    <t>00192014101 DEPOSITO DE EFECTIVO, DEPOSITANTE: ROSA ARTEAGA  ARIAS, CONCEPTO: RECURSOS NO UTILIZADOS DEL PREV 86 MTT GRUA MOVIL, CUENTA DE DEPOSITO: CUENTA UNICA DEL TESORO</t>
  </si>
  <si>
    <t>00591012001 DEPOSITO DE EFECTIVO, DEPOSITANTE: COMPAÑIA DE ALIMENTOS LTDA, CONCEPTO: PAGO DE SERVICIOS DE AGUA, CUENTA DE DEPOSITO: CUENTA UNICA DEL TESORO</t>
  </si>
  <si>
    <t>00291012008 DEPOSITO DE EFECTIVO, DEPOSITANTE: MAYRA JACQUELINE MAYTA OROSCO, CONCEPTO: PAGO DE SERVICIOS ENSAYOS DE LABORATORIO, CUENTA DE DEPOSITO: CUENTA UNICA DEL TESORO</t>
  </si>
  <si>
    <t>00099021001 DEP.DE CHEQ.AJENOS,RET.DE CAM.,CONCEPTO: MAXIMA GLADYS BOTELLO CHAIÑA,DEP.: BANCO UNION S.A. , PROCEDENCIA: BANCO UNION S.A., CHEQUE: 163144, FECHA DE EMISION:24/04/2019</t>
  </si>
  <si>
    <t>00099021001 DEP.DE CHEQ.AJENOS,RET.DE CAM.,CONCEPTO: RAMOS ORELLANA DORIS ADELAIDA,DEP.: BANCO UNION S.A. , PROCEDENCIA: BANCO UNION S.A., CHEQUE: 163145, FECHA DE EMISION:24/04/2019</t>
  </si>
  <si>
    <t>00192012001 DEPOSITO DE EFECTIVO, DEPOSITANTE: ROSA  ARTEAGA  ARIAS, CONCEPTO: RECURSOS NO UTILIZADOS DEL PREV 86 MTT GRUAMOVIL, CUENTA DE DEPOSITO: CUENTA UNICA DEL TESORO</t>
  </si>
  <si>
    <t>00099021001 DEPOSITO DE EFECTIVO, DEPOSITANTE: MARIA ESTHER HINOJOSA GARCIA, CONCEPTO: DEVOLUCION DE ANTICIPO DE VIATICO A LA  CIUDAD DE RIBERALTA, CUENTA DE DEPOSITO: CUENTA UNICA DEL TESORO</t>
  </si>
  <si>
    <t>00099021001 DEPOSITO DE EFECTIVO, DEPOSITANTE: FREDDY PACHECO ZALLES, CONCEPTO: DEVOLUCION DE FONDOS, CUENTA DE DEPOSITO: CUENTA UNICA DEL TESORO</t>
  </si>
  <si>
    <t>00223012001 DEP.DE CHEQ.AJENOS,RET.DE CAM.,CONCEPTO: DEVOLUCION A FONABOSQUE S/G NOTA FONABOSQUE / BGE N° 160/2019,DEP.: EMPRESA BOLIVIANA DE ALIMENTOS Y DERIVADOS , PROCEDENCIA: BANCO UNION S.A., CHEQUE: 110, FECHA DE EMISION:24/04/2019</t>
  </si>
  <si>
    <t>00591012001 DEPOSITO DE EFECTIVO, DEPOSITANTE: VITALIO HUANCA APAZA, CONCEPTO: CONSUMO DE ENERGIA, CUENTA DE DEPOSITO: CUENTA UNICA DEL TESORO</t>
  </si>
  <si>
    <t>00099021001 DEPOSITO DE EFECTIVO, DEPOSITANTE: RICARDA NORAH QUISBERT COLLARANA, CONCEPTO: DEVOLUCION DOBLE PERCEPCION, CUENTA DE DEPOSITO: CUENTA UNICA DEL TESORO</t>
  </si>
  <si>
    <t>00099021001 DEP.DE CHEQ.AJENOS,RET.DE CAM.,CONCEPTO: DEVOLUCION DE PASAJES AEREOS,DEP.: MINISTERIO DE EDUCACION , PROCEDENCIA: BANCO UNION S.A., CHEQUE: 24219, FECHA DE EMISION:24/04/2019</t>
  </si>
  <si>
    <t>00099021001 DEP.DE CHEQ.AJENOS,RET.DE CAM.,CONCEPTO: JUAN CARLOS POQUECHOQUE LOBO,DEP.: BANCO UNION SA , PROCEDENCIA: BANCO UNION S.A., CHEQUE: 163147, FECHA DE EMISION:25/04/2019</t>
  </si>
  <si>
    <t>00291034101 DEP.DE CHEQ.AJENOS,RET.DE CAM.,CONCEPTO: DESEMBOLSO DE LA GOBERNACION DE LA PAZ PARA PAGO DE APORTES LOCALES,DEP.: ABC-OFICINA CENTRAL , PROCEDENCIA: BANCO UNION S.A., CHEQUE: 3504, FECHA DE EMISION:24/04/2019</t>
  </si>
  <si>
    <t>00099021001 DEP.DE CHEQ.AJENOS,RET.DE CAM.,CONCEPTO: SUAREZ ELSA SANCHEZ DE,DEP.: BANCO UNION SA , PROCEDENCIA: BANCO UNION S.A., CHEQUE: 163146, FECHA DE EMISION:25/04/2019</t>
  </si>
  <si>
    <t>00291014203 DEP.DE CHEQ.AJENOS,RET.DE CAM.,CONCEPTO: DEVOLUCION DE SALDOS POR REEMBOLSO,DEP.: ABC-OFICINA CENTRAL , PROCEDENCIA: BANCO UNION S.A., CHEQUE: 3494, FECHA DE EMISION:10/04/2019</t>
  </si>
  <si>
    <t>00291014203 DEP.DE CHEQ.AJENOS,RET.DE CAM.,CONCEPTO: DEVOLUCION DE SALDOS (POR REEMBOLSO),DEP.: ABC-OFICINA CENTRAL , PROCEDENCIA: BANCO UNION S.A., CHEQUE: 3493, FECHA DE EMISION:10/04/2019</t>
  </si>
  <si>
    <t>00591012001 DEPOSITO DE EFECTIVO, DEPOSITANTE: VITALIO HUANCA APAZA, CONCEPTO: CONSUMO DE AGUA, CUENTA DE DEPOSITO: CUENTA UNICA DEL TESORO</t>
  </si>
  <si>
    <t>00099021001 DEPOSITO DE EFECTIVO, DEPOSITANTE: SEPDAVI, CONCEPTO: PAGO SERVICIOS BASICOS DE ENERO, FEBRERO Y MARZO A LA PROCURADURIA GENERAL DEL ESTADO, CUENTA DE DEPOSITO: CUENTA UNICA DEL TESORO</t>
  </si>
  <si>
    <t>00591012001 DEPOSITO DE EFECTIVO, DEPOSITANTE: SOFIA ROQUE CHOQUE, CONCEPTO: CONSUMO DE AGUA, CUENTA DE DEPOSITO: CUENTA UNICA DEL TESORO</t>
  </si>
  <si>
    <t>00591012001 DEPOSITO DE EFECTIVO, DEPOSITANTE: SOFIA ROQUE CHOQUE, CONCEPTO: CONSUMO DE ENERGIA, CUENTA DE DEPOSITO: CUENTA UNICA DEL TESORO</t>
  </si>
  <si>
    <t>00591012001 DEPOSITO DE EFECTIVO, DEPOSITANTE: YARCO VLADIMIR VILLAMOR ORIHUELA, CONCEPTO: CONSUMO DE AGUA, CUENTA DE DEPOSITO: CUENTA UNICA DEL TESORO</t>
  </si>
  <si>
    <t>00099021001 DEPOSITO DE EFECTIVO, DEPOSITANTE: JUAN SIMON VASQUEZ VEGA, CONCEPTO: DEVOLUCION POR DOBLE PERCEPCION, CUENTA DE DEPOSITO: CUENTA UNICA DEL TESORO</t>
  </si>
  <si>
    <t>00373024103 DEPOSITO DE EFECTIVO, DEPOSITANTE: EVARISTA SOTO DE RAMIREZ, CONCEPTO: DEVOLUCION DE FONDOS DEL FDPPIIOYCC POR PROYECTOS, CUENTA DE DEPOSITO: CUENTA UNICA DEL TESORO</t>
  </si>
  <si>
    <t>00099021001 DEPOSITO DE EFECTIVO, DEPOSITANTE: RUTH FELICIDAD CALICIA BARRON ARZADUM, CONCEPTO: DOBLE PERCEPCION, CUENTA DE DEPOSITO: CUENTA UNICA DEL TESORO</t>
  </si>
  <si>
    <t>00526012001 DEPOSITO DE EFECTIVO, DEPOSITANTE: BOLIVIA TV - SAMUEL ALEJANDRO ALCAZAR, CONCEPTO: DEVOLUCION DE FONDOS EN AVANCE, CUENTA DE DEPOSITO: CUENTA UNICA DEL TESORO</t>
  </si>
  <si>
    <t>00099021001 DEPOSITO DE EFECTIVO, DEPOSITANTE: ROSA ALBA BARRIENTOS, CONCEPTO: DEVOLUCION DE HABERES, CUENTA DE DEPOSITO: CUENTA UNICA DEL TESORO</t>
  </si>
  <si>
    <t>00086031108 DEPOSITO DE EFECTIVO, DEPOSITANTE: SERVICIO NACIONAL DE AREAS PROTEGIDAS SERNAP, CONCEPTO: REVERSION DE FONDOS, CUENTA DE DEPOSITO: CUENTA UNICA DEL TESORO</t>
  </si>
  <si>
    <t>00099021001 DEPOSITO DE EFECTIVO, DEPOSITANTE: GUIDO CRESPO VALLEJOS, CONCEPTO: PRA, CUENTA DE DEPOSITO: CUENTA UNICA DEL TESORO</t>
  </si>
  <si>
    <t>00592012001 DEPOSITO DE EFECTIVO, DEPOSITANTE: MINISTERIO DE SALUD, CONCEPTO: EMISIVO ENTIDAD MINISTERIO DE SALUD PAGO SALDO ND 230882 GESTION 2018, CUENTA DE DEPOSITO: CUENTA UNICA DEL TESORO</t>
  </si>
  <si>
    <t>00035031101 DEPOSITO DE EFECTIVO, DEPOSITANTE: TROPICAL TOURS, CONCEPTO: DEPÓSITO POR MULTA POR ALQUILER DE ESPACIO CAMPO FERIAL CHUQUIAGO MARKA, CUENTA DE DEPOSITO: CUENTA UNICA DEL TESORO</t>
  </si>
  <si>
    <t>00291014342 DEP.DE CHEQ.AJENOS,RET.DE CAM.,CONCEPTO: DEVOLUCION DE SALDOS,DEP.: ABC-OFICINA CENTRAL , PROCEDENCIA: BANCO UNION S.A., CHEQUE: 5677, FECHA DE EMISION:12/04/2019</t>
  </si>
  <si>
    <t>00291014342 DEP.DE CHEQ.AJENOS,RET.DE CAM.,CONCEPTO: DEVOLUCION DE SALDOS,DEP.: ABC-OFICINA CENTRAL , PROCEDENCIA: BANCO UNION S.A., CHEQUE: 5676, FECHA DE EMISION:12/04/2019</t>
  </si>
  <si>
    <t>00291012006 DEP.DE CHEQ.AJENOS,RET.DE CAM.,CONCEPTO: 1RA CUOTA USO DERECHO DE VIAS GEST/2019,DEP.: AXS BOLIVIA  S.A. , PROCEDENCIA: BANCO BISA S.A., CHEQUE: 36587, FECHA DE EMISION:25/04/2019</t>
  </si>
  <si>
    <t>00099021001 DEP.DE CHEQ.AJENOS,RET.DE CAM.,CONCEPTO: ROSSO GAMARRA SANTIAGO,DEP.: BANCO UNION S.A. , PROCEDENCIA: BANCO UNION S.A., CHEQUE: 163149, FECHA DE EMISION:26/04/2019</t>
  </si>
  <si>
    <t>00572012001 DEP.DE CHEQ.AJENOS,RET.DE CAM.,CONCEPTO: PAGO POR SINIESTRO,DEP.: CIA DE SEGUROS Y REASEGUROS FORTALEZA S.A. , PROCEDENCIA: BANCO NACIONAL DE BOLIVIA S.A., CHEQUE: 7208, FECHA DE EMISION:25/04/2019</t>
  </si>
  <si>
    <t>00070011102 DEPOSITO DE EFECTIVO, DEPOSITANTE: JUAN MARCOS MORALES ZARATE, CONCEPTO: INF DE AUDITORIA INTERNA INF MTEPS/UAI INT 02/2017 POR PAGO MULTA A LA CNS PRORRATEO SOLIDARIO, CUENTA DE DEPOSITO: CUENTA UNICA DEL TESORO</t>
  </si>
  <si>
    <t>00099021001 DEPOSITO DE EFECTIVO, DEPOSITANTE: VICTOR BENITO PACHECO QUENTA, CONCEPTO: DEVOLUCION POR DOBLE PERCEPCION, CUENTA DE DEPOSITO: CUENTA UNICA DEL TESORO</t>
  </si>
  <si>
    <t>00099021001 DEPOSITO DE EFECTIVO, DEPOSITANTE: MARIA LUISA INES COLODRO BORDA DE TORREZ, CONCEPTO: DEVOLUCION COBRO INDEVIDO NUEVAS NUPCIAS, CUENTA DE DEPOSITO: CUENTA UNICA DEL TESORO</t>
  </si>
  <si>
    <t>00099021001 DEPOSITO DE EFECTIVO, DEPOSITANTE: JUSTINA BLANCO SANCHEZ, CONCEPTO: DEVOLUCION DE HABER, CUENTA DE DEPOSITO: CUENTA UNICA DEL TESORO</t>
  </si>
  <si>
    <t>00593012001 DEP.DE CHEQ.AJENOS,RET.DE CAM.,CONCEPTO: VENTA DE PRODUCTOS,DEP.: EMPRESA ESTATAL YACANA , PROCEDENCIA: BANCO UNION S.A., CHEQUE: 313, FECHA DE EMISION:26/04/2019</t>
  </si>
  <si>
    <t>00099021001 DEP.DE CHEQ.AJENOS,RET.DE CAM.,CONCEPTO: DEV.PAGO PROCESO SUMARIO ADM.INTERNO RUTAS AEREAS NO ESTABLESIDAS EN CONTRATO BOLTUR GESTION 2018,DEP.: CAMARA DE SENADORES , PROCEDENCIA: BANCO UNION S.A., CHEQUE: 7361, FECHA DE EMISION:29/04/2019</t>
  </si>
  <si>
    <t>00099021001 DEP.DE CHEQ.AJENOS,RET.DE CAM.,CONCEPTO: ESPINOZA PEREYRA INGRID NORKA,DEP.: BANCO UNION S.A. , PROCEDENCIA: BANCO UNION S.A., CHEQUE: 163153, FECHA DE EMISION:29/04/2019</t>
  </si>
  <si>
    <t>00099021001 DEP.DE CHEQ.AJENOS,RET.DE CAM.,CONCEPTO: LIZARAZU CORTEZ ZENOBIO,DEP.: BANCO UNION S.A. , PROCEDENCIA: BANCO UNION S.A., CHEQUE: 163154, FECHA DE EMISION:29/04/2019</t>
  </si>
  <si>
    <t>00099021001 DEP.DE CHEQ.AJENOS,RET.DE CAM.,CONCEPTO: JIMENEZ SANTOS JULIAN,DEP.: BANCO UNION S.A. , PROCEDENCIA: BANCO UNION S.A., CHEQUE: 163151, FECHA DE EMISION:29/04/2019</t>
  </si>
  <si>
    <t>00099021001 DEP.DE CHEQ.AJENOS,RET.DE CAM.,CONCEPTO: MARCELINO CORIA MACIAS,DEP.: BANCO UNION S.A. , PROCEDENCIA: BANCO UNION S.A., CHEQUE: 163152, FECHA DE EMISION:29/04/2019</t>
  </si>
  <si>
    <t>00015021104 DEP.DE CHEQ.AJENOS,RET.DE CAM.,CONCEPTO: MINISTERIO DE GOBIERNO DIRECCION NAL DE SALUD Y BIENESTAR SOCIAL,DEP.: DIRECCION NAL DE SALUD Y BIENESTAR SOCIAL , PROCEDENCIA: BANCO UNION S.A., CHEQUE: 2928, FECHA DE EMISION:23/04/2019</t>
  </si>
  <si>
    <t>00015021101 DEP.DE CHEQ.AJENOS,RET.DE CAM.,CONCEPTO: POLICIA NACIONAL RECAUDACIONES,DEP.: DIRECCION NAL DE SALUD Y BIENESTAR SOCIAL , PROCEDENCIA: BANCO UNION S.A., CHEQUE: 2927, FECHA DE EMISION:18/04/2019</t>
  </si>
  <si>
    <t>00099021001 DEPOSITO DE EFECTIVO, DEPOSITANTE: CAROLA MAGDA SAAVEDRA VARGAS, CONCEPTO: DEVOLUCION POR 16 HRS NO TRABAJADAS EN EL MES DE AGOSTO DEL 2017, CUENTA DE DEPOSITO: CUENTA UNICA DEL TESORO</t>
  </si>
  <si>
    <t>00526012001 DEPOSITO DE EFECTIVO, DEPOSITANTE: BOLIVIA TV FRANCISCO GONZALO DUARTE VILLARREAL, CONCEPTO: DEVOLUCION FONDOS EN AVANCE, CUENTA DE DEPOSITO: CUENTA UNICA DEL TESORO</t>
  </si>
  <si>
    <t>00099021001 DEPOSITO DE EFECTIVO, DEPOSITANTE: JUAN EDWIN DURAN, CONCEPTO: DOBLE PERCEPCION, CUENTA DE DEPOSITO: CUENTA UNICA DEL TESORO</t>
  </si>
  <si>
    <t>00099021001 DEPOSITO DE EFECTIVO, DEPOSITANTE: CAMARA DE DIPUTADOS, CONCEPTO: REVERCION ANTICIPADA, CUENTA DE DEPOSITO: CUENTA UNICA DEL TESORO</t>
  </si>
  <si>
    <t>00099021001 DEPOSITO DE EFECTIVO, DEPOSITANTE: JUAN JOSE OLIVERA GARCIA, CONCEPTO: DEVOLUCION DE HABERES, CUENTA DE DEPOSITO: CUENTA UNICA DEL TESORO</t>
  </si>
  <si>
    <t>00099021001 DEPOSITO DE EFECTIVO, DEPOSITANTE: ALBERTINA MIRIAM VASQUEZ QUEZADA, CONCEPTO: REVERSION TOTAL, CUENTA DE DEPOSITO: CUENTA UNICA DEL TESORO</t>
  </si>
  <si>
    <t>00016011101 DEPOSITO DE EFECTIVO, DEPOSITANTE: LIDIA JULIETA GUARACHI ALCON, CONCEPTO: DEVOLUCION - FORMULARIOS RUDEAL, CUENTA DE DEPOSITO: CUENTA UNICA DEL TESORO</t>
  </si>
  <si>
    <t>00099021001 DEPOSITO DE EFECTIVO, DEPOSITANTE: SOLEDAD ROMERO GUERRERO, CONCEPTO: DEVOLUCION DE REFRIGERIO, CUENTA DE DEPOSITO: CUENTA UNICA DEL TESORO</t>
  </si>
  <si>
    <t>00099021001 DEPOSITO DE EFECTIVO, DEPOSITANTE: EPIFANIO CONDORI BAUTISTA, CONCEPTO: DEVOLUCION AL SENASIR POR COBRO INDEBIDO, CUENTA DE DEPOSITO: CUENTA UNICA DEL TESORO</t>
  </si>
  <si>
    <t>00099021001 DEPOSITO DE EFECTIVO, DEPOSITANTE: CARLOS EDWARD ARZE SOLIZ - UE - FNSE, CONCEPTO: DEVOLUCION DE SALDOS NO UTILIZADOS TALLER DE CAPACITACION Y PROGRAMACION DE PROGRAMAS Y PROYECTOS, CUENTA DE DEPOSITO: CUENTA UNICA DEL TESORO</t>
  </si>
  <si>
    <t>00291012002 DEP.DE CHEQ.AJENOS,RET.DE CAM.,CONCEPTO: REPOSICION DE DAÑOS,DEP.: ABC GERENCIA REGIONAL CHUQUISACA , PROCEDENCIA: BANCO UNION S.A., CHEQUE: 4778, FECHA DE EMISION:22/04/2019</t>
  </si>
  <si>
    <t>00070011102 DEP.DE CHEQ.AJENOS,RET.DE CAM.,CONCEPTO: DEV. SALDO NO EJECUTADO HERBERT RUIZ FLORES PARA REVERSION C-31 716.1,DEP.: MINISTERIO DE TRABAJO EMPLEO Y PREVISION SOCIAL , PROCEDENCIA: BANCO UNION S.A., CHEQUE: 9252, FECHA DE EMISION:25/04/2019</t>
  </si>
  <si>
    <t>00287102013 DEP.DE CHEQ.AJENOS,RET.DE CAM.,CONCEPTO: PAGO DE FACTURAS SUPERVISION FDI CBB # 837 1005,1006,1011,1012,1014,1026,1062 Y DEV RET,DEP.: FPS/SUPERVISION/FDI/CBA , PROCEDENCIA: BANCO UNION S.A., CHEQUE: 1035, FECHA DE EMISION:04/04/2019</t>
  </si>
  <si>
    <t>DESCONCILIADO</t>
  </si>
  <si>
    <t>AJUSTE COMPLEMENTARIO POR REVALORIZACION SALDOS DE ACTIVOS DE RESERVA Y OBLIGACIONES MONEDA EXTRANJERA (DOLARES) Saldo MO = -409057533.28 ;Bs/Mo: 6.86000000000 ;Saldo Bs: -2806134678.29</t>
  </si>
  <si>
    <t>AJUSTE COMPLEMENTARIO POR REVALORIZACION SALDOS DE ACTIVOS DE RESERVA Y OBLIGACIONES MONEDA EXTRANJERA (DOLARES) Saldo MO = -459337092.97 ;Bs/Mo: 6.86000000000 ;Saldo Bs: -3151052457.76</t>
  </si>
  <si>
    <t>NUMERO DE LIBRETACUT: 05850102001 OPERACIÓN E46 TRANSFERENCIA DEL SISTEMA FINANCIERO POR CUENTA DE TERCEROS A LA CUT EN DOLARES AMERICANOS PAGO PROVEEDORES PARA ABE EMPRESA PUBLICA NACIONAL ESTRATEGICA BOLIVIANA A SOLICITUD DE YPFB TRANSPORTE S.A.</t>
  </si>
  <si>
    <t>||DEVOLUCION DE IMPORTE POR DIFERENCIAL CAMBIARIO EN COMPLEMENTO AL COMPROBANTE S-950763 DE LA FECHA REF:TRANSF. DE FONDOS A/F THALES LAS FRANCE SAS EQUIV.EUR 8,605,370,50 (MENOS COMISIONES POR TRANSFERNCIA) LIBRETA 00099021001 TGN-RECURSOS ORDINARIOS</t>
  </si>
  <si>
    <t>PAGO A BID PRÉSTAMO 2664/BL-BO VCTO. 05-04-2019 POR CUENTA DE TGN , NTI. 012067 VALOR 05-04-2019 INTERESES USD 1.869,87 CTA. 5970 CUENTA UNICA DEL TESORO DOLARES AMERICANOS LIB. 00099021001</t>
  </si>
  <si>
    <t>AJUSTE COMPLEMENTARIO POR REVALORIZACION SALDOS DE ACTIVOS DE RESERVA Y OBLIGACIONES MONEDA EXTRANJERA (DOLARES) Saldo MO = -425652398.99 ;Bs/Mo: 6.86000000000 ;Saldo Bs: -2919975457.05</t>
  </si>
  <si>
    <t>AJUSTE COMPLEMENTARIO POR REVALORIZACION SALDOS DE ACTIVOS DE RESERVA Y OBLIGACIONES MONEDA EXTRANJERA (DOLARES) Saldo MO = -464294903.25 ;Bs/Mo: 6.86000000000 ;Saldo Bs: -3185063036.29</t>
  </si>
  <si>
    <t>AJUSTE COMPLEMENTARIO POR REVALORIZACION SALDOS DE ACTIVOS DE RESERVA Y OBLIGACIONES MONEDA EXTRANJERA (DOLARES) Saldo MO = -467333356.79 ;Bs/Mo: 6.86000000000 ;Saldo Bs: -3205906827.59</t>
  </si>
  <si>
    <t>00291012002 DEP.DE CHEQ.AJENOS,RET.DE CAM.,CONCEPTO: LPZ/ CH-14084 BANCO CENTRAL DE BOLIVIA RECLAMO 78658 ASEGURADO ADMINISTADORA BOLIVIANA DE CARRETERA,DEP.: LA BOLIVIANA CIACRUZ DE SEG Y REASEGUROS SA</t>
  </si>
  <si>
    <t>COBRO COSTOS DE PAPELERIA SEGUN TRANSFERENCIA DEL EXTERIOR POR ORDEN DE UNIVERSAL WEATHER AND AVIATION INC LIB. 00512012001 AASANA CENTRAL-OFICINA NACIONAL</t>
  </si>
  <si>
    <t>AJUSTE COMPLEMENTARIO POR REVALORIZACION SALDOS DE ACTIVOS DE RESERVA Y OBLIGACIONES MONEDA EXTRANJERA (DOLARES) Saldo MO = -466586730.82 ;Bs/Mo: 6.86000000000 ;Saldo Bs: -3200784973.42</t>
  </si>
  <si>
    <t>A:00099021001 Transferencia de recursos a solicitud del Órgano Judicial, (operación bimonetaria), SG Nota CITE: UNID./NAL./FINANZAS/DAF-OJ N°242/2019, por depósitos judiciales a favor del Ministerio de Educación por restitución del Certificado Deposito Judicial N° 4783. H.R. 6-10518-R.</t>
  </si>
  <si>
    <t>AJUSTE COMPLEMENTARIO POR REVALORIZACION SALDOS DE ACTIVOS DE RESERVA Y OBLIGACIONES MONEDA EXTRANJERA (DOLARES) Saldo MO = -463178819.80 ;Bs/Mo: 6.86000000000 ;Saldo Bs: -3177406703.82</t>
  </si>
  <si>
    <t>COBRO COSTOS DE PAPELERIA SEGUN TRANSFERENCIA DEL EXTERIOR POR ORDEN DE UNITED AVIATION SERVICES LIB. 00512012001 AASANA CENTRAL-OFICINA NACIONAL</t>
  </si>
  <si>
    <t>AJUSTE COMPLEMENTARIO POR REVALORIZACION SALDOS DE ACTIVOS DE RESERVA Y OBLIGACIONES MONEDA EXTRANJERA (DOLARES) Saldo MO = -461017881.80 ;Bs/Mo: 6.86000000000 ;Saldo Bs: -3162582669.17</t>
  </si>
  <si>
    <t>PAGO A BIRF PRÉSTAMO BIRF 8648-BO VCTO. 15-04-2019 POR CUENTA DE TGN , NTI. 012074 VALOR 15-04-2019 INTERESES USD 9.959,45 COMISIONES USD 248.691,79 CTA. 5970 CUENTA UNICA DEL TESORO DOLARES AMERICANOS LIB. 00099021001</t>
  </si>
  <si>
    <t>PAGO A IDA PRÉSTAMO TF-16083 VCTO. 15-04-2019 POR CUENTA DE TGN , NTI. 012072 VALOR 15-04-2019 INTERESES USD 2.880,53 CTA. 5970 CUENTA UNICA DEL TESORO DOLARES AMERICANOS LIB. 00099021001</t>
  </si>
  <si>
    <t>PAGO A BID PRÉSTAMO 3725/BL-BO VCTO. 15-04-2019 POR CUENTA DE TGN SEGÚN NOTA MEFP/VTCP/DGCP/UODP-418/2019 , NTI. 012128 VALOR 15-04-2019 INTERESES USD 400,68 LIBRETA N° 00099021001 "TGN RECURSOS ORDINARIOS-DOLARES AMERICANOS (5970)</t>
  </si>
  <si>
    <t>PAGO A BID PRÉSTAMO 3725/BL-BO VCTO. 15-04-2019 POR CUENTA DE TGN SEGÚN NOTA MEFP/VTCP/DGCP/UODP-418/2019, NTI. 012124 VALOR 15-04-2019 INTERESES USD 32.804,88 COMISIONES USD 127.292,97 LIBRETA N° 00099021001 "TGN RECURSOS ORDINARIOS-DOLARES AMERICANOS (5970)</t>
  </si>
  <si>
    <t>AJUSTE COMPLEMENTARIO POR REVALORIZACION SALDOS DE ACTIVOS DE RESERVA Y OBLIGACIONES MONEDA EXTRANJERA (DOLARES) Saldo MO = -447735999.17 ;Bs/Mo: 6.86000000000 ;Saldo Bs: -3071468954.30</t>
  </si>
  <si>
    <t>AJUSTE COMPLEMENTARIO POR REVALORIZACION SALDOS DE ACTIVOS DE RESERVA Y OBLIGACIONES MONEDA EXTRANJERA (DOLARES) Saldo MO = -468314391.22 ;Bs/Mo: 6.86000000000 ;Saldo Bs: -3212636723.78</t>
  </si>
  <si>
    <t>TRANSFERENCIA RECIBIDA DEL EXTERIOR SEGÚN MENSAJES SWIFT Nos. 04997-04993 (REM.EXT.) DE FECHA 18-04-2019 POR DESEMBOLSO DE BID PRÉSTAMO 2908/BL-BO REQ 00003 BO OPS0201917095A LIBRETA N° 00099037016 PAR BID 2908 PROG.MULT.REORD.URBANO DE LA CEJA F1-GAMEA</t>
  </si>
  <si>
    <t>A:00099021001 Transferencia de recursos a solicitud del Órgano Judicial, (operación bimonetaria), SG Nota CITE: UNID./NAL./FINANZAS/DAF-OJ N°263/2019, por depósitos judiciales a favor de diferentes beneficiarios por restitución del Certificados Depósitos Judiciales N° 27209, 478769 y 21996. H.R. 6-11322-R.</t>
  </si>
  <si>
    <t>PAGO A BID PRÉSTAMO 2908/BL-BO VCTO. 18-04-2019 POR CUENTA DE TGN SEGÚN NOTA MEFP/VTCP/DGCP/UODP-437/2019 , NTI. 012234 VALOR 18-04-2019 INTERESES USD 854.842,96 LIBRETA N° 00099021001 "TGN RECURSOS ORDINARIOS-DOLARES AMERICANOS (5970)</t>
  </si>
  <si>
    <t>PAGO A BID PRÉSTAMO 2908/BL-BO VCTO. 18-04-2019 POR CUENTA DE TGN SEGÚN NOTA MEFP/VTCP/DGCP/UODP-437/2019 , NTI. 012218 VALOR 18-04-2019 INTERESES USD 13.603,59 LIBRETA N° 00099021001 "TGN RECURSOS ORDINARIOS-DOLARES AMERICANOS (5970)</t>
  </si>
  <si>
    <t>||COMISION TRANSFERENCIA FDOS.AL EXTERIOR 0,10% S/USD102.440.-,REEMB.GSTS.COMUNICACION BS220.-Y EMISION COMP.CONTABLE BS50.-REF.:PAGO 1 LC I-2019-07 P/C EMPRESA PUBLICA PRODUCTIVA CEMENTOS DE BOLIVIA-ECEBOL-SEDEM A/F URANEL S. A.,EN COMPL.A COMP.952011,18/04/19. LIB.00132039201 SEDEM-ECEBOL-FINPRO EN DOLARES-ORURO REF.:COMIS.PAGO 1 LC I-2019-07</t>
  </si>
  <si>
    <t>AJUSTE COMPLEMENTARIO POR REVALORIZACION SALDOS DE ACTIVOS DE RESERVA Y OBLIGACIONES MONEDA EXTRANJERA (DOLARES) Saldo MO = -469031652.14 ;Bs/Mo: 6.86000000000 ;Saldo Bs: -3217557133.69</t>
  </si>
  <si>
    <t>TRANSFERENCIA RECIBIDA DEL EXTERIOR SEGÚN MENSAJES SWIFT Nos. 5158-5157 (REM.EXT.) DE FECHA 23-04-2019 POR DESEMBOLSO DE FONPLATA PRÉSTAMO BOL 30/2017 INFRAESTRUCTURA URBANA, DESEMB. N° 17 LIBRETA N° 00287104320 FPS-USD-BOL 30 - PIU - 180</t>
  </si>
  <si>
    <t>||PAGO AL BID PRESTAMO 4612/BL-BO (OC) VCTO. 15/04/2019 POR CUENTA DEL TGN, COD. LIQ. 012238 DE FECHA 22/04/2019, VALOR 23/04/2019, COMISIONES 176.113,01 LIB.00099021001-TGN-RECURSOS ORDINARIOS DOLARES AMERICANOS (5970)</t>
  </si>
  <si>
    <t>PAGO A CAF PRÉSTAMO CFA009609 VCTO. 24-04-2019 POR CUENTA DE TGN , NTI. 012036 VALOR 24-04-2019 INTERESES USD 27.205,17 COMISIONES USD 30.606,19 CTA. 5970 CUENTA UNICA DEL TESORO DOLARES AMERICANOS LIB. 00099021001</t>
  </si>
  <si>
    <t>TRANSFERENCIA RECIBIDA DEL EXTERIOR SEGÚN MENSAJES SWIFT Nos. 05177 - 05170 (REM.EXT.) DE FECHA 24-04-2019 POR DESEMBOLSO DE BID PRÉSTAMO 3699/BL-BO REF.: REQ 00012 BO OPS0201916418A LIBRETA N° 00287104317 FPS-US-BID 3699/BL-BO PROG.NAL. DE RIEGO-PRONAREC III</t>
  </si>
  <si>
    <t>AJUSTE COMPLEMENTARIO POR REVALORIZACION SALDOS DE ACTIVOS DE RESERVA Y OBLIGACIONES MONEDA EXTRANJERA (DOLARES) Saldo MO = -466449985.42 ;Bs/Mo: 6.86000000000 ;Saldo Bs: -3199846899.97</t>
  </si>
  <si>
    <t>TRANSFERENCIA RECIBIDA DEL EXTERIOR SEGÚN MENSAJES SWIFT Nos. 05231-05225 (REM.EXT.) DE FECHA 25-04-2019 POR DESEMBOLSO DE BID PRÉSTAMO 4612/BL-BO REQ 00001 BO OPS0201918038A LIBRETA N° 00382014303 AISEM-USD.PROG. MEJOR. ACC. SERV. SALUD MAT.BOL.-BID 4612-BO</t>
  </si>
  <si>
    <t>TRANSFERENCIA RECIBIDA DEL EXTERIOR SEGÚN MENSAJES SWIFT Nos. 05231-05225 (REM.EXT.) DE FECHA 25-04-2019 POR DESEMBOLSO DE BID PRÉSTAMO 4612/BL-BO REQ 00001 BO OPS0201918038A LIBRETA N° 00382014303 AISEM-USD.PROG. MEJOR. ACC. SERV. SALUD MAT.BOL.-BID 4612-BO REF.: UTILES DE ESCRITORIO</t>
  </si>
  <si>
    <t>AJUSTE COMPLEMENTARIO POR REVALORIZACION SALDOS DE ACTIVOS DE RESERVA Y OBLIGACIONES MONEDA EXTRANJERA (DOLARES) Saldo MO = -523559224.79 ;Bs/Mo: 6.86000000000 ;Saldo Bs: -3591616282.05</t>
  </si>
  <si>
    <t>TRANSFERENCIA RECIBIDA DEL EXTERIOR SEGÚN MENSAJES SWIFT Nos. 05380-05373 (REM.EXT.) DE FECHA 29-04-2019 POR DESEMBOLSO DE BIRF PRÉSTAMO BIRF 8868-BO AISEM-01 LIBRETA N° 00382014302 AISEM-USD PROYECTO DE REDES DE SERVICIOS DE SALUD BIRF Nº 8868-BO</t>
  </si>
  <si>
    <t>TRANSFERENCIA RECIBIDA DEL EXTERIOR SEGÚN MENSAJES SWIFT Nos. 05381-05374 (REM.EXT.) DE FECHA 29-04-2019 POR DESEMBOLSO DE IDA PRÉSTAMO TF-16083 7 FPS LIBRETA N° 00287104318 FPS-U$-PPCR AIF TF016083</t>
  </si>
  <si>
    <t>TRANSFERENCIA RECIBIDA DEL EXTERIOR SEGÚN MENSAJES SWIFT Nos. 05380-05373 (REM.EXT.) DE FECHA 29-04-2019 POR DESEMBOLSO DE BIRF PRÉSTAMO BIRF 8868-BO AISEM-01 LIBRETA N° 00382014302 AISEM-USD PROYECTO DE REDES DE SERVICIOS DE SALUD BIRF Nº 8868-BO REF.: UTILES DE ESCRITORIO</t>
  </si>
  <si>
    <t>AJUSTE COMPLEMENTARIO POR REVALORIZACION SALDOS DE ACTIVOS DE RESERVA Y OBLIGACIONES MONEDA EXTRANJERA (DOLARES) Saldo MO = -501108967.46 ;Bs/Mo: 6.86000000000 ;Saldo Bs: -3437607516.79</t>
  </si>
  <si>
    <t>TRANSFERENCIA RECIBIDA DEL EXTERIOR SEGÚN MENSAJES SWIFT Nos. 5438-5435 (REM.EXT.) DE FECHA 30-04-2019 POR DESEMBOLSO DE CAF PRÉSTAMO CFA008417 PROY. HIDROELECTRICO SAN JOSÉ LIBRETA N° 00514017004 ENDE-USD PROY. CONST. CENTRAL HIDROELECT. SAN JOSE - CAF REF.: UTILES DE ESCRITORIO</t>
  </si>
  <si>
    <t>COBRO COSTOS DE PAPELERIA SEGUN TRANSFERENCIA DEL EXTERIOR POR ORDEN DE CARLOS AUGUSTO LOPEZ REF:SOBREVUELO REALIZADO EN MARZO 2019 LIB. 00512012001 AASANA CENTRAL-OFICINA NACIONAL</t>
  </si>
  <si>
    <t>De: 00099018038 A:00253018008 A requerimiento del Ministerio de Planificación del Desarrollo con nota CITE: MPD/VIPFE/DGGFE/UAP-NE 0663/2019, en la cual solicita el Desembolso UAP/009/2019 Proyecto “AMPLIACION ALCANTARILLADO SANITARIO DEL D</t>
  </si>
  <si>
    <t>00283024101</t>
  </si>
  <si>
    <t>De: 00283024101 A:00099021001 DEVOLUCIÓN DE RECURSOS AL TGN, A SOLICITUD DE LA ADUANA NACIONAL SG NOTA CITE: AN-GRLGR-UADLR-C-211-2019, POR ERROR DE APROPIACIÓN DE LIBRETA. H.R. 6-9925-R.</t>
  </si>
  <si>
    <t>00225028001</t>
  </si>
  <si>
    <t>De: 00225028001 A:00099021001 TRANSFERENCIA DE RECURSOS A SOLICITUD DE SENASBA DEPENDIENTE DEL MINISTERIO DE MEDIO AMBIENTE Y AGUA SG NOTA CITE: SENASBA/DAF/062/CAR/19, SALDOS DEL PROGRAMA DE AGUA POTABLE Y SANEAMIENTO PARA PEQUEÑAS LOCALID</t>
  </si>
  <si>
    <t>De: 00099014102 A:00293044201 A requerimiento de Casa de Moneda con nota CITE: CNM-UAF-04/2019 y en virtud a la nota interna MEFP/VPCF/DGCF/UCCF N° 358/2019, en la cual solicita la devolución de recuperaciones de reclamos de acreedores a fa</t>
  </si>
  <si>
    <t>De: 00099014102 A:00573012001 A requerimiento de la Empresa Siderúrgica del MUTUN con nota CITE: ESM/FAF/RRHH/N° 025/2019 y en virtud a la nota interna CITE: MEFP/VPCF/DGCF/UCCF N° 359/2019 de la Dirección General de Contabilidad Fiscal, en</t>
  </si>
  <si>
    <t>De: 00099014102 A:00222012001 A requerimiento del Instituto Nacional de Innovación Agropecuaria y Forestal (INIAF), con nota CITE: MDRyT/INIAF/N°038/2019, y en virtud a las notas interna MEFP/VPCF/DGCF/UCCF N° 343/2019 de la Dirección Gener</t>
  </si>
  <si>
    <t>De: 00099014102 A:00580012001 A requerimiento de Depósitos Aduaneros Bolivianos, con nota CITE:DAB/GG N° 229/2019, y en virtud a las notas interna MEFP/VPCF/DGCF/UCCF N° 354/2019 de la Dirección General de Contabilidad Fiscal y CITE: MEFP/V</t>
  </si>
  <si>
    <t>De: 00512012001 A:00099021001 Transferencia que realizamos a solicitud de la Dirección General de Administración y Finanzas Territoriales mediante nota CITE: MEFP/VTCP/DGAFT/USCFT/nO. 0709/19, por concepto de recuperaciones por la deuda eme</t>
  </si>
  <si>
    <t>De: 00099021002 A:00373024101 A requerimiento del Fondo de Desarrollo Indígena (FDI), con nota CITE: FDI/DAF/EXT/N° 0016/2019, en la cual solicita la transferencia de recursos de acuerdo a las notas interna MEFP/VPCF/DGCF/UCCF N° 291 y 362/</t>
  </si>
  <si>
    <t>00253018008</t>
  </si>
  <si>
    <t>00293044201</t>
  </si>
  <si>
    <t>00573012001</t>
  </si>
  <si>
    <t>00222012001</t>
  </si>
  <si>
    <t>00580012001</t>
  </si>
  <si>
    <t>00373024101</t>
  </si>
  <si>
    <t>00010011102</t>
  </si>
  <si>
    <t>De: 00010011102 A:00099021001 Transferencia que realizamos a solicitud del Ministerio de Relaciones Exteriores mediante notas CITE: VGIC-DGAC-UGEC-Cs-291/2018, GM-DGAA-UFI-T-Cs- Nos. 17 y 27/2019, por concepto de recaudación consular Beijin</t>
  </si>
  <si>
    <t>00046021109</t>
  </si>
  <si>
    <t>De: 00046021109 A:00099018022 De: 00046021109 A: 00099018022 Débito Automático s/g inf. CITE: MEFP/VTCP/DGPOT/UPCFTGN/N°2313-843/2018-2019 nota CITE: MPD/DGAJ/UAJ-NE 0230-0037/2018-2019, inf. Técnico MPD/VIPFE/DGGFE/UAP-000194/2018 e Inf.</t>
  </si>
  <si>
    <t>00081094201</t>
  </si>
  <si>
    <t>De: 00081094201 A:00099021001 A requerimiento del Ministerio de Obras Públicas, Servicios y Vivienda. con nota CITE: CAR/MOPSV/VMVU/PMGM N° 0273/2019 y en virtud a la nota interna MEFP/VTCP/DGCP/UODP-441/2019, en la cual solicita dar cumpl</t>
  </si>
  <si>
    <t>00099018022</t>
  </si>
  <si>
    <t>Ministerio De Relaciones Exteriores</t>
  </si>
  <si>
    <t>10000028500622</t>
  </si>
  <si>
    <t>10000029705700</t>
  </si>
  <si>
    <t>YPFB- DISTRITO DE REDES DE GAS ORURO</t>
  </si>
  <si>
    <t>SINEC-RECURSOS PROPIOS</t>
  </si>
  <si>
    <t>ADSIB - PLATAFORMA DE PAGO DE TRAMITES DEL ESTADO - PPTE</t>
  </si>
  <si>
    <t>EBID - MATRICULAS</t>
  </si>
  <si>
    <t>MMAYA - SERNAP - PN ANMI KAA IYA</t>
  </si>
  <si>
    <t>MINISTERIO DE EDUCACIÓN -ESFM ÁNGEL MENDOZA JUSTINIANO - CUENTA RECAUDADORA</t>
  </si>
  <si>
    <t>MIN. EDU. - ESFM ENRIQUE FINOT - RECAUDADORA</t>
  </si>
  <si>
    <t>Bolivia TV</t>
  </si>
  <si>
    <t>O17368320002</t>
  </si>
  <si>
    <t>O17368220002</t>
  </si>
  <si>
    <t>O17368160002</t>
  </si>
  <si>
    <t>O17367770002</t>
  </si>
  <si>
    <t>O17368810002</t>
  </si>
  <si>
    <t>O17369010002</t>
  </si>
  <si>
    <t>O17369120002</t>
  </si>
  <si>
    <t>O17369200002</t>
  </si>
  <si>
    <t>B17367400002</t>
  </si>
  <si>
    <t>B17367410002</t>
  </si>
  <si>
    <t>B17367420002</t>
  </si>
  <si>
    <t>O17367270002</t>
  </si>
  <si>
    <t>O17367040002</t>
  </si>
  <si>
    <t>O17366950002</t>
  </si>
  <si>
    <t>O17366850002</t>
  </si>
  <si>
    <t>O17366840002</t>
  </si>
  <si>
    <t>G10278430003</t>
  </si>
  <si>
    <t>G10278460003</t>
  </si>
  <si>
    <t>F0001175</t>
  </si>
  <si>
    <t>Q11132710002</t>
  </si>
  <si>
    <t>S09531260001</t>
  </si>
  <si>
    <t>S09531540003</t>
  </si>
  <si>
    <t>S09531590003</t>
  </si>
  <si>
    <t>S09531620003</t>
  </si>
  <si>
    <t>S09531640001</t>
  </si>
  <si>
    <t>O17374130002</t>
  </si>
  <si>
    <t>O17374140002</t>
  </si>
  <si>
    <t>O17374280002</t>
  </si>
  <si>
    <t>O17373170002</t>
  </si>
  <si>
    <t>O17372860002</t>
  </si>
  <si>
    <t>O17375980002</t>
  </si>
  <si>
    <t>O17375350002</t>
  </si>
  <si>
    <t>O17375230002</t>
  </si>
  <si>
    <t>O17375090002</t>
  </si>
  <si>
    <t>B17373440002</t>
  </si>
  <si>
    <t>B17373420002</t>
  </si>
  <si>
    <t>B17373410002</t>
  </si>
  <si>
    <t>B17373390002</t>
  </si>
  <si>
    <t>B17373350002</t>
  </si>
  <si>
    <t>B17373040002</t>
  </si>
  <si>
    <t>B17372750002</t>
  </si>
  <si>
    <t>B17372630002</t>
  </si>
  <si>
    <t>B17372450002</t>
  </si>
  <si>
    <t>B17372400002</t>
  </si>
  <si>
    <t>B17372390002</t>
  </si>
  <si>
    <t>B17372350002</t>
  </si>
  <si>
    <t>B17372120002</t>
  </si>
  <si>
    <t>O17372760002</t>
  </si>
  <si>
    <t>O17372600002</t>
  </si>
  <si>
    <t>O17372040002</t>
  </si>
  <si>
    <t>O17371920002</t>
  </si>
  <si>
    <t>B17373450002</t>
  </si>
  <si>
    <t>B17373460002</t>
  </si>
  <si>
    <t>O17371320002</t>
  </si>
  <si>
    <t>O17371360002</t>
  </si>
  <si>
    <t>O17371380002</t>
  </si>
  <si>
    <t>O17371430002</t>
  </si>
  <si>
    <t>O17371600002</t>
  </si>
  <si>
    <t>G10289600003</t>
  </si>
  <si>
    <t>Q11141400002</t>
  </si>
  <si>
    <t>G10292900002</t>
  </si>
  <si>
    <t>G10293000002</t>
  </si>
  <si>
    <t>G10292780004</t>
  </si>
  <si>
    <t>G10292910001</t>
  </si>
  <si>
    <t>G10293010001</t>
  </si>
  <si>
    <t>S09532470003</t>
  </si>
  <si>
    <t>G10299030001</t>
  </si>
  <si>
    <t>G10299120004</t>
  </si>
  <si>
    <t>S09532720003</t>
  </si>
  <si>
    <t>S09532750001</t>
  </si>
  <si>
    <t>O17379100002</t>
  </si>
  <si>
    <t>O17379130002</t>
  </si>
  <si>
    <t>O17379200002</t>
  </si>
  <si>
    <t>O17379310002</t>
  </si>
  <si>
    <t>O17379320002</t>
  </si>
  <si>
    <t>O17379680002</t>
  </si>
  <si>
    <t>O17379750002</t>
  </si>
  <si>
    <t>O17378940002</t>
  </si>
  <si>
    <t>O17378760002</t>
  </si>
  <si>
    <t>O17378570002</t>
  </si>
  <si>
    <t>O17378440002</t>
  </si>
  <si>
    <t>O17378380002</t>
  </si>
  <si>
    <t>O17378330002</t>
  </si>
  <si>
    <t>O17378300002</t>
  </si>
  <si>
    <t>O17378210002</t>
  </si>
  <si>
    <t>O17381120002</t>
  </si>
  <si>
    <t>O17381040002</t>
  </si>
  <si>
    <t>O17380910002</t>
  </si>
  <si>
    <t>O17380710002</t>
  </si>
  <si>
    <t>O17380360002</t>
  </si>
  <si>
    <t>O17380230002</t>
  </si>
  <si>
    <t>O17380220002</t>
  </si>
  <si>
    <t>O17380200002</t>
  </si>
  <si>
    <t>B17377430002</t>
  </si>
  <si>
    <t>B17377400002</t>
  </si>
  <si>
    <t>B17377380002</t>
  </si>
  <si>
    <t>B17377370002</t>
  </si>
  <si>
    <t>B17377350002</t>
  </si>
  <si>
    <t>B17377310002</t>
  </si>
  <si>
    <t>O17378080002</t>
  </si>
  <si>
    <t>O17377850002</t>
  </si>
  <si>
    <t>O17377830002</t>
  </si>
  <si>
    <t>O17377800002</t>
  </si>
  <si>
    <t>O17377710002</t>
  </si>
  <si>
    <t>O17377690002</t>
  </si>
  <si>
    <t>O17377680002</t>
  </si>
  <si>
    <t>B17379300002</t>
  </si>
  <si>
    <t>B17379290002</t>
  </si>
  <si>
    <t>B17378850002</t>
  </si>
  <si>
    <t>B17378870002</t>
  </si>
  <si>
    <t>B17378890002</t>
  </si>
  <si>
    <t>B17378900002</t>
  </si>
  <si>
    <t>F0001201</t>
  </si>
  <si>
    <t>F0001202</t>
  </si>
  <si>
    <t>G10306780003</t>
  </si>
  <si>
    <t>Q11148860002</t>
  </si>
  <si>
    <t>G10312900001</t>
  </si>
  <si>
    <t>O17385310002</t>
  </si>
  <si>
    <t>O17385510002</t>
  </si>
  <si>
    <t>O17385240002</t>
  </si>
  <si>
    <t>O17384970002</t>
  </si>
  <si>
    <t>O17384890002</t>
  </si>
  <si>
    <t>O17384750002</t>
  </si>
  <si>
    <t>O17384720002</t>
  </si>
  <si>
    <t>O17385970002</t>
  </si>
  <si>
    <t>O17385860002</t>
  </si>
  <si>
    <t>O17385750002</t>
  </si>
  <si>
    <t>B17384000002</t>
  </si>
  <si>
    <t>B17383970002</t>
  </si>
  <si>
    <t>B17383960002</t>
  </si>
  <si>
    <t>B17383920002</t>
  </si>
  <si>
    <t>B17383890002</t>
  </si>
  <si>
    <t>B17383860002</t>
  </si>
  <si>
    <t>B17383840002</t>
  </si>
  <si>
    <t>B17383830002</t>
  </si>
  <si>
    <t>B17383800002</t>
  </si>
  <si>
    <t>B17383790002</t>
  </si>
  <si>
    <t>B17383650002</t>
  </si>
  <si>
    <t>B17383580002</t>
  </si>
  <si>
    <t>B17383380002</t>
  </si>
  <si>
    <t>O17383950002</t>
  </si>
  <si>
    <t>O17383270002</t>
  </si>
  <si>
    <t>Q11150610002</t>
  </si>
  <si>
    <t>Q11150810002</t>
  </si>
  <si>
    <t>S09533590001</t>
  </si>
  <si>
    <t>S09533580001</t>
  </si>
  <si>
    <t>Q11152800002</t>
  </si>
  <si>
    <t>G10322510002</t>
  </si>
  <si>
    <t>Q11154200002</t>
  </si>
  <si>
    <t>G10325190001</t>
  </si>
  <si>
    <t>G10322430001</t>
  </si>
  <si>
    <t>G10322450001</t>
  </si>
  <si>
    <t>G10322520001</t>
  </si>
  <si>
    <t>G10325170001</t>
  </si>
  <si>
    <t>G10326760001</t>
  </si>
  <si>
    <t>O17389830002</t>
  </si>
  <si>
    <t>O17389640002</t>
  </si>
  <si>
    <t>O17389320002</t>
  </si>
  <si>
    <t>O17389270002</t>
  </si>
  <si>
    <t>O17389180002</t>
  </si>
  <si>
    <t>O17390890002</t>
  </si>
  <si>
    <t>O17390130002</t>
  </si>
  <si>
    <t>O17390080002</t>
  </si>
  <si>
    <t>O17389960002</t>
  </si>
  <si>
    <t>O17387810002</t>
  </si>
  <si>
    <t>B17388950002</t>
  </si>
  <si>
    <t>B17388920002</t>
  </si>
  <si>
    <t>B17388890002</t>
  </si>
  <si>
    <t>B17388880002</t>
  </si>
  <si>
    <t>B17388810002</t>
  </si>
  <si>
    <t>B17388750002</t>
  </si>
  <si>
    <t>B17388160002</t>
  </si>
  <si>
    <t>B17388140002</t>
  </si>
  <si>
    <t>O17389110002</t>
  </si>
  <si>
    <t>O17388030002</t>
  </si>
  <si>
    <t>O17388120002</t>
  </si>
  <si>
    <t>O17388150002</t>
  </si>
  <si>
    <t>F0001242</t>
  </si>
  <si>
    <t>F0001247</t>
  </si>
  <si>
    <t>S09534640003</t>
  </si>
  <si>
    <t>F0001250</t>
  </si>
  <si>
    <t>G10336720002</t>
  </si>
  <si>
    <t>Q11159710002</t>
  </si>
  <si>
    <t>Q11161120002</t>
  </si>
  <si>
    <t>S09534680001</t>
  </si>
  <si>
    <t>O17394870002</t>
  </si>
  <si>
    <t>O17394880002</t>
  </si>
  <si>
    <t>O17394890002</t>
  </si>
  <si>
    <t>O17394900002</t>
  </si>
  <si>
    <t>O17394920002</t>
  </si>
  <si>
    <t>O17394930002</t>
  </si>
  <si>
    <t>O17394940002</t>
  </si>
  <si>
    <t>O17394950002</t>
  </si>
  <si>
    <t>O17394960002</t>
  </si>
  <si>
    <t>O17394980002</t>
  </si>
  <si>
    <t>O17394990002</t>
  </si>
  <si>
    <t>O17394860002</t>
  </si>
  <si>
    <t>O17394850002</t>
  </si>
  <si>
    <t>O17394840002</t>
  </si>
  <si>
    <t>O17394830002</t>
  </si>
  <si>
    <t>O17394820002</t>
  </si>
  <si>
    <t>O17394800002</t>
  </si>
  <si>
    <t>O17394790002</t>
  </si>
  <si>
    <t>O17394780002</t>
  </si>
  <si>
    <t>O17394760002</t>
  </si>
  <si>
    <t>O17394750002</t>
  </si>
  <si>
    <t>O17394740002</t>
  </si>
  <si>
    <t>O17394720002</t>
  </si>
  <si>
    <t>O17396330002</t>
  </si>
  <si>
    <t>O17396300002</t>
  </si>
  <si>
    <t>O17396080002</t>
  </si>
  <si>
    <t>O17395680002</t>
  </si>
  <si>
    <t>O17395440002</t>
  </si>
  <si>
    <t>O17395360002</t>
  </si>
  <si>
    <t>O17395110002</t>
  </si>
  <si>
    <t>O17395100002</t>
  </si>
  <si>
    <t>O17395040002</t>
  </si>
  <si>
    <t>O17395030002</t>
  </si>
  <si>
    <t>O17395010002</t>
  </si>
  <si>
    <t>O17395000002</t>
  </si>
  <si>
    <t>B17394180002</t>
  </si>
  <si>
    <t>B17394040002</t>
  </si>
  <si>
    <t>B17393800002</t>
  </si>
  <si>
    <t>B17393750002</t>
  </si>
  <si>
    <t>B17393660002</t>
  </si>
  <si>
    <t>B17393550002</t>
  </si>
  <si>
    <t>B17393480002</t>
  </si>
  <si>
    <t>B17393430002</t>
  </si>
  <si>
    <t>B17392920002</t>
  </si>
  <si>
    <t>B17392910002</t>
  </si>
  <si>
    <t>O17394710002</t>
  </si>
  <si>
    <t>O17394700002</t>
  </si>
  <si>
    <t>O17394270002</t>
  </si>
  <si>
    <t>O17394140002</t>
  </si>
  <si>
    <t>B17394250002</t>
  </si>
  <si>
    <t>O17393000002</t>
  </si>
  <si>
    <t>O17393650002</t>
  </si>
  <si>
    <t>O17393740002</t>
  </si>
  <si>
    <t>O17394070002</t>
  </si>
  <si>
    <t>S09535380004</t>
  </si>
  <si>
    <t>F0001265</t>
  </si>
  <si>
    <t>Q11165320002</t>
  </si>
  <si>
    <t>S09535660002</t>
  </si>
  <si>
    <t>S09535730002</t>
  </si>
  <si>
    <t>S09535190001</t>
  </si>
  <si>
    <t>S09536120001</t>
  </si>
  <si>
    <t>S09536910001</t>
  </si>
  <si>
    <t>G10348510001</t>
  </si>
  <si>
    <t>G10348530001</t>
  </si>
  <si>
    <t>G10349920001</t>
  </si>
  <si>
    <t>G10350020001</t>
  </si>
  <si>
    <t>S09535780004</t>
  </si>
  <si>
    <t>S09535790004</t>
  </si>
  <si>
    <t>S09535800004</t>
  </si>
  <si>
    <t>S09535810004</t>
  </si>
  <si>
    <t>S09536970001</t>
  </si>
  <si>
    <t>S09537020001</t>
  </si>
  <si>
    <t>O17400650002</t>
  </si>
  <si>
    <t>O17400500002</t>
  </si>
  <si>
    <t>O17400380002</t>
  </si>
  <si>
    <t>O17400280002</t>
  </si>
  <si>
    <t>O17400070002</t>
  </si>
  <si>
    <t>O17400050002</t>
  </si>
  <si>
    <t>O17399850002</t>
  </si>
  <si>
    <t>O17401890002</t>
  </si>
  <si>
    <t>O17401360002</t>
  </si>
  <si>
    <t>O17401260002</t>
  </si>
  <si>
    <t>O17400940002</t>
  </si>
  <si>
    <t>B17399430002</t>
  </si>
  <si>
    <t>B17399410002</t>
  </si>
  <si>
    <t>B17399370002</t>
  </si>
  <si>
    <t>B17398850002</t>
  </si>
  <si>
    <t>B17398750002</t>
  </si>
  <si>
    <t>B17398650002</t>
  </si>
  <si>
    <t>B17398520002</t>
  </si>
  <si>
    <t>B17398130002</t>
  </si>
  <si>
    <t>O17399670002</t>
  </si>
  <si>
    <t>O17399190002</t>
  </si>
  <si>
    <t>O17399170002</t>
  </si>
  <si>
    <t>O17399150002</t>
  </si>
  <si>
    <t>B17399920002</t>
  </si>
  <si>
    <t>B17399960002</t>
  </si>
  <si>
    <t>O17398220002</t>
  </si>
  <si>
    <t>O17398370002</t>
  </si>
  <si>
    <t>O17398390002</t>
  </si>
  <si>
    <t>S09537250002</t>
  </si>
  <si>
    <t>S09537250003</t>
  </si>
  <si>
    <t>S09537250004</t>
  </si>
  <si>
    <t>F0001281</t>
  </si>
  <si>
    <t>F0001284</t>
  </si>
  <si>
    <t>Q11170420002</t>
  </si>
  <si>
    <t>Q11170940002</t>
  </si>
  <si>
    <t>Q11171090002</t>
  </si>
  <si>
    <t>Q11171100002</t>
  </si>
  <si>
    <t>G10360770001</t>
  </si>
  <si>
    <t>G10360790001</t>
  </si>
  <si>
    <t>G10360810001</t>
  </si>
  <si>
    <t>G10360830001</t>
  </si>
  <si>
    <t>G10360850001</t>
  </si>
  <si>
    <t>S09538330001</t>
  </si>
  <si>
    <t>S09538400001</t>
  </si>
  <si>
    <t>O17405980002</t>
  </si>
  <si>
    <t>O17405940002</t>
  </si>
  <si>
    <t>O17405650002</t>
  </si>
  <si>
    <t>O17405450002</t>
  </si>
  <si>
    <t>O17406910002</t>
  </si>
  <si>
    <t>O17406620002</t>
  </si>
  <si>
    <t>O17406610002</t>
  </si>
  <si>
    <t>O17406230002</t>
  </si>
  <si>
    <t>B17404860002</t>
  </si>
  <si>
    <t>B17404630002</t>
  </si>
  <si>
    <t>B17404570002</t>
  </si>
  <si>
    <t>B17403970002</t>
  </si>
  <si>
    <t>O17404350002</t>
  </si>
  <si>
    <t>O17404320002</t>
  </si>
  <si>
    <t>O17403930002</t>
  </si>
  <si>
    <t>B17404880002</t>
  </si>
  <si>
    <t>Q11177540002</t>
  </si>
  <si>
    <t>G10375520001</t>
  </si>
  <si>
    <t>G10375540001</t>
  </si>
  <si>
    <t>G10375560001</t>
  </si>
  <si>
    <t>G10374080001</t>
  </si>
  <si>
    <t>S09538830002</t>
  </si>
  <si>
    <t>S09539900003</t>
  </si>
  <si>
    <t>G10375580001</t>
  </si>
  <si>
    <t>G10375600001</t>
  </si>
  <si>
    <t>O17410270002</t>
  </si>
  <si>
    <t>O17410310002</t>
  </si>
  <si>
    <t>O17410220002</t>
  </si>
  <si>
    <t>O17409720002</t>
  </si>
  <si>
    <t>O17411620002</t>
  </si>
  <si>
    <t>O17411590002</t>
  </si>
  <si>
    <t>O17411240002</t>
  </si>
  <si>
    <t>B17409240002</t>
  </si>
  <si>
    <t>B17409220002</t>
  </si>
  <si>
    <t>B17409210002</t>
  </si>
  <si>
    <t>B17409180002</t>
  </si>
  <si>
    <t>B17409160002</t>
  </si>
  <si>
    <t>B17409140002</t>
  </si>
  <si>
    <t>B17408720002</t>
  </si>
  <si>
    <t>O17409170002</t>
  </si>
  <si>
    <t>O17408680002</t>
  </si>
  <si>
    <t>O17408670002</t>
  </si>
  <si>
    <t>O17408470002</t>
  </si>
  <si>
    <t>O17408480002</t>
  </si>
  <si>
    <t>O17408490002</t>
  </si>
  <si>
    <t>F0001312</t>
  </si>
  <si>
    <t>Q11180440002</t>
  </si>
  <si>
    <t>Q11180450002</t>
  </si>
  <si>
    <t>Q11181860002</t>
  </si>
  <si>
    <t>S09541440002</t>
  </si>
  <si>
    <t>G10387720002</t>
  </si>
  <si>
    <t>S09542000001</t>
  </si>
  <si>
    <t>O17414630002</t>
  </si>
  <si>
    <t>O17414580002</t>
  </si>
  <si>
    <t>O17414430002</t>
  </si>
  <si>
    <t>O17414320002</t>
  </si>
  <si>
    <t>O17414250002</t>
  </si>
  <si>
    <t>O17414110002</t>
  </si>
  <si>
    <t>O17414000002</t>
  </si>
  <si>
    <t>O17415630002</t>
  </si>
  <si>
    <t>O17415330002</t>
  </si>
  <si>
    <t>O17414730002</t>
  </si>
  <si>
    <t>B17413830002</t>
  </si>
  <si>
    <t>B17413800002</t>
  </si>
  <si>
    <t>B17413640002</t>
  </si>
  <si>
    <t>B17413440002</t>
  </si>
  <si>
    <t>O17413820002</t>
  </si>
  <si>
    <t>O17413700002</t>
  </si>
  <si>
    <t>B17414520002</t>
  </si>
  <si>
    <t>O17413260002</t>
  </si>
  <si>
    <t>O17413270002</t>
  </si>
  <si>
    <t>O17413380002</t>
  </si>
  <si>
    <t>G10392570003</t>
  </si>
  <si>
    <t>G10394140004</t>
  </si>
  <si>
    <t>G10399990002</t>
  </si>
  <si>
    <t>J03619730002</t>
  </si>
  <si>
    <t>Q11189080002</t>
  </si>
  <si>
    <t>G10397530003</t>
  </si>
  <si>
    <t>G10397560003</t>
  </si>
  <si>
    <t>G10400030001</t>
  </si>
  <si>
    <t>G10400050001</t>
  </si>
  <si>
    <t>G10400130003</t>
  </si>
  <si>
    <t>S09543010003</t>
  </si>
  <si>
    <t>S09543050001</t>
  </si>
  <si>
    <t>S09543050003</t>
  </si>
  <si>
    <t>O17418490002</t>
  </si>
  <si>
    <t>O17418220002</t>
  </si>
  <si>
    <t>O17418130002</t>
  </si>
  <si>
    <t>O17418030002</t>
  </si>
  <si>
    <t>O17418010002</t>
  </si>
  <si>
    <t>O17417970002</t>
  </si>
  <si>
    <t>O17419910002</t>
  </si>
  <si>
    <t>O17419660002</t>
  </si>
  <si>
    <t>O17418810002</t>
  </si>
  <si>
    <t>O17418780002</t>
  </si>
  <si>
    <t>B17418110002</t>
  </si>
  <si>
    <t>B17417240002</t>
  </si>
  <si>
    <t>B17418410002</t>
  </si>
  <si>
    <t>B17418390002</t>
  </si>
  <si>
    <t>B17418160002</t>
  </si>
  <si>
    <t>B17418200002</t>
  </si>
  <si>
    <t>B17418240002</t>
  </si>
  <si>
    <t>B17418250002</t>
  </si>
  <si>
    <t>B17418380002</t>
  </si>
  <si>
    <t>F0001345</t>
  </si>
  <si>
    <t>G10405990001</t>
  </si>
  <si>
    <t>Q11193960002</t>
  </si>
  <si>
    <t>S09543500001</t>
  </si>
  <si>
    <t>O17422960002</t>
  </si>
  <si>
    <t>O17422930002</t>
  </si>
  <si>
    <t>O17422900002</t>
  </si>
  <si>
    <t>O17422880002</t>
  </si>
  <si>
    <t>O17422850002</t>
  </si>
  <si>
    <t>O17422830002</t>
  </si>
  <si>
    <t>O17422800002</t>
  </si>
  <si>
    <t>O17422390002</t>
  </si>
  <si>
    <t>O17422370002</t>
  </si>
  <si>
    <t>O17422040002</t>
  </si>
  <si>
    <t>O17424060002</t>
  </si>
  <si>
    <t>O17424010002</t>
  </si>
  <si>
    <t>O17424000002</t>
  </si>
  <si>
    <t>O17423910002</t>
  </si>
  <si>
    <t>O17423480002</t>
  </si>
  <si>
    <t>O17423260002</t>
  </si>
  <si>
    <t>B17421630002</t>
  </si>
  <si>
    <t>B17421350002</t>
  </si>
  <si>
    <t>B17421340002</t>
  </si>
  <si>
    <t>O17421990002</t>
  </si>
  <si>
    <t>O17421830002</t>
  </si>
  <si>
    <t>O17421800002</t>
  </si>
  <si>
    <t>O17421640002</t>
  </si>
  <si>
    <t>O17421620002</t>
  </si>
  <si>
    <t>O17421280002</t>
  </si>
  <si>
    <t>O17421220002</t>
  </si>
  <si>
    <t>O17421080002</t>
  </si>
  <si>
    <t>O17421030002</t>
  </si>
  <si>
    <t>B17422620002</t>
  </si>
  <si>
    <t>B17422490002</t>
  </si>
  <si>
    <t>G10413310003</t>
  </si>
  <si>
    <t>G10416030001</t>
  </si>
  <si>
    <t>Q11196260002</t>
  </si>
  <si>
    <t>G10416080001</t>
  </si>
  <si>
    <t>G10423960002</t>
  </si>
  <si>
    <t>Q11199280002</t>
  </si>
  <si>
    <t>Q11199930002</t>
  </si>
  <si>
    <t>G10423970001</t>
  </si>
  <si>
    <t>S09544740003</t>
  </si>
  <si>
    <t>O17427780002</t>
  </si>
  <si>
    <t>O17427620002</t>
  </si>
  <si>
    <t>O17427520002</t>
  </si>
  <si>
    <t>O17428230002</t>
  </si>
  <si>
    <t>O17428300002</t>
  </si>
  <si>
    <t>O17428480002</t>
  </si>
  <si>
    <t>O17429090002</t>
  </si>
  <si>
    <t>B17426750002</t>
  </si>
  <si>
    <t>B17426760002</t>
  </si>
  <si>
    <t>B17426780002</t>
  </si>
  <si>
    <t>O17427190002</t>
  </si>
  <si>
    <t>O17426790002</t>
  </si>
  <si>
    <t>O17426630002</t>
  </si>
  <si>
    <t>O17426540002</t>
  </si>
  <si>
    <t>B17427420002</t>
  </si>
  <si>
    <t>B17427330002</t>
  </si>
  <si>
    <t>B17427320002</t>
  </si>
  <si>
    <t>Q11205560002</t>
  </si>
  <si>
    <t>S09545080003</t>
  </si>
  <si>
    <t>S09545110003</t>
  </si>
  <si>
    <t>S09545140003</t>
  </si>
  <si>
    <t>S09545180001</t>
  </si>
  <si>
    <t>F0001391</t>
  </si>
  <si>
    <t>S09545580003</t>
  </si>
  <si>
    <t>O17430960002</t>
  </si>
  <si>
    <t>O17431560002</t>
  </si>
  <si>
    <t>O17432560002</t>
  </si>
  <si>
    <t>O17432490002</t>
  </si>
  <si>
    <t>O17432380002</t>
  </si>
  <si>
    <t>O17432180002</t>
  </si>
  <si>
    <t>O17432170002</t>
  </si>
  <si>
    <t>O17432100002</t>
  </si>
  <si>
    <t>O17432050002</t>
  </si>
  <si>
    <t>O17432010002</t>
  </si>
  <si>
    <t>O17432000002</t>
  </si>
  <si>
    <t>B17430980002</t>
  </si>
  <si>
    <t>B17430970002</t>
  </si>
  <si>
    <t>B17430940002</t>
  </si>
  <si>
    <t>B17430930002</t>
  </si>
  <si>
    <t>B17431390002</t>
  </si>
  <si>
    <t>G10448820001</t>
  </si>
  <si>
    <t>S09546460001</t>
  </si>
  <si>
    <t>L00045530004</t>
  </si>
  <si>
    <t>O17436090002</t>
  </si>
  <si>
    <t>O17436120002</t>
  </si>
  <si>
    <t>O17436150002</t>
  </si>
  <si>
    <t>O17436810002</t>
  </si>
  <si>
    <t>O17435960002</t>
  </si>
  <si>
    <t>O17435950002</t>
  </si>
  <si>
    <t>O17435770002</t>
  </si>
  <si>
    <t>O17437700002</t>
  </si>
  <si>
    <t>O17437530002</t>
  </si>
  <si>
    <t>O17437490002</t>
  </si>
  <si>
    <t>O17437480002</t>
  </si>
  <si>
    <t>O17437030002</t>
  </si>
  <si>
    <t>O17437010002</t>
  </si>
  <si>
    <t>O17436980002</t>
  </si>
  <si>
    <t>O17436970002</t>
  </si>
  <si>
    <t>B17435450002</t>
  </si>
  <si>
    <t>O17435750002</t>
  </si>
  <si>
    <t>O17435740002</t>
  </si>
  <si>
    <t>O17435730002</t>
  </si>
  <si>
    <t>O17435670002</t>
  </si>
  <si>
    <t>O17435540002</t>
  </si>
  <si>
    <t>O17435390002</t>
  </si>
  <si>
    <t>B17435870002</t>
  </si>
  <si>
    <t>B17435880002</t>
  </si>
  <si>
    <t>G10451350001</t>
  </si>
  <si>
    <t>Q11215390002</t>
  </si>
  <si>
    <t>Q11216020002</t>
  </si>
  <si>
    <t>Q11216140002</t>
  </si>
  <si>
    <t>S09547340004</t>
  </si>
  <si>
    <t>S09547990003</t>
  </si>
  <si>
    <t>S09548010003</t>
  </si>
  <si>
    <t>G10459240001</t>
  </si>
  <si>
    <t>G10459300001</t>
  </si>
  <si>
    <t>G10460790001</t>
  </si>
  <si>
    <t>G10460810001</t>
  </si>
  <si>
    <t>O17440560002</t>
  </si>
  <si>
    <t>O17440020002</t>
  </si>
  <si>
    <t>O17439970002</t>
  </si>
  <si>
    <t>O17439880002</t>
  </si>
  <si>
    <t>O17439670002</t>
  </si>
  <si>
    <t>O17439660002</t>
  </si>
  <si>
    <t>O17441970002</t>
  </si>
  <si>
    <t>O17441710002</t>
  </si>
  <si>
    <t>O17440580002</t>
  </si>
  <si>
    <t>O17440570002</t>
  </si>
  <si>
    <t>B17439900002</t>
  </si>
  <si>
    <t>B17439890002</t>
  </si>
  <si>
    <t>B17439620002</t>
  </si>
  <si>
    <t>B17439260002</t>
  </si>
  <si>
    <t>O17439520002</t>
  </si>
  <si>
    <t>O17439070002</t>
  </si>
  <si>
    <t>G10463820002</t>
  </si>
  <si>
    <t>G10463790003</t>
  </si>
  <si>
    <t>G10463850001</t>
  </si>
  <si>
    <t>G10463870001</t>
  </si>
  <si>
    <t>Q11218700002</t>
  </si>
  <si>
    <t>Q11218370002</t>
  </si>
  <si>
    <t>J03628820002</t>
  </si>
  <si>
    <t>J03628830002</t>
  </si>
  <si>
    <t>J03628840002</t>
  </si>
  <si>
    <t>J03628850002</t>
  </si>
  <si>
    <t>Q11220720002</t>
  </si>
  <si>
    <t>Q11220760002</t>
  </si>
  <si>
    <t>S09548540004</t>
  </si>
  <si>
    <t>S09549310001</t>
  </si>
  <si>
    <t>S09549320001</t>
  </si>
  <si>
    <t>S09549330001</t>
  </si>
  <si>
    <t>S09549330003</t>
  </si>
  <si>
    <t>G10473070001</t>
  </si>
  <si>
    <t>O17445000002</t>
  </si>
  <si>
    <t>O17447400002</t>
  </si>
  <si>
    <t>O17447360002</t>
  </si>
  <si>
    <t>O17447340002</t>
  </si>
  <si>
    <t>O17446740002</t>
  </si>
  <si>
    <t>O17446730002</t>
  </si>
  <si>
    <t>O17446720002</t>
  </si>
  <si>
    <t>O17446500002</t>
  </si>
  <si>
    <t>O17446140002</t>
  </si>
  <si>
    <t>O17446040002</t>
  </si>
  <si>
    <t>B17444940002</t>
  </si>
  <si>
    <t>B17444550002</t>
  </si>
  <si>
    <t>B17443500002</t>
  </si>
  <si>
    <t>O17443960002</t>
  </si>
  <si>
    <t>O17443760002</t>
  </si>
  <si>
    <t>O17443740002</t>
  </si>
  <si>
    <t>G10476220003</t>
  </si>
  <si>
    <t>Q11224400002</t>
  </si>
  <si>
    <t>Q11224540002</t>
  </si>
  <si>
    <t>G10477640001</t>
  </si>
  <si>
    <t>G10477680001</t>
  </si>
  <si>
    <t>G10477700001</t>
  </si>
  <si>
    <t>Q11226050002</t>
  </si>
  <si>
    <t>Q11226060002</t>
  </si>
  <si>
    <t>S09550320004</t>
  </si>
  <si>
    <t>S09550350003</t>
  </si>
  <si>
    <t>S09550370001</t>
  </si>
  <si>
    <t>G10481460003</t>
  </si>
  <si>
    <t>G10482770001</t>
  </si>
  <si>
    <t>Q11227870002</t>
  </si>
  <si>
    <t>G10482830002</t>
  </si>
  <si>
    <t>S09550600003</t>
  </si>
  <si>
    <t>S09550670003</t>
  </si>
  <si>
    <t>S09550680003</t>
  </si>
  <si>
    <t>O17450610002</t>
  </si>
  <si>
    <t>O17450310002</t>
  </si>
  <si>
    <t>O17451260002</t>
  </si>
  <si>
    <t>O17451280002</t>
  </si>
  <si>
    <t>B17448600002</t>
  </si>
  <si>
    <t>B17449180002</t>
  </si>
  <si>
    <t>B17449210002</t>
  </si>
  <si>
    <t>O17449300002</t>
  </si>
  <si>
    <t>O17448910002</t>
  </si>
  <si>
    <t>G10488910003</t>
  </si>
  <si>
    <t>Q11236440002</t>
  </si>
  <si>
    <t>S09551510002</t>
  </si>
  <si>
    <t>S09551580004</t>
  </si>
  <si>
    <t>O17454660002</t>
  </si>
  <si>
    <t>O17454670002</t>
  </si>
  <si>
    <t>O17454690002</t>
  </si>
  <si>
    <t>O17454200002</t>
  </si>
  <si>
    <t>O17454030002</t>
  </si>
  <si>
    <t>O17454020002</t>
  </si>
  <si>
    <t>O17453990002</t>
  </si>
  <si>
    <t>O17455870002</t>
  </si>
  <si>
    <t>O17455570002</t>
  </si>
  <si>
    <t>O17455190002</t>
  </si>
  <si>
    <t>O17454750002</t>
  </si>
  <si>
    <t>O17454730002</t>
  </si>
  <si>
    <t>O17452940002</t>
  </si>
  <si>
    <t>B17453630002</t>
  </si>
  <si>
    <t>B17453610002</t>
  </si>
  <si>
    <t>B17453600002</t>
  </si>
  <si>
    <t>B17453180002</t>
  </si>
  <si>
    <t>O17453620002</t>
  </si>
  <si>
    <t>O17453360002</t>
  </si>
  <si>
    <t>O17453340002</t>
  </si>
  <si>
    <t>O17453330002</t>
  </si>
  <si>
    <t>G10499480003</t>
  </si>
  <si>
    <t>G10499620003</t>
  </si>
  <si>
    <t>G10502340003</t>
  </si>
  <si>
    <t>Q11239500002</t>
  </si>
  <si>
    <t>S09551720003</t>
  </si>
  <si>
    <t>S09552200003</t>
  </si>
  <si>
    <t>S09552270001</t>
  </si>
  <si>
    <t>Q11244240002</t>
  </si>
  <si>
    <t>S09552920002</t>
  </si>
  <si>
    <t>S09553390001</t>
  </si>
  <si>
    <t>G10508760001</t>
  </si>
  <si>
    <t>S09553300003</t>
  </si>
  <si>
    <t>S09552600001</t>
  </si>
  <si>
    <t>S09552680001</t>
  </si>
  <si>
    <t>O17458310002</t>
  </si>
  <si>
    <t>O17458260002</t>
  </si>
  <si>
    <t>O17458230002</t>
  </si>
  <si>
    <t>O17457790002</t>
  </si>
  <si>
    <t>O17459810002</t>
  </si>
  <si>
    <t>O17459610002</t>
  </si>
  <si>
    <t>B17458190002</t>
  </si>
  <si>
    <t>B17458140002</t>
  </si>
  <si>
    <t>B17458130002</t>
  </si>
  <si>
    <t>B17457850002</t>
  </si>
  <si>
    <t>O17457560002</t>
  </si>
  <si>
    <t>O17457550002</t>
  </si>
  <si>
    <t>O17457400002</t>
  </si>
  <si>
    <t>B17458900002</t>
  </si>
  <si>
    <t>G10510350004</t>
  </si>
  <si>
    <t>G10514090001</t>
  </si>
  <si>
    <t>Q11248370002</t>
  </si>
  <si>
    <t>S09554310001</t>
  </si>
  <si>
    <t>Q11251360002</t>
  </si>
  <si>
    <t>G10518730002</t>
  </si>
  <si>
    <t>G10518720001</t>
  </si>
  <si>
    <t>G10518750003</t>
  </si>
  <si>
    <t>G10520140001</t>
  </si>
  <si>
    <t>S09555520003</t>
  </si>
  <si>
    <t>S09555620004</t>
  </si>
  <si>
    <t>S09555750003</t>
  </si>
  <si>
    <t>T03955720001</t>
  </si>
  <si>
    <t>T03955740001</t>
  </si>
  <si>
    <t>T03955760001</t>
  </si>
  <si>
    <t>T03955780001</t>
  </si>
  <si>
    <t>T03955800001</t>
  </si>
  <si>
    <t>T03955820001</t>
  </si>
  <si>
    <t>T03955840001</t>
  </si>
  <si>
    <t>T03955860001</t>
  </si>
  <si>
    <t>T03955880001</t>
  </si>
  <si>
    <t>T03955900001</t>
  </si>
  <si>
    <t>T03955920001</t>
  </si>
  <si>
    <t>T03955940001</t>
  </si>
  <si>
    <t>T03955960001</t>
  </si>
  <si>
    <t>T03955980001</t>
  </si>
  <si>
    <t>T03956000001</t>
  </si>
  <si>
    <t>T03956020001</t>
  </si>
  <si>
    <t>T03956040001</t>
  </si>
  <si>
    <t>T03956060001</t>
  </si>
  <si>
    <t>T03956080001</t>
  </si>
  <si>
    <t>T03956100001</t>
  </si>
  <si>
    <t>T03956120001</t>
  </si>
  <si>
    <t>T03956140001</t>
  </si>
  <si>
    <t>T03956160001</t>
  </si>
  <si>
    <t>T03956180001</t>
  </si>
  <si>
    <t>T03956200001</t>
  </si>
  <si>
    <t>T03956220001</t>
  </si>
  <si>
    <t>T03956240001</t>
  </si>
  <si>
    <t>T03956260001</t>
  </si>
  <si>
    <t>T03956280001</t>
  </si>
  <si>
    <t>T03956300001</t>
  </si>
  <si>
    <t>T03956320001</t>
  </si>
  <si>
    <t>T03956340001</t>
  </si>
  <si>
    <t>T03956360001</t>
  </si>
  <si>
    <t>T03956380001</t>
  </si>
  <si>
    <t>T03956400001</t>
  </si>
  <si>
    <t>T03956420001</t>
  </si>
  <si>
    <t>T03956440001</t>
  </si>
  <si>
    <t>T03956460001</t>
  </si>
  <si>
    <t>T03956480001</t>
  </si>
  <si>
    <t>T03956500001</t>
  </si>
  <si>
    <t>T03956520001</t>
  </si>
  <si>
    <t>T03956540001</t>
  </si>
  <si>
    <t>T03956560001</t>
  </si>
  <si>
    <t>T03956580001</t>
  </si>
  <si>
    <t>T03956600001</t>
  </si>
  <si>
    <t>T03956620001</t>
  </si>
  <si>
    <t>T03956640001</t>
  </si>
  <si>
    <t>T03956660001</t>
  </si>
  <si>
    <t>T03956680001</t>
  </si>
  <si>
    <t>T03956700001</t>
  </si>
  <si>
    <t>T03956720001</t>
  </si>
  <si>
    <t>T03956740001</t>
  </si>
  <si>
    <t>T03956760001</t>
  </si>
  <si>
    <t>T03956780001</t>
  </si>
  <si>
    <t>T03956800001</t>
  </si>
  <si>
    <t>T03956820001</t>
  </si>
  <si>
    <t>T03956840001</t>
  </si>
  <si>
    <t>T03956860001</t>
  </si>
  <si>
    <t>T03956880001</t>
  </si>
  <si>
    <t>T03956900001</t>
  </si>
  <si>
    <t>T03956920001</t>
  </si>
  <si>
    <t>T03956940001</t>
  </si>
  <si>
    <t>T03956960001</t>
  </si>
  <si>
    <t>T03956980001</t>
  </si>
  <si>
    <t>T03957000001</t>
  </si>
  <si>
    <t>T03957020001</t>
  </si>
  <si>
    <t>T03957040001</t>
  </si>
  <si>
    <t>T03957060001</t>
  </si>
  <si>
    <t>T03957080001</t>
  </si>
  <si>
    <t>T03957100001</t>
  </si>
  <si>
    <t>T03957120001</t>
  </si>
  <si>
    <t>T03957140001</t>
  </si>
  <si>
    <t>T03957160001</t>
  </si>
  <si>
    <t>T03957180001</t>
  </si>
  <si>
    <t>T03957200001</t>
  </si>
  <si>
    <t>T03957220001</t>
  </si>
  <si>
    <t>T03957240001</t>
  </si>
  <si>
    <t>T03957260001</t>
  </si>
  <si>
    <t>T03957280001</t>
  </si>
  <si>
    <t>T03957300001</t>
  </si>
  <si>
    <t>T03957320001</t>
  </si>
  <si>
    <t>T03957340001</t>
  </si>
  <si>
    <t>T03957360001</t>
  </si>
  <si>
    <t>T03957380001</t>
  </si>
  <si>
    <t>T03957400001</t>
  </si>
  <si>
    <t>T03957420001</t>
  </si>
  <si>
    <t>T03957440001</t>
  </si>
  <si>
    <t>T03957460001</t>
  </si>
  <si>
    <t>T03957480001</t>
  </si>
  <si>
    <t>T03957500001</t>
  </si>
  <si>
    <t>T03957520001</t>
  </si>
  <si>
    <t>T03957540001</t>
  </si>
  <si>
    <t>T03957560001</t>
  </si>
  <si>
    <t>T03957580001</t>
  </si>
  <si>
    <t>T03957600001</t>
  </si>
  <si>
    <t>T03957620001</t>
  </si>
  <si>
    <t>T03957640001</t>
  </si>
  <si>
    <t>T03957660001</t>
  </si>
  <si>
    <t>T03957680001</t>
  </si>
  <si>
    <t>T03957700001</t>
  </si>
  <si>
    <t>T03957720001</t>
  </si>
  <si>
    <t>T03957740001</t>
  </si>
  <si>
    <t>T03957760001</t>
  </si>
  <si>
    <t>T03957780001</t>
  </si>
  <si>
    <t>T03957800001</t>
  </si>
  <si>
    <t>O17462800002</t>
  </si>
  <si>
    <t>O17463000002</t>
  </si>
  <si>
    <t>O17462630002</t>
  </si>
  <si>
    <t>O17462000002</t>
  </si>
  <si>
    <t>O17464600002</t>
  </si>
  <si>
    <t>O17464400002</t>
  </si>
  <si>
    <t>O17464110002</t>
  </si>
  <si>
    <t>O17464090002</t>
  </si>
  <si>
    <t>O17463550002</t>
  </si>
  <si>
    <t>O17463310002</t>
  </si>
  <si>
    <t>B17461970002</t>
  </si>
  <si>
    <t>B17462850002</t>
  </si>
  <si>
    <t>B17462460002</t>
  </si>
  <si>
    <t>G10523300001</t>
  </si>
  <si>
    <t>G10523320001</t>
  </si>
  <si>
    <t>F0001516</t>
  </si>
  <si>
    <t>Q11257350002</t>
  </si>
  <si>
    <t>Q11257370002</t>
  </si>
  <si>
    <t>Q11258290002</t>
  </si>
  <si>
    <t>S09556930001</t>
  </si>
  <si>
    <t>O17468440002</t>
  </si>
  <si>
    <t>O17468420002</t>
  </si>
  <si>
    <t>O17468390002</t>
  </si>
  <si>
    <t>O17468230002</t>
  </si>
  <si>
    <t>O17467880002</t>
  </si>
  <si>
    <t>O17467630002</t>
  </si>
  <si>
    <t>O17469360002</t>
  </si>
  <si>
    <t>O17469270002</t>
  </si>
  <si>
    <t>O17469170002</t>
  </si>
  <si>
    <t>O17469150002</t>
  </si>
  <si>
    <t>O17469060002</t>
  </si>
  <si>
    <t>O17468820002</t>
  </si>
  <si>
    <t>B17467410002</t>
  </si>
  <si>
    <t>B17467390002</t>
  </si>
  <si>
    <t>B17467370002</t>
  </si>
  <si>
    <t>B17467350002</t>
  </si>
  <si>
    <t>B17467310002</t>
  </si>
  <si>
    <t>B17466820002</t>
  </si>
  <si>
    <t>B17466320002</t>
  </si>
  <si>
    <t>O17467530002</t>
  </si>
  <si>
    <t>O17467440002</t>
  </si>
  <si>
    <t>O17467210002</t>
  </si>
  <si>
    <t>O17466470002</t>
  </si>
  <si>
    <t>O17466450002</t>
  </si>
  <si>
    <t>O17466440002</t>
  </si>
  <si>
    <t>G10537220003</t>
  </si>
  <si>
    <t>G10537270003</t>
  </si>
  <si>
    <t>G10537750003</t>
  </si>
  <si>
    <t>S09557120003</t>
  </si>
  <si>
    <t>F0001534</t>
  </si>
  <si>
    <t>Q11263870002</t>
  </si>
  <si>
    <t>Q11263890002</t>
  </si>
  <si>
    <t>Q11263930002</t>
  </si>
  <si>
    <t>Q11264790002</t>
  </si>
  <si>
    <t>S09557720001</t>
  </si>
  <si>
    <t>S09557860003</t>
  </si>
  <si>
    <t>S09557870003</t>
  </si>
  <si>
    <t>S09557900003</t>
  </si>
  <si>
    <t>Q11265490002</t>
  </si>
  <si>
    <t>S09558640003</t>
  </si>
  <si>
    <t>S09558680001</t>
  </si>
  <si>
    <t>00099021001 DEPOSITO DE EFECTIVO, DEPOSITANTE: JOSE  MAURICIO  MANCILLA LARA, CONCEPTO: DEVOLUCION  DOBLE PERCEPCION RENTA SENASIR ABRIL 2019, CUENTA DE DEPOSITO: CUENTA UNICA DEL TESORO</t>
  </si>
  <si>
    <t>00526012001 DEPOSITO DE EFECTIVO, DEPOSITANTE: BOLIVIA TV- RODRIGO GUIBARRA  PARRADO, CONCEPTO: DEVOLUCION DE FONDOS EN AVANCE, CUENTA DE DEPOSITO: CUENTA UNICA DEL TESORO</t>
  </si>
  <si>
    <t>00099021001 DEPOSITO DE EFECTIVO, DEPOSITANTE: GENARA LOZA GUTIERREZ, CONCEPTO: DEVOLUCION SENASIR, CUENTA DE DEPOSITO: CUENTA UNICA DEL TESORO</t>
  </si>
  <si>
    <t>00099021001 DEPOSITO DE EFECTIVO, DEPOSITANTE: JOSE CAETANO BAPTISTA, CONCEPTO: DEVOLUCION DE PAGO POR DOBLE PERCEPCION, CUENTA DE DEPOSITO: CUENTA UNICA DEL TESORO</t>
  </si>
  <si>
    <t>00526012001 DEPOSITO DE EFECTIVO, DEPOSITANTE: MARTHA MIRANDA ROCABADO, CONCEPTO: DEVOLUCION DE SALDO DE FONDOS EN AVANCE, CUENTA DE DEPOSITO: CUENTA UNICA DEL TESORO</t>
  </si>
  <si>
    <t>00599032003 DEPOSITO DE EFECTIVO, DEPOSITANTE: ROBERTO ACOSTA CHAVEZ, CONCEPTO: DEVOLUCION ROBERTO ACOSTA CHAVEZ, CUENTA DE DEPOSITO: CUENTA UNICA DEL TESORO</t>
  </si>
  <si>
    <t>00592012001 DEP.DE CHEQ.AJENOS,RET.DE CAM.,CONCEPTO: TRANSFERENCIA DE RECURSOS DEL 01 AL 31 DE ENERO 2019,DEP.: IVAN GONZALES , PROCEDENCIA: BANCO UNION S.A., CHEQUE: 658, FECHA DE EMISION:02/05/2019</t>
  </si>
  <si>
    <t>00592012001 DEP.DE CHEQ.AJENOS,RET.DE CAM.,CONCEPTO: TRANSFERENCIA DE RECURSOS DEL 01 AL 28 DE FEBRERO 2019,DEP.: IVAN GONZALES , PROCEDENCIA: BANCO UNION S.A., CHEQUE: 659, FECHA DE EMISION:02/05/2019</t>
  </si>
  <si>
    <t>00592012001 DEP.DE CHEQ.AJENOS,RET.DE CAM.,CONCEPTO: TRANSFERENCIA DE RECURSOS DEL 01 AL 31 DE MARZO 2019,DEP.: IVAN GONZALES , PROCEDENCIA: BANCO UNION S.A., CHEQUE: 660, FECHA DE EMISION:02/05/2019</t>
  </si>
  <si>
    <t>00099021001 DEPOSITO DE EFECTIVO, DEPOSITANTE: IRMA MENESES VDA . ALDUNATE, CONCEPTO: DEVOLUCION A SENASIR, CUENTA DE DEPOSITO: CUENTA UNICA DEL TESORO</t>
  </si>
  <si>
    <t>00099021001 DEPOSITO DE EFECTIVO, DEPOSITANTE: ADMINISTRADORA BOLIVIANA DE CARRETERAS (ABC), CONCEPTO: PREV 79/19 (INDEMINIZACIONES), CUENTA DE DEPOSITO: CUENTA UNICA DEL TESORO</t>
  </si>
  <si>
    <t>00099021001 DEPOSITO DE EFECTIVO, DEPOSITANTE: WALTER VILLARROEL CHUQUIMIA, CONCEPTO: DEVOLUCION COBRO INDEBIDO  SENASIR, CUENTA DE DEPOSITO: CUENTA UNICA DEL TESORO</t>
  </si>
  <si>
    <t>PROVISION DE FONDOS A SOLICITUD DE YACIMIENTOS PETROLIFEROS FISCALES BOLIVIANOS SEGUN SOLICITUD YPFB-0094-2019 REF: PAGO YPFB CHACO SA MARZO 2019 TRANSPORTE GN DUCTO MENOR CARRASCO BULO BULO LIB. 00513012007 YPFB - RECURSOS NACIONALIZACIÓN</t>
  </si>
  <si>
    <t>PROVISION DE FONDOS A SOLICITUD DE YACIMIENTOS PETROLIFEROS FISCALES BOLIVIANOS SEGUN SOLICITUD YPFB-0095-2019 REF: PAGO A YPFB TRANSPORTE SA MARZO 2019 POR TRANSPORTE DE GAS NATURAL LINEA 12 LIB. 00513012007 YPFB - RECURSOS NACIONALIZACIÓN</t>
  </si>
  <si>
    <t>A:00099021001 Pago de capital e interés corriente a favor del TGN, adeudado por el GAD Santa Cruz, correspondiente a los Préstamos Convenios Subsidiarios CAF 2324, Proyectos del Sistema de Electrificación: Cordillera PID-1, San Antonio del Lomerío Fase III y Velasco PID-4.</t>
  </si>
  <si>
    <t>NÚMERO DE LIBRETA CUT: 99031009.00 OPERACIÓN T01 TRANSFERENCIA DE FONDOS A LA CUT - TESORO DIRECTO DE BANCO UNION S.A. A CUENTA UNICA DEL TESORO CON NUMERO DE SOLICITUD = 3733787 Y NUMERO CORRELATIVO = 91320002052019051 TRANSFERENCIA POR OPERACIONES DE VENTA BONOS BTX</t>
  </si>
  <si>
    <t>||COMISION TRANSFERENCIA FDOS.AL EXTERIOR 0,10% S/USD32.302,22.-(EQUIV.A EUR28.800),REEMB.GSTS.COMUNICACION BS220.-Y EMISION COMP.CONTABLE BS50.-REF.:PAGO 1 LC I-2019-04 P/C ENVIBOL A/F BOHEMI CHEMICALS,EN COMPL.A COMP.953125,02/05/19. LIB.00132079201 SEDEM-PLANTA ENV.VIDRIO CHUQUISACA-MUN.ZUDAÑEZ REF.:COMIS.PAGO 1 LC I-2019-04</t>
  </si>
  <si>
    <t>||TRANSFERENCIA DE FONDOS S/G.MENSAJES SWIFT NROS. 05526 Y 05499 DE LA FECHA. (SECTOR PÚBLICO - SOBREVUELOS). DEBITO DE LA LIBRETA 00117012001 DGAC, REPOSICION UTILES DE ESCRITORIO.</t>
  </si>
  <si>
    <t>||TRANSFERENCIA DE FONDOS S/G. MENSAJE SWIFT NRO. 05523 DE LA FECHA. (SECTOR PÚBLICO- SOBREVUELOS). DEBITO DE LA LIBRETA 00117012001 DGAC, REPOSICION UTILES DE ESCRITORIO.</t>
  </si>
  <si>
    <t>||TRANSFERENCIA DE FONDOS S/G. MENSAJE SWIFT NRO. 05525 DE LA FECHA. (SECTOR PÚBLICO - SOBREVUELOS). DEBITO DE LA LIBRETA 00117012001 DGAC, REPOSICION UTILES DE ESCRITORIO.</t>
  </si>
  <si>
    <t>'COBRO DE'||UTILES DE ESCRITORIO POR EL COMPROBANTE CONTABLE NRO. 0953163 DE LA FECHA, SEGÚN CORREO ELECTRÓNICO DE YPFB DE LA FECHA. DEBITO DE LA LIBRETA 00513022001 YPFB  OPERACIONES.</t>
  </si>
  <si>
    <t>00099021001 DEPOSITO DE EFECTIVO, DEPOSITANTE: OSCAR FERNANDO ORTIZ POZO, CONCEPTO: DEVOLUCION DE ANTICIPO DE VIATICO A LA CIUDAD DE RIBERALTA, CUENTA DE DEPOSITO: CUENTA UNICA DEL TESORO</t>
  </si>
  <si>
    <t>00099021001 DEPOSITO DE EFECTIVO, DEPOSITANTE: NANCY NAYMA HUANCA CALLE DE AREQUIPA, CONCEPTO: DEVOLUCION DE ANTICIPO DE VIATICO A LA CIUDAD DE RIBERALTA, CUENTA DE DEPOSITO: CUENTA UNICA DEL TESORO</t>
  </si>
  <si>
    <t>00099021001 DEPOSITO DE EFECTIVO, DEPOSITANTE: ROSSMARY BARRERA VDA CONDORI, CONCEPTO: DEVOLUCION DE RETROACTIVO CON SENASIR, CUENTA DE DEPOSITO: CUENTA UNICA DEL TESORO</t>
  </si>
  <si>
    <t>00099021001 DEPOSITO DE EFECTIVO, DEPOSITANTE: SENASIR LILI MERY ARISPE RIVERO, CONCEPTO: DEVOLUCION POR DOBLE PERCEPCION, CUENTA DE DEPOSITO: CUENTA UNICA DEL TESORO</t>
  </si>
  <si>
    <t>00592012001 DEPOSITO DE EFECTIVO, DEPOSITANTE: M.A.Y.A. VCP, CONCEPTO: ENTIDAD EMISIVO- MIN. MEDIO AMBIENTE Y AGUAS VCP, PAGO ND 249630 GESTION 2019, CUENTA DE DEPOSITO: CUENTA UNICA DEL TESORO</t>
  </si>
  <si>
    <t>00099021001 DEPOSITO DE EFECTIVO, DEPOSITANTE: JUAN ANTONIO TORRES BENEGAS, CONCEPTO: DEV.PAGO DEVENGADO COOP.DE SERV. PUBLICOS SANTA CRUZ R.L. SERV.DE AGUA POTABLE C-31 N° 3684-4, CUENTA DE DEPOSITO: CUENTA UNICA DEL TESORO</t>
  </si>
  <si>
    <t>00599042001 DEPOSITO DE EFECTIVO, DEPOSITANTE: RAMIRO CARBALLO PAREDES, CONCEPTO: DEVOLUCION DE GASTOS NO EJECUTADOS, CUENTA DE DEPOSITO: CUENTA UNICA DEL TESORO</t>
  </si>
  <si>
    <t>00526012001 DEPOSITO DE EFECTIVO, DEPOSITANTE: JULIO OMAR CANAVIRI ROJAS, CONCEPTO: DEVOLUCION DE VIATICOS, CUENTA DE DEPOSITO: CUENTA UNICA DEL TESORO</t>
  </si>
  <si>
    <t>00291014203 DEP.DE CHEQ.AJENOS,RET.DE CAM.,CONCEPTO: REEMBOLSO,DEP.: ABC OFICINA CENTRAL , PROCEDENCIA: BANCO UNION S.A., CHEQUE: 3516, FECHA DE EMISION:03/05/2019</t>
  </si>
  <si>
    <t>00291014203 DEP.DE CHEQ.AJENOS,RET.DE CAM.,CONCEPTO: REEMBOLSO,DEP.: ABC OFICINA CENTRAL , PROCEDENCIA: BANCO UNION S.A., CHEQUE: 3517, FECHA DE EMISION:03/05/2019</t>
  </si>
  <si>
    <t>00291012002 DEP.DE CHEQ.AJENOS,RET.DE CAM.,CONCEPTO: REEMBOLSO,DEP.: ABC OFICINA CENTRAL , PROCEDENCIA: BANCO UNION S.A., CHEQUE: 3522, FECHA DE EMISION:03/05/2019</t>
  </si>
  <si>
    <t>00070011102 DEP.DE CHEQ.AJENOS,RET.DE CAM.,CONCEPTO: DEPÓSITO BOLIVIA LINE SERVICES LTDA SERVICIOS BASICOS MES MARZO/19,DEP.: MIN DE TRABAJO EMPLEO Y PREVISION SOCIAL , PROCEDENCIA: BANCO UNION S.A., CHEQUE: 9259, FECHA DE EMISION:29/04/2019</t>
  </si>
  <si>
    <t>00099021001 DEP.DE CHEQ.AJENOS,RET.DE CAM.,CONCEPTO: RETENSION JUDICIAL N/C106/2008 PROCESO COACTIVO FISCAL SEGUIDO POR MEFP C/FELIX SANTOS ZAMBRANA Y OT,DEP.: MINISTERIO DE ECONOMIA Y FINANZAS PUBLICAS</t>
  </si>
  <si>
    <t>00099021001 DEP.DE CHEQ.AJENOS,RET.DE CAM.,CONCEPTO: DEVOLUCION DE FONDOS  NO UTILIZADOS,DEP.: MINISTERIO DE EDUCACION , PROCEDENCIA: BANCO UNION S.A., CHEQUE: 24227, FECHA DE EMISION:30/04/2019</t>
  </si>
  <si>
    <t>00592012001 DEP.DE CHEQ.AJENOS,RET.DE CAM.,CONCEPTO: TRANSFERENCIA DE RECURSOS DEL 01 AL 30 DE ABRIL 2019,DEP.: IVAN GONZALES , PROCEDENCIA: BANCO UNION S.A., CHEQUE: 661, FECHA DE EMISION:03/05/2019</t>
  </si>
  <si>
    <t>00291014203 DEP.DE CHEQ.AJENOS,RET.DE CAM.,CONCEPTO: DEVOLUCION DE SALDOS POR REMBOLSO,DEP.: ABC-OFICINA CENTRAL , PROCEDENCIA: BANCO UNION S.A., CHEQUE: 3508, FECHA DE EMISION:02/05/2019</t>
  </si>
  <si>
    <t>00253014213 DEP.DE CHEQ.AJENOS,RET.DE CAM.,CONCEPTO: TRANSFERENCIA A LA CUT POR DEPÓSITO GAM COCHABAMBA PARA GASTOS DE INVERSION PROYECTO  ALBARRANCHO,DEP.: GAM COCHABAMBA , PROCEDENCIA: BANCO UNION S.A., CHEQUE: 1354, FECHA DE EMISION:02/05/2019</t>
  </si>
  <si>
    <t>00099021001 DEP.DE CHEQ.AJENOS,RET.DE CAM.,CONCEPTO: DEVOLUCION DE RECURSOS,DEP.: AGENCIA NACIONAL DE HIDROCARBUROS , PROCEDENCIA: BANCO UNION S.A., CHEQUE: 5670, FECHA DE EMISION:26/04/2019</t>
  </si>
  <si>
    <t>00253014115 DEP.DE CHEQ.AJENOS,RET.DE CAM.,CONCEPTO: TRANSFERENCIA ALA CUT GAR GRAN CHACO VILLAMONTES PARA GASTOS ADM. PROYECTO CONSTRUCCION PRESA CAIGUA,DEP.: GAR GRAN CHACO , PROCEDENCIA: BANCO UNION S.A., CHEQUE: 1353, FECHA DE EMISION:02/05/2019</t>
  </si>
  <si>
    <t>00099021001 DEP.DE CHEQ.AJENOS,RET.DE CAM.,CONCEPTO: DEVOLUCION DE FONDOS EN AVANCE DISTRITAL POTOSI ANH,DEP.: DIRECCION DISTRITAL POTOSI , PROCEDENCIA: BANCO UNION S.A., CHEQUE: 531, FECHA DE EMISION:23/04/2019</t>
  </si>
  <si>
    <t>00099021001 DEP.DE CHEQ.AJENOS,RET.DE CAM.,CONCEPTO: DEPÓSITO POR LA AISEM, POR EJECUCION DE BOLETA DE GARANTIA,DEP.: AISEM , PROCEDENCIA: BANCO UNION S.A., CHEQUE: 29, FECHA DE EMISION:18/04/2019</t>
  </si>
  <si>
    <t>00099021001 DEPOSITO DE EFECTIVO, DEPOSITANTE: JUAN CARLOS LAURA TANCARA  CI.4274220  LP., CONCEPTO: DEVOLUCION DEL BENEFICIO COLATERAL DE ASIGNACION AL CARGO, CUENTA DE DEPOSITO: CUENTA UNICA DEL TESORO</t>
  </si>
  <si>
    <t>00099021001 DEPOSITO DE EFECTIVO, DEPOSITANTE: FPS - CENTRAL, CONCEPTO: DEVOLUCION DE SALDOS EN FONDO EN AVANCE, CON C31-650 Y 651, CUENTA DE DEPOSITO: CUENTA UNICA DEL TESORO</t>
  </si>
  <si>
    <t>00099021001 DEPOSITO DE EFECTIVO, DEPOSITANTE: GERONIMO MAYTA ROMERO, CONCEPTO: CONVENIO DE PAGO POR COBRO INDEBIDO N° 029 - 17, CUENTA DE DEPOSITO: CUENTA UNICA DEL TESORO</t>
  </si>
  <si>
    <t>00099021001 DEPOSITO DE EFECTIVO, DEPOSITANTE: MAXIMA CHOQUE CHAMBI CI 308861, CONCEPTO: DEVOLUCION COBRO INDEBIDO, CUENTA DE DEPOSITO: CUENTA UNICA DEL TESORO</t>
  </si>
  <si>
    <t>00291014203 DEP.DE CHEQ.AJENOS,RET.DE CAM.,CONCEPTO: REEMBOLSO,DEP.: ABC OFICINA CENTRAL , PROCEDENCIA: BANCO UNION S.A., CHEQUE: 3515, FECHA DE EMISION:03/05/2019</t>
  </si>
  <si>
    <t>00291014203 DEP.DE CHEQ.AJENOS,RET.DE CAM.,CONCEPTO: REEMBOLSO,DEP.: ABC OFICINA CENTRAL , PROCEDENCIA: BANCO UNION S.A., CHEQUE: 3514, FECHA DE EMISION:03/05/2019</t>
  </si>
  <si>
    <t>00099021001 DEPOSITO DE EFECTIVO, DEPOSITANTE: SENASIR-ANTONIO ARUQUIPA MALLEA, CONCEPTO: COBRO DE PAGO DE REPARTO ANTICIPO-PRA, CUENTA DE DEPOSITO: CUENTA UNICA DEL TESORO</t>
  </si>
  <si>
    <t>00132022001 DEPOSITO DE EFECTIVO, DEPOSITANTE: EDWIN MAMANI CABRERA PAPELBOL, CONCEPTO: DEVOLUCION DE SUELDO, CUENTA DE DEPOSITO: CUENTA UNICA DEL TESORO</t>
  </si>
  <si>
    <t>PROVISION DE FONDOS A SOLICITUD DE YACIMIENTOS PETROLIFEROS FISCALES BOLIVIANOS SEGUN SOLICITUD YPFB-0096-2019 REF: DEVOLUCION DE SALDO A FAVOR DE LA EMPRESA BONAFIDE DISTRIBUIDORA IMPORTADORA EXPORTADORA DE PVC LTDA POR TERMINACION DE CONTRATO 00277 LIB. 00513012007 YPFB - RECURSOS NACIONALIZACIÓN</t>
  </si>
  <si>
    <t>NÚMERO DE LIBRETA CUT: 99031009.00 OPERACIÓN T01 TRANSFERENCIA DE FONDOS A LA CUT - TESORO DIRECTO DE BANCO UNION S.A. A CUENTA UNICA DEL TESORO CON NUMERO DE SOLICITUD = 3739282 Y NUMERO CORRELATIVO = 91320003052019265 TRANSFERENCIA POR OPERACIONES DE VENTA BONOS BTX</t>
  </si>
  <si>
    <t>TRANSFERENCIA DEL EXTERIOR SEGUN SWIFT NO.5600 DE FECHA 03/05/2019 ORDENANTE: CONSULADO DE BOLIVIA EN MADRID REF.RECAUDACION EXTERIOR CEDULAS DE IDENTIDAD MES DE MARZO 2019 LIB. 00340012005 SEGIP - RECAUDACION EXTERIOR - CEDULAS DE IDENTIDAD</t>
  </si>
  <si>
    <t>TRANSFERENCIA DEL EXTERIOR SEGUN SWIFT 05599 DE FECHA 03/05/2019 ORDENANTE: CONSULADO DE BOLIVIA EN MADRID ESPAÑA REF.: RECAUDACIONES MES DE MARZO 2019 LIB. 00340012004 SEGIP-RECAUDACION EXTERIOR-LICENCIAS DE CONDUCIR</t>
  </si>
  <si>
    <t>VENTA DE DIVISAS CON TRANSFERENCIA DE FONDOS A SOLICITUD DE EMPRESA PUBLICA DE TRANSPORTE AEREO MILITAR SEGUN SOLICITUD 7897 REF: CURSOS RECURRENTE PARA TRIPULANTES DE LA AERONAVE DE EP TAM A REALIZARSE EN ITALIA EQUIVALENTES 21.214,37 USD LIB. 00596012001 EP-TAM GESTION ADMINISTRATIVA POR DIFERENCIAL CAMBIARIO</t>
  </si>
  <si>
    <t>COBRO COSTOS DE PAPELERIA SEGUN TRANSFERENCIA DEL EXTERIOR POR ORDEN DE CONSULADO DE BOLIVIA EN MADRID REF.RECAUDACION EXTERIOR CEDULAS DE IDENTIDAD MES DE MARZO 2019 LIB. 00340012003 RECAUDACION EXTRANJERIA - C.I. -L.C.</t>
  </si>
  <si>
    <t>COBRO COSTOS DE PAPELERIA SEGUN TRANSFERENCIA DEL EXTERIOR POR ORDEN DE CONSULADO DE BOLIVIA EN MADRID ESPAÑA REF.: RECAUDACIONES MES DE MARZO 2019 LIB. 00340012003 RECAUDACION EXTRANJERIA - C.I. -L.C.</t>
  </si>
  <si>
    <t>||REGULARIZACIÓN DE NUESTRA OPERACIÓN NRO. 0953069 DE F. 30/04/2019 EN ATENCIÓN A CORREOS ELECTRÓNICOS DE LA DGAC Y AASANA. DEBITO DE LA LIBRETA 00117012001 DGAC, REPOSICION UTILES DE ESCRITORIO.</t>
  </si>
  <si>
    <t>VENTA DE DIVISAS CON TRANSFERENCIA DE FONDOS A SOLICITUD DE AGENCIA BOLIVIANA ESPACIAL - ABE SEGUN SOLICITUD 7892 REF: C31 285 SE AUTORIZA EL PAGO A LA EMPRESA NEWTEC CY N.V POR LA ADQUISICION DE 960 TERMINALES VSAT PARA EL SERVICIO DE INTERNET SATELITAL EN BANDA KA, SEGUN INF - DAF 02/2019, FACTURA LIB. 00585012002 ABE - VENTA DE SERVICIOS COMUNICACIÓN POR DIFERENCIAL CAMBIARIO</t>
  </si>
  <si>
    <t>||TRANSFERENCIA DE FONDOS S/G. MENSAJES SWIFT NROS. 05639 Y 05632 DE LA FECHA. (SECTOR PÚBLICO - SOBREVUELOS). DEBITO DE LA LIBRETA 00117012001 DGAC, REPOSICION UTILES DE ESCRITORIO.</t>
  </si>
  <si>
    <t>'COBRO DE'||UTILES DE ESCRITORIO POR EL COMPROBANTE CONTABLE NRO. 0953274 DE LA FECHA, SEGÚN CORREO ELECTRÓNICO DE YPFB DE F. 23/01/2018. DEBITO DE LA LIBRETA 00513022001 YPFB  OPERACIONES.</t>
  </si>
  <si>
    <t>00099021001 DEPOSITO DE EFECTIVO, DEPOSITANTE: MINISTERIO DE DEFENZA, CONCEPTO: REVERSION DEL CARGO A CUENTA LETICIA ROCHA DE GUTIERREZ POR TRANSPORTE AGO-SEPT / 17 PEDIDO 2272, CUENTA DE DEPOSITO: CUENTA UNICA DEL TESORO</t>
  </si>
  <si>
    <t>00099021001 DEPOSITO DE EFECTIVO, DEPOSITANTE: MINISTERIO DE DEFENZA, CONCEPTO: REVERSION DEL CARGO A CUENTA LETICIA ROCHA DE GUTIERREZ POR TRANSPORTE JULIO / 17 PEDIDO PLANILLA 22, CUENTA DE DEPOSITO: CUENTA UNICA DEL TESORO</t>
  </si>
  <si>
    <t>00291012002 DEPOSITO DE EFECTIVO, DEPOSITANTE: WALTER CONDORI CHOQUE, CONCEPTO: REPOSICION DE CREDENCIAL, CUENTA DE DEPOSITO: CUENTA UNICA DEL TESORO</t>
  </si>
  <si>
    <t>00526012001 DEPOSITO DE EFECTIVO, DEPOSITANTE: BOLIVIA TV- LUIS CERRUTO MEDINA, CONCEPTO: DEVOLUCION FONDOS EN AVANCE, CUENTA DE DEPOSITO: CUENTA UNICA DEL TESORO</t>
  </si>
  <si>
    <t>00526012001 DEPOSITO DE EFECTIVO, DEPOSITANTE: BOLIVIA TV - LUIS CERRUTO MEDINA, CONCEPTO: DEVOLUCION FONDOS AVANCE, CUENTA DE DEPOSITO: CUENTA UNICA DEL TESORO</t>
  </si>
  <si>
    <t>00016018004 DEPOSITO DE EFECTIVO, DEPOSITANTE: MAGALI PAZ GARCIA, CONCEPTO: DEVOLUCION VIATICOS -MIN EDUCACION, CUENTA DE DEPOSITO: CUENTA UNICA DEL TESORO</t>
  </si>
  <si>
    <t>00099021001 DEPOSITO DE EFECTIVO, DEPOSITANTE: JORGE JESUS JULIO GONZALES B, CONCEPTO: DEUDA A SENASIR, CUENTA DE DEPOSITO: CUENTA UNICA DEL TESORO</t>
  </si>
  <si>
    <t>00099021001 DEPOSITO DE EFECTIVO, DEPOSITANTE: MARIANA YASIARA ELIAS CARRAZANA, CONCEPTO: PAGO SENASIR, CUENTA DE DEPOSITO: CUENTA UNICA DEL TESORO</t>
  </si>
  <si>
    <t>00099021001 DEPOSITO DE EFECTIVO, DEPOSITANTE: REYNALDO JAVIER GUTIERREZ BEDREGAL, CONCEPTO: DOBLE PERCEPCION, CUENTA DE DEPOSITO: CUENTA UNICA DEL TESORO</t>
  </si>
  <si>
    <t>00099021001 DEPOSITO DE EFECTIVO, DEPOSITANTE: ROSENDO CALLISAYA ARENAS, CONCEPTO: DOBLE PERCEPCION DE RENTA CORRESPONDIENTE AL MES DE MARZO Y ABRIL, CUENTA DE DEPOSITO: CUENTA UNICA DEL TESORO</t>
  </si>
  <si>
    <t>00212082001 DEPOSITO DE EFECTIVO, DEPOSITANTE: INRA, CONCEPTO: GASTOS OPERATIVOS, CUENTA DE DEPOSITO: CUENTA UNICA DEL TESORO</t>
  </si>
  <si>
    <t>00526012001 DEPOSITO DE EFECTIVO, DEPOSITANTE: BOLIVIA TV - LUIS MARCOS TROCHECANDIA, CONCEPTO: DEVOLUCION DE FONDOS EN AVANCE, CUENTA DE DEPOSITO: CUENTA UNICA DEL TESORO</t>
  </si>
  <si>
    <t>00099021001 DEPOSITO DE EFECTIVO, DEPOSITANTE: GERMAN SOLIZ DELGADILLO, CONCEPTO: DEVOLUCION DE REVERSION PARCIAL DEL HABER DEL MES DE ABRIL DE 2011, CUENTA DE DEPOSITO: CUENTA UNICA DEL TESORO</t>
  </si>
  <si>
    <t>00099021001 DEPOSITO DE EFECTIVO, DEPOSITANTE: VICTORIA CARMEN  RIVAS VDA DE COCHI, CONCEPTO: COBROS INDEVIDOS POR NUEVAS NUPCIAS, CUENTA DE DEPOSITO: CUENTA UNICA DEL TESORO</t>
  </si>
  <si>
    <t>00099021001 DEPOSITO DE EFECTIVO, DEPOSITANTE: FERNANDO FRANCISCO IRIGOYEN FIORILO, CONCEPTO: DEVOLUCION POR DOBLE PERCEPCION, CUENTA DE DEPOSITO: CUENTA UNICA DEL TESORO</t>
  </si>
  <si>
    <t>00099021001 DEPOSITO DE EFECTIVO, DEPOSITANTE: CARLOS SANTOS CALLE CORNEJO, CONCEPTO: REVERSION TOTAL, CUENTA DE DEPOSITO: CUENTA UNICA DEL TESORO</t>
  </si>
  <si>
    <t>00591012001 DEPOSITO DE EFECTIVO, DEPOSITANTE: DULCEMANIA, CONCEPTO: SERVICIO DE AGUA, CUENTA DE DEPOSITO: CUENTA UNICA DEL TESORO</t>
  </si>
  <si>
    <t>00291014203 DEP.DE CHEQ.AJENOS,RET.DE CAM.,CONCEPTO: REEMBOLSO,DEP.: ABC-OFICINA CENTRAL , PROCEDENCIA: BANCO UNION S.A., CHEQUE: 3519, FECHA DE EMISION:03/05/2019</t>
  </si>
  <si>
    <t>00291014203 DEP.DE CHEQ.AJENOS,RET.DE CAM.,CONCEPTO: REEMBOLSO,DEP.: ABC-OFICINA CENTRAL , PROCEDENCIA: BANCO UNION S.A., CHEQUE: 3513, FECHA DE EMISION:03/05/2019</t>
  </si>
  <si>
    <t>00291014203 DEP.DE CHEQ.AJENOS,RET.DE CAM.,CONCEPTO: REEMBOLSO,DEP.: ABC-OFICINA CENTRAL , PROCEDENCIA: BANCO UNION S.A., CHEQUE: 3509, FECHA DE EMISION:03/05/2019</t>
  </si>
  <si>
    <t>00291014203 DEP.DE CHEQ.AJENOS,RET.DE CAM.,CONCEPTO: REEMBOLSO,DEP.: ABC-OFICINA CENTRAL , PROCEDENCIA: BANCO UNION S.A., CHEQUE: 3510, FECHA DE EMISION:03/05/2019</t>
  </si>
  <si>
    <t>00291014203 DEP.DE CHEQ.AJENOS,RET.DE CAM.,CONCEPTO: REEMBOLSO,DEP.: ABC-OFICINA CENTRAL , PROCEDENCIA: BANCO UNION S.A., CHEQUE: 3511, FECHA DE EMISION:03/05/2019</t>
  </si>
  <si>
    <t>00291014203 DEP.DE CHEQ.AJENOS,RET.DE CAM.,CONCEPTO: REEMBOLSO,DEP.: ABC-OFICINA CENTRAL , PROCEDENCIA: BANCO UNION S.A., CHEQUE: 3512, FECHA DE EMISION:03/05/2019</t>
  </si>
  <si>
    <t>00099021001 DEPOSITO DE EFECTIVO, DEPOSITANTE: CECILIA FLORES DE CEÑI CI. 399548 LP, CONCEPTO: COBRO INDEBIDO DE SENASIR DEL MES DE MAYO, CUENTA DE DEPOSITO: CUENTA UNICA DEL TESORO</t>
  </si>
  <si>
    <t>00099021001 DEPOSITO DE EFECTIVO, DEPOSITANTE: CLEMENTINA GONZALES FLORES, CONCEPTO: DEVOLUCION DE HABER, CUENTA DE DEPOSITO: CUENTA UNICA DEL TESORO</t>
  </si>
  <si>
    <t>00099021001 DEPOSITO DE EFECTIVO, DEPOSITANTE: OTILIA CONDORI CUNO   ( HIJA ), CONCEPTO: IMPORTE POR COBRO INDEBIDO DE LOLA CUNO CANASA (Q.E.P.D.), CUENTA DE DEPOSITO: CUENTA UNICA DEL TESORO</t>
  </si>
  <si>
    <t>00099021001 DEPOSITO DE EFECTIVO, DEPOSITANTE: GERMAN MENA SANTANDER, CONCEPTO: DEVOLUCION DEMASIA HABERES MAXIMA RENUMERACION SECTOR PUBLICO,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</si>
  <si>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</si>
  <si>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HEBERT CHOQUE TARQUI, CONCEPTO: DEVOLUCION DEMASIA HABERES MAXIMA RENUMERACION SECTOR PUBLICO, CUENTA DE DEPOSITO: CUENTA UNICA DEL TESORO</t>
  </si>
  <si>
    <t>00291012006 DEP.DE CHEQ.AJENOS,RET.DE CAM.,CONCEPTO: PAGO USO DE PUENTES VIADUCTOS DE FIBRA OPTICA,DEP.: ENTEL SA , PROCEDENCIA: BANCO MERCANTIL SANTA CRUZ SA., CHEQUE: 216497, FECHA DE EMISION:29/04/2019</t>
  </si>
  <si>
    <t>00099021001 DEP.DE CHEQ.AJENOS,RET.DE CAM.,CONCEPTO: DEVOLUCION DE CC NO COBRADO ENERO 2019,DEP.: LA VITALICIA SEGUROS Y REASEGUROS DE VIDA SA , PROCEDENCIA: BANCO BISA S.A., CHEQUE: 50738, FECHA DE EMISION:06/05/2019</t>
  </si>
  <si>
    <t>00099021001 DEP.DE CHEQ.AJENOS,RET.DE CAM.,CONCEPTO: JHOVANNA LESLY MARTINEZ FLORES,DEP.: BANCO UNION S.A. , PROCEDENCIA: BANCO UNION S.A., CHEQUE: 163157, FECHA DE EMISION:06/05/2019</t>
  </si>
  <si>
    <t>00099021001 DEP.DE CHEQ.AJENOS,RET.DE CAM.,CONCEPTO: AYALA ACHA JULIETA FIDELIA,DEP.: BANCO UNION S.A. , PROCEDENCIA: BANCO UNION S.A., CHEQUE: 163155, FECHA DE EMISION:06/05/2019</t>
  </si>
  <si>
    <t>00099021001 DEP.DE CHEQ.AJENOS,RET.DE CAM.,CONCEPTO: AYAVIRI QUIROZ JOSE ARCENIO,DEP.: BANCO UNION S.A. , PROCEDENCIA: BANCO UNION S.A., CHEQUE: 163158, FECHA DE EMISION:06/05/2019</t>
  </si>
  <si>
    <t>00099021001 DEP.DE CHEQ.AJENOS,RET.DE CAM.,CONCEPTO: VELA RIOS CRISTINA,DEP.: BANCO UNION S.A. , PROCEDENCIA: BANCO UNION S.A., CHEQUE: 163156, FECHA DE EMISION:06/05/2019</t>
  </si>
  <si>
    <t>A:00099021001 TRANSFERENCIA DE RECUPERACIONES SEGUN NOTA INTERNA GEF-LIN-MCM-0301-NOT/19 POR CONCEPTO DE INTERES DE ACUERDO A CONTRATO DE FIDEICOMISO "FINANCIAMIENTO UNVERSIDADES PUBLICAS AUTONOMAS" FIRMADO ENTRE EL MPD Y EL FNDR (UNIVERSIDAD TECNICA DE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</si>
  <si>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SANTOS MERCADO.</t>
  </si>
  <si>
    <t>A:00099021001 TRANSFERENCIA DE RECUPERACIONES SEGUN NOTA INTERNA GEF-LIN-MCM-0301-NOT/19 POR CONCEPTO DE INTERES DE ACUERDO A CONTRATO DE FIDEICOMISO "FINANCIAMIENTO UNVERSIDADES PUBLICAS AUTONOMAS" FIRMADO ENTRE EL MPD Y EL FNDR (UNIVERSIDAD AMAZONICA DE PANDO)</t>
  </si>
  <si>
    <t>A:00099021001 TRANSFERENCIA DE RECUPERACIONES SEGÚN NOTA GEF-LIN-MCM-0306-NOT/19 PARA PAGO DE INTERESES DE ACUERDO A CONTRATO DE FIDEICOMISO “PROGRAMA APOYO A LA EJECUCION DE LA INVERSION PUBLICA” FIRMADO ENTRE MINISTERIO DE PLANIFICACION Y EL FNDR, CORRESPONDIENTE AL GAM BERMEJO.</t>
  </si>
  <si>
    <t>A:00099021001 TRANSFERENCIA DE RECUPERACIONES SEGUN NOTA INTERNA GEF-LIN-MCM-0301-NOT/19 POR CONCEPTO DE INTERES DE ACUERDO A CONTRATO DE FIDEICOMISO "FINANCIAMIENTO UNVERSIDADES PUBLICAS AUTONOMAS" FIRMADO ENTRE EL MPD Y EL FNDR (UNIVERSIDAD SIGLO XX)</t>
  </si>
  <si>
    <t>A:00099021001 TRANSFERENCIA DE RECUPERACIONES SEGÚN NOTA GEF-LIN-MCM-0306-NOT/19 PARA PAGO DE INTERESES DE ACUERDO A CONTRATO DE FIDEICOMISO “PROGRAMA APOYO A LA EJECUCION DE LA INVERSION PUBLICA” FIRMADO ENTRE MINISTERIO DE PLANIFICACION Y EL FNDR, CORRESPONDIENTE AL GAM ICLA.</t>
  </si>
  <si>
    <t>A:00099021001 TRANSFERENCIA DE RECUPERACIONES SEGÚN NOTA GEF-LIN-MCM-0306-NOT/19 PARA PAGO DE INTERESES DE ACUERDO A CONTRATO DE FIDEICOMISO “PROGRAMA APOYO A LA EJECUCION DE LA INVERSION PUBLICA” FIRMADO ENTRE MINISTERIO DE PLANIFICACION Y EL FNDR, CORRESPONDIENTE AL GAM PORTACHUELO.</t>
  </si>
  <si>
    <t>A:00099021001 TRANSFERENCIA DE RECUPERACIONES SEGÚN NOTA GEF-LIN-MCM-0306-NOT/19 PARA PAGO DE INTERESES DE ACUERDO A CONTRATO DE FIDEICOMISO “PROGRAMA APOYO A LA EJECUCION DE LA INVERSION PUBLICA” FIRMADO ENTRE MINISTERIO DE PLANIFICACION Y EL FNDR, CORRESPONDIENTE AL GAM FERNANDEZ ALONZO.</t>
  </si>
  <si>
    <t>A:00099021001 TRANSFERENCIA DE RECUPERACIONES SEGÚN NOTA GEF-LIN-MCM-0306-NOT/19 PARA PAGO DE INTERESES DE ACUERDO A CONTRATO DE FIDEICOMISO “PROGRAMA APOYO A LA EJECUCION DE LA INVERSION PUBLICA” FIRMADO ENTRE MINISTERIO DE PLANIFICACION Y EL FNDR, CORRESPONDIENTE AL GAM MONTEAGUDO.</t>
  </si>
  <si>
    <t>A:00099021001 TRANSFERENCIA DE RECUPERACIONES SEGÚN NOTA GEF-LIN-MCM-0306-NOT/19 PARA PAGO DE INTERESES DE ACUERDO A CONTRATO DE FIDEICOMISO “PROGRAMA APOYO A LA EJECUCION DE LA INVERSION PUBLICA” FIRMADO ENTRE MINISTERIO DE PLANIFICACION Y EL FNDR, CORRESPONDIENTE AL GAM SAN LORENZO.</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</si>
  <si>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MOJOCOYA.</t>
  </si>
  <si>
    <t>A:00099021001 TRANSFERENCIA DE RECUPERACIONES SEGÚN NOTA GEF-LIN-MCM-0306-NOT/19 PARA PAGO DE INTERESES DE ACUERDO A CONTRATO DE FIDEICOMISO “PROGRAMA APOYO A LA EJECUCION DE LA INVERSION PUBLICA” FIRMADO ENTRE MINISTERIO DE PLANIFICACION Y EL FNDR, CORRESPONDIENTE AL GAM CARAPARI.</t>
  </si>
  <si>
    <t>A:00099021001 TRANSFERENCIA DE RECUPERACIONES SEGÚN NOTA GEF-LIN-MCM-0306-NOT/19 PARA PAGO DE INTERESES DE ACUERDO A CONTRATO DE FIDEICOMISO “PROGRAMA APOYO A LA EJECUCION DE LA INVERSION PUBLICA” FIRMADO ENTRE MINISTERIO DE PLANIFICACION Y EL FNDR, CORRESPONDIENTE AL GAM WARNES.</t>
  </si>
  <si>
    <t>A:00099021001 TRANSFERENCIA DE RECUPERACIONES SEGÚN NOTA GEF-LIN-MCM-0306-NOT/19 PARA PAGO DE INTERESES DE ACUERDO A CONTRATO DE FIDEICOMISO “PROGRAMA APOYO A LA EJECUCION DE LA INVERSION PUBLICA” FIRMADO ENTRE MINISTERIO DE PLANIFICACION Y EL FNDR, CORRESPONDIENTE AL GAM SAN PABLO DE HUACARETA.</t>
  </si>
  <si>
    <t>A:00099021001 TRANSFERENCIA DE RECUPERACIONES SEGÚN NOTA GEF-LIN-MCM-0306-NOT/19 PARA PAGO DE INTERESES DE ACUERDO A CONTRATO DE FIDEICOMISO “PROGRAMA APOYO A LA EJECUCION DE LA INVERSION PUBLICA” FIRMADO ENTRE MINISTERIO DE PLANIFICACION Y EL FNDR, CORRESPONDIENTE AL GAD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</si>
  <si>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CHUQUISACA.</t>
  </si>
  <si>
    <t>A:00099021001 TRANSFERENCIA DE RECUPERACIONES SEGÚN NOTA GEF-LIN-MCM-0306-NOT/19 PARA PAGO DE INTERESES DE ACUERDO A CONTRATO DE FIDEICOMISO “PROGRAMA APOYO A LA EJECUCION DE LA INVERSION PUBLICA” FIRMADO ENTRE MINISTERIO DE PLANIFICACION Y EL FNDR, CORRESPONDIENTE AL GAM SANTA CRUZ.</t>
  </si>
  <si>
    <t>A:00099021001 TRANSFERENCIA DE RECUPERACIONES SEGÚN NOTA GEF-LIN-MCM-0306-NOT/19 PARA PAGO DE INTERESES DE ACUERDO A CONTRATO DE FIDEICOMISO “PROGRAMA APOYO A LA EJECUCION DE LA INVERSION PUBLICA” FIRMADO ENTRE MINISTERIO DE PLANIFICACION Y EL FNDR, CORRESPONDIENTE AL GAM PUCARANI.</t>
  </si>
  <si>
    <t>A:00099021001 TRANSFERENCIA DE RECUPERACIONES SEGÚN NOTA GEF-LIN-MCM-0306-NOT/19 PARA PAGO DE INTERESES DE ACUERDO A CONTRATO DE FIDEICOMISO “PROGRAMA APOYO A LA EJECUCION DE LA INVERSION PUBLICA” FIRMADO ENTRE MINISTERIO DE PLANIFICACION Y EL FNDR, CORRESPONDIENTE AL GAM RIBERALTA.</t>
  </si>
  <si>
    <t>A:00099021001 TRANSFERENCIA DE RECUPERACIONES SEGÚN NOTA GEF-LIN-MCM-0306-NOT/19 PARA PAGO DE INTERESES DE ACUERDO A CONTRATO DE FIDEICOMISO “PROGRAMA APOYO A LA EJECUCION DE LA INVERSION PUBLICA” FIRMADO ENTRE MINISTERIO DE PLANIFICACION Y EL FNDR, CORRESPONDIENTE AL GAM ALALAY.</t>
  </si>
  <si>
    <t>A:00099021001 TRANSFERENCIA DE RECUPERACIONES SEGÚN NOTA GEF-LIN-MCM-0306-NOT/19 PARA PAGO DE INTERESES DE ACUERDO A CONTRATO DE FIDEICOMISO “PROGRAMA APOYO A LA EJECUCION DE LA INVERSION PUBLICA” FIRMADO ENTRE MINISTERIO DE PLANIFICACION Y EL FNDR, CORRESPONDIENTE AL GAD BENI.</t>
  </si>
  <si>
    <t>A:00099021001 TRANSFERENCIA DE RECUPERACIONES SEGÚN NOTA GEF-LIN-MCM-0306-NOT/19 PARA PAGO DE INTERESES DE ACUERDO A CONTRATO DE FIDEICOMISO “PROGRAMA APOYO A LA EJECUCION DE LA INVERSION PUBLICA” FIRMADO ENTRE MINISTERIO DE PLANIFICACION Y EL FNDR, CORRESPONDIENTE AL GAM VILLAMONTES.</t>
  </si>
  <si>
    <t>A:00099021001 TRANSFERENCIA DE RECUPERACIONES SEGÚN NOTA GEF-LIN-MCM-0306-NOT/19 PARA PAGO DE INTERESES DE ACUERDO A CONTRATO DE FIDEICOMISO “PROGRAMA APOYO A LA EJECUCION DE LA INVERSION PUBLICA” FIRMADO ENTRE MINISTERIO DE PLANIFICACION Y EL FNDR, CORRESPONDIENTE AL GAM EL ALTO.</t>
  </si>
  <si>
    <t>TRANSFERENCIA RECIBIDA DEL EXTERIOR SEGÚN MENSAJES SWIFT Nos. 05663-05654 (REM.EXT.) DE FECHA 06-05-2019 POR DESEMBOLSO DE BID PRÉSTAMO 4376/BL-BO 00001 BO LIBRETA N° 00291012002 ABC-RECURSOS PROPIOS REF.: UTILES DE ESCRITORIO</t>
  </si>
  <si>
    <t>NÚMERO DE LIBRETA CUT: 99031009.00 OPERACIÓN T01 TRANSFERENCIA DE FONDOS A LA CUT - TESORO DIRECTO DE BANCO UNION S.A. A CUENTA UNICA DEL TESORO CON NUMERO DE SOLICITUD = 3744832 Y NUMERO CORRELATIVO = 91320006052019380 TRANSFERENCIA POR OPERACIONES DE VENTA BONOS BTX</t>
  </si>
  <si>
    <t>00099021001 DEPOSITO DE EFECTIVO, DEPOSITANTE: JANETTE MEDRANO, CONCEPTO: PAGO PARCIAL SENASIR, CUENTA DE DEPOSITO: CUENTA UNICA DEL TESORO</t>
  </si>
  <si>
    <t>00526012001 DEPOSITO DE EFECTIVO, DEPOSITANTE: BOLIVIA TV- FRANZ LLIULLY CHIPANA, CONCEPTO: DEVOLUCION DE FONDOS EN AVANCE PARA COMPRA DE MATERIAL DE FERRETERIA Y VARIOS, CUENTA DE DEPOSITO: CUENTA UNICA DEL TESORO</t>
  </si>
  <si>
    <t>00099021001 DEPOSITO DE EFECTIVO, DEPOSITANTE: TRIBUNAL CONSTITUCIONAL PLURINACIONAL, CONCEPTO: DEVOLUCION DE LICENCIAS SIN GOCE DE HABER MES DE MARZO, CUENTA DE DEPOSITO: CUENTA UNICA DEL TESORO</t>
  </si>
  <si>
    <t>00099021001 DEPOSITO DE EFECTIVO, DEPOSITANTE: MARIA MAGDA PAREDES CHOQUE DE RAMOS, CONCEPTO: DEVOLUCION BONO DE FRONTERA, CUENTA DE DEPOSITO: CUENTA UNICA DEL TESORO</t>
  </si>
  <si>
    <t>00526012001 DEPOSITO DE EFECTIVO, DEPOSITANTE: BOLIVIA TV - JAIME QUISPE MAMANI, CONCEPTO: DEVOLUCION DE FONDOS EN AVANCE, CUENTA DE DEPOSITO: CUENTA UNICA DEL TESORO</t>
  </si>
  <si>
    <t>00099021001 DEPOSITO DE EFECTIVO, DEPOSITANTE: FELIX ROLDAN MENDEZ CI 466513LP, CONCEPTO: ACTUALIZACION DE LA NOTA DE CARGO EN LA CUENTA FISCAL N°3987, CUENTA DE DEPOSITO: CUENTA UNICA DEL TESORO</t>
  </si>
  <si>
    <t>00099021001 DEPOSITO DE EFECTIVO, DEPOSITANTE: ALBERTO URBINA LOZA, CONCEPTO: DEVOLUCION, CUENTA DE DEPOSITO: CUENTA UNICA DEL TESORO</t>
  </si>
  <si>
    <t>00099021001 DEPOSITO DE EFECTIVO, DEPOSITANTE: RAMIRO FERNANDO PINILLA LIZARRAGA, CONCEPTO: REGULARIZACION ENERO A DICIEMBRE 2018 LEY FINANCIAL LEY 1135 -DS 3766, CUENTA DE DEPOSITO: CUENTA UNICA DEL TESORO</t>
  </si>
  <si>
    <t>00132039202 DEPOSITO DE EFECTIVO, DEPOSITANTE: JUAN CARLOS SUAREZ CESPEDES, CONCEPTO: DEVOLUCION DE FONDOS EN AVANCE, CUENTA DE DEPOSITO: CUENTA UNICA DEL TESORO</t>
  </si>
  <si>
    <t>00099021001 DEPOSITO DE EFECTIVO, DEPOSITANTE: ELIZABETH R FERNANDEZ CARRILLO, CONCEPTO: DEVOLUCION DE RETROACTIVO, CUENTA DE DEPOSITO: CUENTA UNICA DEL TESORO</t>
  </si>
  <si>
    <t>00670012002 DEP.DE CHEQ.AJENOS,RET.DE CAM.,CONCEPTO: DEVOLUCION DE PASAJE AEREO INTERNACIONAL -ELECCIONES PRIMARIAS,DEP.: TRIBUNAL SUPREMO ELECTORAL , PROCEDENCIA: BANCO UNION S.A., CHEQUE: 10726, FECHA DE EMISION:23/04/2019</t>
  </si>
  <si>
    <t>00015011108 DEP.DE CHEQ.AJENOS,RET.DE CAM.,CONCEPTO: DEVOLUCION DE FONDOS,DEP.: MIN GOBIERNO , PROCEDENCIA: BANCO UNION S.A., CHEQUE: 51321, FECHA DE EMISION:25/04/2019</t>
  </si>
  <si>
    <t>00099021001 DEP.DE CHEQ.AJENOS,RET.DE CAM.,CONCEPTO: ESPINOZA PEREYRA INGRID NORKA,DEP.: BANCO UNION S.A. , PROCEDENCIA: BANCO UNION S.A., CHEQUE: 163159, FECHA DE EMISION:07/05/2019</t>
  </si>
  <si>
    <t>00099021001 DEPOSITO DE EFECTIVO, DEPOSITANTE: HUGO REMBERTO CASTRO RODRIGUEZ, CONCEPTO: DEVOLUCION DEL HABER DE MARZO 2019 ITEM N. 55424, CUENTA DE DEPOSITO: CUENTA UNICA DEL TESORO</t>
  </si>
  <si>
    <t>00117012001 DEPOSITO DE EFECTIVO, DEPOSITANTE: IVER MIJAEL VARGAS PONCE DE LEON, CONCEPTO: DEVOLUCION DE VIATICOS C31 1006, CUENTA DE DEPOSITO: CUENTA UNICA DEL TESORO</t>
  </si>
  <si>
    <t>NUMERO DE LIBRETA CUT: 3440108001 OPERACIÓN E18 TRANSFERENCIA DEL SISTEMA FINANCIERO POR CUENTA DE TERCEROS A LA CUT UNICEF PAYMENT NUMBER 3190105590INSTITUTO PLURINACIONAL DE ESTUDIOS DE LENGUA Y CULTURAS</t>
  </si>
  <si>
    <t>NUMERO DE LIBRETA CUT: 0153018002 OPERACIÓN E18 TRANSFERENCIA DEL SISTEMA FINANCIERO POR CUENTA DE TERCEROS A LA CUT OPC VALIDACIONDE REFERENTES UNICEFUNICEF PAYMENT NUMBER 3190106858</t>
  </si>
  <si>
    <t>'COBRO DE UTILES DE ESCRITORIO POR´||BS50.-Y REGISTRO COBRO REEMB.GSTS.COMUNICACION BS220.-CARTA DE CREDITO STANDBY REF.:BKD2017LG00285 (BCB:SB-R-2017-56) A/F ADMINISTRADORA BOLIVIANA DE CARRETERAS,S/G NOTA ABC/GNA/SAF/ATE/2019-1095,30/04/19. LIB.00291012002 ABC-RECURSOS PROPIOS REF.:REEMB.GSTS.COM.Y EMIS.COMP.CONT. SBLC BKD2017LG00285</t>
  </si>
  <si>
    <t>'COBRO DE UTILES DE ESCRITORIO POR´||BS50.-Y REGISTRO COBRO REEMB.GSTS.COMUNICACION BS220.-CARTA DE CREDITO STANDBY REF.:BKD2017LG00114 (BCB:SB-R-2017-31) A/F ADMINISTRADORA BOLIVIANA DE CARRETERAS,S/G NOTA ABC/GNA/SAF/ATE/2019-1096,30/04/19. LIB.00291012002 ABC-RECURSOS PROPIOS REF.:REEMB.GSTS.COM.Y EMIS.COMP.CONT. SBLC BKD2017LG00114</t>
  </si>
  <si>
    <t>NUMERO DE LIBRETA CUT: 00253018007 OPERACIÓN E18 TRANSFERENCIA DEL SISTEMA FINANCIERO POR CUENTA DE TERCEROS A LA CUT EMAGUA FAO INVERSION GCP BOL 046 GFF</t>
  </si>
  <si>
    <t>TRANSFERENCIA DEL EXTERIOR SEGUN SWIFT 05710 DE FECHA 07/05/2019 ORDENANTE: CONSULADO DE BOLIVIA EN CALAMA CL REF.: RECAUDACIONES MES ABRIL LIB. 00340012005 SEGIP - RECAUDACION EXTERIOR - CEDULAS DE IDENTIDAD</t>
  </si>
  <si>
    <t>NÚMERO DE LIBRETA CUT: 99031009.00 OPERACIÓN T01 TRANSFERENCIA DE FONDOS A LA CUT - TESORO DIRECTO DE BANCO UNION S.A. A CUENTA UNICA DEL TESORO CON NUMERO DE SOLICITUD = 3749008 Y NUMERO CORRELATIVO = 91320007052019459 TRANSFERENCIA POR OPERACIONES DE VENTA BONOS BTX</t>
  </si>
  <si>
    <t>COBRO COSTOS DE PAPELERIA SEGUN TRANSFERENCIA DEL EXTERIOR POR ORDEN DE CORPORACION PETROLERA S.A. REF.FACTURA NO.182 LIB. 00513062001 YPFB-OPERACIONES PLANTA DE SEPARACION DE LIQUIDOS RIO GRANDE</t>
  </si>
  <si>
    <t>COBRO COSTOS DE PAPELERIA SEGUN TRANSFERENCIA DEL EXTERIOR POR ORDEN DE CONSULADO DE BOLIVIA EN CALAMA CL REF.: RECAUDACIONES MES ABRIL LIB. 00340012003 RECAUDACION EXTRANJERIA - C.I. -L.C.</t>
  </si>
  <si>
    <t>COBRO COSTOS DE PAPELERIA SEGUN TRANSFERENCIA DEL EXTERIOR POR ORDEN DE STANDARD CHARTERED BANK LIB. 00513012007 YPFB - RECURSOS NACIONALIZACIÓN</t>
  </si>
  <si>
    <t>00099021001 DEPOSITO DE EFECTIVO, DEPOSITANTE: JOSE LUIS CALDERON BARRIOS, CONCEPTO: DEVOLUCION, CUENTA DE DEPOSITO: CUENTA UNICA DEL TESORO</t>
  </si>
  <si>
    <t>00099021001 DEPOSITO DE EFECTIVO, DEPOSITANTE: BARRIOS VILLA ALFONSO CI: 1253043, CONCEPTO: DEVOLUCION DE SALARIO EXCEDENTE AL ASIGNADO AL PRESIDENTE ABRIL 2019, CUENTA DE DEPOSITO: CUENTA UNICA DEL TESORO</t>
  </si>
  <si>
    <t>00099021001 DEPOSITO DE EFECTIVO, DEPOSITANTE: FUERTES CALLAPINO BERNARDINO CI: 1283979, CONCEPTO: DEVOLUCION DE SALARIO EXCEDENTE AL ASIGNADO AL PRESIDENTE ABRIL 2019, CUENTA DE DEPOSITO: CUENTA UNICA DEL TESORO</t>
  </si>
  <si>
    <t>00099021001 DEPOSITO DE EFECTIVO, DEPOSITANTE: VENEGAS RAMOS HERNAN CI: 3663639, CONCEPTO: DEVOLUCION DE SALARIO EXCEDENTE AL ASIGNADO AL PRESIDENTE ABRIL 2019, CUENTA DE DEPOSITO: CUENTA UNICA DEL TESORO</t>
  </si>
  <si>
    <t>00291012008 DEPOSITO DE EFECTIVO, DEPOSITANTE: CONSORCIO IDIMSA-GENESIS, CONCEPTO: SOLICITUD ENSAYO LABORATORIO LBC -AT-021-19, CUENTA DE DEPOSITO: CUENTA UNICA DEL TESORO</t>
  </si>
  <si>
    <t>00099021001 DEPOSITO DE EFECTIVO, DEPOSITANTE: ANA MARIA MALAGA GONZALES C.I. 2204639 LP, CONCEPTO: REVERSION TOTAL, CUENTA DE DEPOSITO: CUENTA UNICA DEL TESORO</t>
  </si>
  <si>
    <t>00099021001 DEPOSITO DE EFECTIVO, DEPOSITANTE: ANGELICA CHAVEZ HANCO CI 2400182LP, CONCEPTO: REVERSION DEVOLUCION OCTUBRE 2018, CUENTA DE DEPOSITO: CUENTA UNICA DEL TESORO</t>
  </si>
  <si>
    <t>00599032003 DEPOSITO DE EFECTIVO, DEPOSITANTE: EBA-JOSE ANTONIO BORDA AGUILERA, CONCEPTO: DEVOLUCION POR FONDO EN AVANCE, CUENTA DE DEPOSITO: CUENTA UNICA DEL TESORO</t>
  </si>
  <si>
    <t>00291012001 DEPOSITO DE EFECTIVO, DEPOSITANTE: MARIANO TORREZ GOMEZ ABC, CONCEPTO: REVERSION PREVENTIVO 1091 GASTOS MENORES, CUENTA DE DEPOSITO: CUENTA UNICA DEL TESORO</t>
  </si>
  <si>
    <t>00099021001 DEP.DE CHEQ.AJENOS,RET.DE CAM.,CONCEPTO: CECILIA  FERRUFINO SERRANO,DEP.: BANCO UNION SA , PROCEDENCIA: BANCO UNION S.A., CHEQUE: 163164, FECHA DE EMISION:08/05/2019</t>
  </si>
  <si>
    <t>00099021001 DEP.DE CHEQ.AJENOS,RET.DE CAM.,CONCEPTO: CANDIA PIZARRO JORGE,DEP.: BANCO UNION SA , PROCEDENCIA: BANCO UNION S.A., CHEQUE: 163161, FECHA DE EMISION:08/05/2019</t>
  </si>
  <si>
    <t>00099021001 DEP.DE CHEQ.AJENOS,RET.DE CAM.,CONCEPTO: CANDIA PIZARRO JORGE,DEP.: BANCO UNION SA , PROCEDENCIA: BANCO UNION S.A., CHEQUE: 163160, FECHA DE EMISION:08/05/2019</t>
  </si>
  <si>
    <t>00099021001 DEP.DE CHEQ.AJENOS,RET.DE CAM.,CONCEPTO: HURTADO ROJAS JESUS,DEP.: BANCO UNION SA , PROCEDENCIA: BANCO UNION S.A., CHEQUE: 163163, FECHA DE EMISION:08/05/2019</t>
  </si>
  <si>
    <t>00099021001 DEP.DE CHEQ.AJENOS,RET.DE CAM.,CONCEPTO: OSBALDO LIMACHI MORA,DEP.: BANCO UNION SA , PROCEDENCIA: BANCO UNION S.A., CHEQUE: 163165, FECHA DE EMISION:08/05/2019</t>
  </si>
  <si>
    <t>00099021001 DEP.DE CHEQ.AJENOS,RET.DE CAM.,CONCEPTO: SONIA VILLAVICENCIO TICONA DEVOLUCION DE EXAMEN PREOCUPACIONAL NO REALIZADO,DEP.: DEFENSORIA DEL PUEBLO , PROCEDENCIA: BANCO UNION S.A., CHEQUE: 1468, FECHA DE EMISION:30/04/2019</t>
  </si>
  <si>
    <t>00099021001 DEPOSITO DE EFECTIVO, DEPOSITANTE: SECKO GONZALES HUGO CI: 3682597, CONCEPTO: DEVOLUCION DE SALARIO EXCEDENTE AL ASIGANDO AL PRESIDENTE ABRIL 2019, CUENTA DE DEPOSITO: CUENTA UNICA DEL TESORO</t>
  </si>
  <si>
    <t>00099021001 DEPOSITO DE EFECTIVO, DEPOSITANTE: LOURDES ALIAGA ZAPATA, CONCEPTO: DOBLE PERCEPCION DEL MES DE MAYO DEL 2019, CUENTA DE DEPOSITO: CUENTA UNICA DEL TESORO</t>
  </si>
  <si>
    <t>00099021001 DEPOSITO DE EFECTIVO, DEPOSITANTE: ANGELA AGUILAR VARGAS, CONCEPTO: REVERSION DE BOLETA DE HABER MENSUAL, CUENTA DE DEPOSITO: CUENTA UNICA DEL TESORO</t>
  </si>
  <si>
    <t>00099021001 DEPOSITO DE EFECTIVO, DEPOSITANTE: JULIO BAPTISTA SANTANDER, CONCEPTO: POR CONCEPTO DE REVERSION DE BOLETOS DE MES DE MARZO, CUENTA DE DEPOSITO: CUENTA UNICA DEL TESORO</t>
  </si>
  <si>
    <t>A:00099021001 El concepto de la mencionada operación corresponde a la transferencia de capital por el mes de Abril/2019, de Cooperativa Sudamérica al TGN.</t>
  </si>
  <si>
    <t>A:00099021001 El concepto de la mencionada operación corresponde a la transferencia de capital al TGN, por el mes de Abril de 2019 del Fideicomiso Programa de Reconversión Productiva y Comercial TGN 9º.</t>
  </si>
  <si>
    <t>A:00099021001 Pago de capital e interés corriente a favor del TGN, adeudado por el GAD La Paz, correspondiente a los Préstamos Convenios Subsidiarios CAF 2324, Programa Multisectorial de Infraestructura Rural.</t>
  </si>
  <si>
    <t>||TRANSFERENCIA DE FONDOS S/G. MENSAJES SWIFT NROS. 05811 Y 05807 DE LA FECHA. (SECTOR PÚBLICO - SOBREVUELOS). DEBITO DE LA LIBRETA 00117012001 DGAC, REPOSICION UTILES DE ESCRITORIO.</t>
  </si>
  <si>
    <t>A:00041014101 Débito Automático por incumplimiento del Gobierno Autónomo Municipal de Achacachi (GAM AHÍ), al Convenio Intergubernativo (Equipos de Computación) de fecha 17 de agosto de 2017, suscrito entre el Ministerio de Desarrollo Productivo y Economía Plural y el GAM AHÍ para el programa “Educación con Revolución Tecnológica”.</t>
  </si>
  <si>
    <t>REGULARIZACION DE TRANSFERENCIA DEL EXTERIOR SEGUN SWIFT NO.5694 DE FECHA 08/05/2019 ORDENANTE: TRANSPORTES AEREOS BOLIVIANOS LIB. 00525012001 LBP-TRANSPORTES AEREOS BOLIVIANOS (4030001162)</t>
  </si>
  <si>
    <t>NUMERO DE LIBRETA CUT: 00099021001 OPERACIÓN E18 TRANSFERENCIA DEL SISTEMA FINANCIERO POR CUENTA DE TERCEROS A LA CUT REPOSICION FRACCION COMPLENTARIA</t>
  </si>
  <si>
    <t>NÚMERO DE LIBRETA CUT: 99031009.00 OPERACIÓN T01 TRANSFERENCIA DE FONDOS A LA CUT - TESORO DIRECTO DE BANCO UNION S.A. A CUENTA UNICA DEL TESORO CON NUMERO DE SOLICITUD = 3754394 Y NUMERO CORRELATIVO = 91320008052019491 TRANSFERENCIA POR OPERACIONES DE VENTA BONOS BTX</t>
  </si>
  <si>
    <t>'COBRO DE'||UTILES DE ESCRITORIO POR EL COMPROBANTE CONTABLE NRO. 0953467 DE LA FECHA, SEGÚN CORREO ELECTRÓNICO DE YPFB DE F. 23/01/2018. DEBITO DE LA LIBRETA 00513022001 YPFB  OPERACIONES.</t>
  </si>
  <si>
    <t>00099021001 DEPOSITO DE EFECTIVO, DEPOSITANTE: CHUQUIMIA CARVAJAL FREDDY JAIME, CONCEPTO: DEVOLUCION DE BONO AL CARGO, CUENTA DE DEPOSITO: CUENTA UNICA DEL TESORO</t>
  </si>
  <si>
    <t>00099021001 DEPOSITO DE EFECTIVO, DEPOSITANTE: GALLO DURAN HERMOGENES, CONCEPTO: DEVOLUCION DE BONO AL CARGO, CUENTA DE DEPOSITO: CUENTA UNICA DEL TESORO</t>
  </si>
  <si>
    <t>00099021001 DEPOSITO DE EFECTIVO, DEPOSITANTE: APAZA FLORES JULIAN, CONCEPTO: DEVOLUCION DE BONO AL CARGO, CUENTA DE DEPOSITO: CUENTA UNICA DEL TESORO</t>
  </si>
  <si>
    <t>00099021001 DEPOSITO DE EFECTIVO, DEPOSITANTE: QUISPE MAMANI FREDDY CARLOS, CONCEPTO: DEVOLUCION DE BONO AL CARGO, CUENTA DE DEPOSITO: CUENTA UNICA DEL TESORO</t>
  </si>
  <si>
    <t>00099021001 DEPOSITO DE EFECTIVO, DEPOSITANTE: LOZA MAMANI RENE, CONCEPTO: DEVOLUCION DE BONO AL CARGO, CUENTA DE DEPOSITO: CUENTA UNICA DEL TESORO</t>
  </si>
  <si>
    <t>00099021001 DEPOSITO DE EFECTIVO, DEPOSITANTE: ESPINOZA ZAMBRANA DOUGLAS, CONCEPTO: DEVOLUCION DE BONO AL CARGO, CUENTA DE DEPOSITO: CUENTA UNICA DEL TESORO</t>
  </si>
  <si>
    <t>00099021001 DEPOSITO DE EFECTIVO, DEPOSITANTE: VARGAS URQUIDI JULIO TOMAS, CONCEPTO: DEVOLUCION DE BONO AL CARGO, CUENTA DE DEPOSITO: CUENTA UNICA DEL TESORO</t>
  </si>
  <si>
    <t>00099021001 DEPOSITO DE EFECTIVO, DEPOSITANTE: DURAN QUIROGA JUSSEF RODRIGO, CONCEPTO: DEVOLUCION DE BONO AL CARGO, CUENTA DE DEPOSITO: CUENTA UNICA DEL TESORO</t>
  </si>
  <si>
    <t>00099021001 DEPOSITO DE EFECTIVO, DEPOSITANTE: SALECK AVAROMA SALOMON, CONCEPTO: DEVOLUCION DE BONO AL CARGO, CUENTA DE DEPOSITO: CUENTA UNICA DEL TESORO</t>
  </si>
  <si>
    <t>00099021001 DEPOSITO DE EFECTIVO, DEPOSITANTE: TOLA QUISBERT EDWIN, CONCEPTO: DEVOLUCION DE BONO AL CARGO, CUENTA DE DEPOSITO: CUENTA UNICA DEL TESORO</t>
  </si>
  <si>
    <t>00099021001 DEPOSITO DE EFECTIVO, DEPOSITANTE: ESPINOZA  NINA DAVID, CONCEPTO: DEVOLUCION DE BONO AL CARGO, CUENTA DE DEPOSITO: CUENTA UNICA DEL TESORO</t>
  </si>
  <si>
    <t>00099021001 DEPOSITO DE EFECTIVO, DEPOSITANTE: BEJARANO ALCOBA JAIRO ALBERTO, CONCEPTO: DEVOLUCION DE BONO AL CARGO, CUENTA DE DEPOSITO: CUENTA UNICA DEL TESORO</t>
  </si>
  <si>
    <t>00099021001 DEPOSITO DE EFECTIVO, DEPOSITANTE: CHOQUELLA CRUZ ENRRIQUE, CONCEPTO: DEVOLUCION DE BONO AL CARGO, CUENTA DE DEPOSITO: CUENTA UNICA DEL TESORO</t>
  </si>
  <si>
    <t>00099021001 DEPOSITO DE EFECTIVO, DEPOSITANTE: ALCON DURAN LEO YBAR, CONCEPTO: DEVOLUCION DE BONO AL CARGO, CUENTA DE DEPOSITO: CUENTA UNICA DEL TESORO</t>
  </si>
  <si>
    <t>00099021001 DEPOSITO DE EFECTIVO, DEPOSITANTE: GONZALES PRADO JHON ALBERT, CONCEPTO: DEVOLUCION DE BONO AL CARGO, CUENTA DE DEPOSITO: CUENTA UNICA DEL TESORO</t>
  </si>
  <si>
    <t>00099021001 DEPOSITO DE EFECTIVO, DEPOSITANTE: ANGULO FERNANDEZ RAUL FERNANDO, CONCEPTO: DEVOLUCION DE BONO AL CARGO, CUENTA DE DEPOSITO: CUENTA UNICA DEL TESORO</t>
  </si>
  <si>
    <t>00099021001 DEPOSITO DE EFECTIVO, DEPOSITANTE: MAMANI QUISPE NOEMI, CONCEPTO: DEVOLUCION DE BONO AL CARGO, CUENTA DE DEPOSITO: CUENTA UNICA DEL TESORO</t>
  </si>
  <si>
    <t>00099021001 DEPOSITO DE EFECTIVO, DEPOSITANTE: MAMANI RODRIGUEZ MARCO ANTONIO, CONCEPTO: DEVOLUCION DE BONO AL CARGO, CUENTA DE DEPOSITO: CUENTA UNICA DEL TESORO</t>
  </si>
  <si>
    <t>00099021001 DEPOSITO DE EFECTIVO, DEPOSITANTE: MIRANDA SALAZAR MARTIN JERRY, CONCEPTO: DEVOLUCION DE BONO AL CARGO, CUENTA DE DEPOSITO: CUENTA UNICA DEL TESORO</t>
  </si>
  <si>
    <t>00099021001 DEPOSITO DE EFECTIVO, DEPOSITANTE: CHOQUE SAUSIRI FELICIANO, CONCEPTO: DEVOLUCION DE BONO AL CARGO, CUENTA DE DEPOSITO: CUENTA UNICA DEL TESORO</t>
  </si>
  <si>
    <t>00099021001 DEPOSITO DE EFECTIVO, DEPOSITANTE: PATZI MAMANI TITO RONAL, CONCEPTO: DEVOLUCION DE BONO AL CARGO, CUENTA DE DEPOSITO: CUENTA UNICA DEL TESORO</t>
  </si>
  <si>
    <t>00099021001 DEPOSITO DE EFECTIVO, DEPOSITANTE: PEREZ VARGAS DANIELA PAOLA, CONCEPTO: DEVOLUCION DE BONO AL CARGO, CUENTA DE DEPOSITO: CUENTA UNICA DEL TESORO</t>
  </si>
  <si>
    <t>00592012001 DEPOSITO DE EFECTIVO, DEPOSITANTE: M.D.P.Y.E.P., CONCEPTO: EMISIVO ENTIDAD-MIN. DESARROLLO PRODUCTIVO Y ECONOMIA PLURAL, PAGO SALDO ND 241970, GESTION 2019, CUENTA DE DEPOSITO: CUENTA UNICA DEL TESORO</t>
  </si>
  <si>
    <t>00592012001 DEPOSITO DE EFECTIVO, DEPOSITANTE: FONADIN, CONCEPTO: EMISIVO ENTIDAD-FONADIN, PAGO ND 253212 GESTION 2019, CUENTA DE DEPOSITO: CUENTA UNICA DEL TESORO</t>
  </si>
  <si>
    <t>00099021001 DEPOSITO DE EFECTIVO, DEPOSITANTE: ANA MARIA MALAGA GONZALES, CONCEPTO: DOBLE PERCEPCION, CUENTA DE DEPOSITO: CUENTA UNICA DEL TESORO</t>
  </si>
  <si>
    <t>00099021001 DEPOSITO DE EFECTIVO, DEPOSITANTE: RAMIRO MORALES MAMANI, CONCEPTO: DEVOLUCION BONO FRONTERA, CUENTA DE DEPOSITO: CUENTA UNICA DEL TESORO</t>
  </si>
  <si>
    <t>00099021001 DEPOSITO DE EFECTIVO, DEPOSITANTE: RENE FRANZ ARROYO HERBAS, CONCEPTO: DOBLE PERCEPCION, CUENTA DE DEPOSITO: CUENTA UNICA DEL TESORO</t>
  </si>
  <si>
    <t>00099021001 DEPOSITO DE EFECTIVO, DEPOSITANTE: MARIO VALDIVIA AGUILAR, CONCEPTO: DOBLE PERCEPCION, CUENTA DE DEPOSITO: CUENTA UNICA DEL TESORO</t>
  </si>
  <si>
    <t>00099021001 DEPOSITO DE EFECTIVO, DEPOSITANTE: AGENCIA NACIONAL DE HIDROCARBUROS, CONCEPTO: DEVOLUCION DE RECURSOS POR CONSUMO DE TELEFONO EXCEDENTE, CUENTA DE DEPOSITO: CUENTA UNICA DEL TESORO</t>
  </si>
  <si>
    <t>00099021001 DEPOSITO DE EFECTIVO, DEPOSITANTE: DESIDERIO MAMANI COPA, CONCEPTO: DEVOLUCION POR DOBLE PERCEPCION, CUENTA DE DEPOSITO: CUENTA UNICA DEL TESORO</t>
  </si>
  <si>
    <t>00099021001 DEPOSITO DE EFECTIVO, DEPOSITANTE: CHOQUE QUENTA EDGAR, CONCEPTO: DEVOLUCION DE BONO AL CARGO, CUENTA DE DEPOSITO: CUENTA UNICA DEL TESORO</t>
  </si>
  <si>
    <t>00099021001 DEPOSITO DE EFECTIVO, DEPOSITANTE: LAREDO MORALES MAURICIO, CONCEPTO: DEVOLUCION DE BONO AL CARGO, CUENTA DE DEPOSITO: CUENTA UNICA DEL TESORO</t>
  </si>
  <si>
    <t>00099021001 DEPOSITO DE EFECTIVO, DEPOSITANTE: VEIZAGA CESPEDES FREDDY MARCELO, CONCEPTO: DEVOLUCION DE BONO AL CARGO, CUENTA DE DEPOSITO: CUENTA UNICA DEL TESORO</t>
  </si>
  <si>
    <t>00099021001 DEPOSITO DE EFECTIVO, DEPOSITANTE: CONDORI ONOFRE DAYSI, CONCEPTO: DEVOLUCION DE BONO AL CARGO, CUENTA DE DEPOSITO: CUENTA UNICA DEL TESORO</t>
  </si>
  <si>
    <t>00234014202 DEP.DE CHEQ.AJENOS,RET.DE CAM.,CONCEPTO: DEVOLUCION AL C-31 N°28 PARTIDA N°25220,DEP.: ANGELA JHOANNA CONDO LOPEZ , PROCEDENCIA: BANCO UNION S.A., CHEQUE: 584, FECHA DE EMISION:07/05/2019</t>
  </si>
  <si>
    <t>00291012005 DEP.DE CHEQ.AJENOS,RET.DE CAM.,CONCEPTO: PAGO ESPACIO PUBLICITARIO TRAMO AUTOPISTA LA PAZ - EL ALTO,DEP.: ENTEL SA , PROCEDENCIA: BANCO MERCANTIL SANTA CRUZ SA., CHEQUE: 216556, FECHA DE EMISION:07/05/2019</t>
  </si>
  <si>
    <t>00253014116 DEP.DE CHEQ.AJENOS,RET.DE CAM.,CONCEPTO: TRANSF A LA CUT POR DEBITO GAM CARACOLLO PARA PROY INTEGRAL DE COSECHA DE AGUA MUN EXTREMA POBREZA,DEP.: GAM CARACOLLO , PROCEDENCIA: BANCO UNION S.A., CHEQUE: 1356, FECHA DE EMISION:08/05/2019</t>
  </si>
  <si>
    <t>00253014104 DEP.DE CHEQ.AJENOS,RET.DE CAM.,CONCEPTO: TRANSFERENCIA A LA CUT POR DEBITO GAM CHARAÑA PARA PROY CONSTRUCCION ALCANTARILLADO SANITARIO Y SIST,DEP.: GAM CHARAÑA , PROCEDENCIA: BANCO UNION S.A., CHEQUE: 1355, FECHA DE EMISION:08/05/2019</t>
  </si>
  <si>
    <t>00099021001 DEP.DE CHEQ.AJENOS,RET.DE CAM.,CONCEPTO: DEVOLUCION DE GASTOS OBSERVADOS EX CONSUL OMAR GUTIERREZ,DEP.: CONSULADO DE BOLIVIA EN MURCIA , PROCEDENCIA: BANCO UNION S.A., CHEQUE: 1410, FECHA DE EMISION:08/05/2019</t>
  </si>
  <si>
    <t>00099021001 DEP.DE CHEQ.AJENOS,RET.DE CAM.,CONCEPTO: RESTITUCION A LA CUT EJECUCION DE BOLETA DE GARANTIA SERIE W N° 0508761 DEP POR BANCO MERCANTIL DE S,DEP.: MINISTERIO DE GOBIERNO-UELICN</t>
  </si>
  <si>
    <t>00099021001 DEP.DE CHEQ.AJENOS,RET.DE CAM.,CONCEPTO: REVERSION A LA CUT S/G C-31 N. 2447 Y 2448 IMP NO UTILIZADO REC ECONOMICO NOVIEMBRE Y DICIEMBRE 2018,DEP.: MINISTERIO DE GOBIERNO-UELICN</t>
  </si>
  <si>
    <t>00099021001 DEP.DE CHEQ.AJENOS,RET.DE CAM.,CONCEPTO: REVERSION A LA CUT S/G C-31 N° 978 CPTE N° 1306,DEP.: MINISTERIO DE GOBIERNO-UELICN , PROCEDENCIA: BANCO UNION S.A., CHEQUE: 8129, FECHA DE EMISION:03/05/2019</t>
  </si>
  <si>
    <t>00099021001 DEP.DE CHEQ.AJENOS,RET.DE CAM.,CONCEPTO: DEVOLUCION POR PERMISOS SIN GOCE DE HABER,DEP.: ABEN , PROCEDENCIA: BANCO UNION S.A., CHEQUE: 76, FECHA DE EMISION:06/05/2019</t>
  </si>
  <si>
    <t>00130012001 DEP.DE CHEQ.AJENOS,RET.DE CAM.,CONCEPTO: PAGO DE INTERESES A FOFIM,DEP.: COMERMIN RL , PROCEDENCIA: BANCO NACIONAL DE BOLIVIA S.A., CHEQUE: 1123392, FECHA DE EMISION:03/05/2019</t>
  </si>
  <si>
    <t>00099021001 DEPOSITO DE EFECTIVO, DEPOSITANTE: ALANOCA QUISPE BEATRIZ, CONCEPTO: DEVOLUCION DE BONO AL CARGO, CUENTA DE DEPOSITO: CUENTA UNICA DEL TESORO</t>
  </si>
  <si>
    <t>00015021102 DEPOSITO DE EFECTIVO, DEPOSITANTE: APAZA GUZMAN IGNACIO, CONCEPTO: DEVOLUCION DE BONO AL CARGO, CUENTA DE DEPOSITO: CUENTA UNICA DEL TESORO</t>
  </si>
  <si>
    <t>00592012001 DEPOSITO DE EFECTIVO, DEPOSITANTE: M.D.R.Y.T., CONCEPTO: EMISIVO ENTIDAD - MIN. DESARROLLO RURAL Y TIERRAS, PAGO ND 248152 GESTION 2019, CUENTA DE DEPOSITO: CUENTA UNICA DEL TESORO</t>
  </si>
  <si>
    <t>00099021001 DEPOSITO DE EFECTIVO, DEPOSITANTE: RONALD ARIEL LECOÑA MAMANI, CONCEPTO: DEPÓSITO EN CTA SENASIR: COBRO INDEBIDO, CUENTA DE DEPOSITO: CUENTA UNICA DEL TESORO</t>
  </si>
  <si>
    <t>00099021001 DEP.DE CHEQ.AJENOS,RET.DE CAM.,CONCEPTO: REEMBOLSO SUBSIDIO INCAPACIDAD TEMPORAL GERENCIA TARIJA,DEP.: CGE , PROCEDENCIA: BANCO UNION S.A., CHEQUE: 6368, FECHA DE EMISION:07/05/2019</t>
  </si>
  <si>
    <t>00099021001 DEPOSITO DE EFECTIVO, DEPOSITANTE: AMELIA APAZA DE APAZA, CONCEPTO: DEVOLUCION  POR CONCEPTO SENASIR, CUENTA DE DEPOSITO: CUENTA UNICA DEL TESORO</t>
  </si>
  <si>
    <t>00099021001 DEPOSITO DE EFECTIVO, DEPOSITANTE: MARIO ANTONIO GUTIERREZ CALLISAYA, CONCEPTO: DEVOLUCION DE HABERES DEL MES DE ABRIL DE 2019 DE SEDES LA PAZ, CUENTA DE DEPOSITO: CUENTA UNICA DEL TESORO</t>
  </si>
  <si>
    <t>'TRANSFERENCIA DE FONDOS||S/G. NOTA CITE: MH/VTCP/DGT/UO/OB N°1844/2008 DE F.21-10-2008 DEL MIN.DE HACIENDA S/G. DETALLE ADJUNTO. DEBITO DE LA LIBRETA N°00099021001, REPOSICION UTILES DE ESCRITORIO.</t>
  </si>
  <si>
    <t>A:00099021001 Reversión de recursos al GAM de Tito Yupanqui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</si>
  <si>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Vaca Guzmán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</si>
  <si>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Charaña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</si>
  <si>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Tipuani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</si>
  <si>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Calacoto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</si>
  <si>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Quiabaya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</si>
  <si>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Yanacachi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</si>
  <si>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Tiquina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</si>
  <si>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Nazacara de Pacajes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</si>
  <si>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Caquiaviri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</si>
  <si>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</si>
  <si>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Sorata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</si>
  <si>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Alto Beni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</si>
  <si>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Buenaventura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</si>
  <si>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Pasorapa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</si>
  <si>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Ixiamas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</si>
  <si>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</si>
  <si>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General Juan José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</si>
  <si>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</si>
  <si>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Gualberto Villarroel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</si>
  <si>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Quime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</si>
  <si>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Ichoca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</si>
  <si>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Morochata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</si>
  <si>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Ancoraimes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</si>
  <si>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Rivero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</si>
  <si>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Patacamaya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</si>
  <si>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Arbieto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</si>
  <si>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Umala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</si>
  <si>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Tolata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</si>
  <si>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Guaqui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</si>
  <si>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Sacabamba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</si>
  <si>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Ayo Ayo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</si>
  <si>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</si>
  <si>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Achocalla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</si>
  <si>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</si>
  <si>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de Huacaya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</si>
  <si>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Tapacari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</si>
  <si>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Catacora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</si>
  <si>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Sicaya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</si>
  <si>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de Machaca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</si>
  <si>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Capinota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</si>
  <si>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Teoponte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</si>
  <si>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Yotala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</si>
  <si>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Chacarilla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</si>
  <si>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Zudañez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</si>
  <si>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Mapiri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</si>
  <si>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Presto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</si>
  <si>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</si>
  <si>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Alcalá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</si>
  <si>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Omereque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</si>
  <si>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Lucas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</si>
  <si>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Papel 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</si>
  <si>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Las Carreras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</si>
  <si>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Escoma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</si>
  <si>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Camataqui (Villa Abecia)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</si>
  <si>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</si>
  <si>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Apolo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</si>
  <si>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NÚMERO DE LIBRETA CUT: 99031009.00 OPERACIÓN T01 TRANSFERENCIA DE FONDOS A LA CUT - TESORO DIRECTO DE BANCO UNION S.A. A CUENTA UNICA DEL TESORO CON NUMERO DE SOLICITUD = 3758335 Y NUMERO CORRELATIVO = 91320009052019533 TRANSFERENCIA POR OPERACIONES DE VENTA BONOS BTX</t>
  </si>
  <si>
    <t>||TRANSFERENCIA DE FONDOS PARA SEDEM - ENVIBOL "PLANTA DE ENVASES DE VIDRIO CHUQUISACA- MUNICIPIO ZUDAÑEZ" (4° DESEMBOLSO), ABONO EN LA CUT LIBRETA N° 00132079201 S/G NOTA CITE: BDP/GO/CART/2109/2019 DE 07/05/19 LIBRETA N° 00132079201. SEDEM - ENVIBOL "PLANTA DE ENVASES DE VIDRIO CHUQUISACA- MUNICIPIO ZUDAÑEZ"</t>
  </si>
  <si>
    <t>||TRANSFERENCIA DE FONDOS PARA EMPRESA BOLIVIANA DE ALIMENTOS Y DERIVADOS  EBA IMPLEMENTACIÓN DE UNA PLANTA PROCESADORA DE LÁCTEOS EN EL DEPTO. DEL BENI. (11° DESEMBOLSO), ABONO EN LA CUT LIBRETA N° 00599039204 S/G NOTA CITE: BDP/GO/CART/2110/2019 DE 07/05/19 LIBRETA N° 00599039204. EBA IMPLEMENTACIÓN DE UNA PLANTA PROCESADORA DE LÁCTEOS EN DEPTO.DEL BENI"</t>
  </si>
  <si>
    <t>||COBRO DE COMISIONES BANCARIAS POR TRANSFERENCIA AL EXTERIOR DEL DESEMBOLSO A PAE LLC USD3.244.863.- S/G CONTRATO SANO 402/2014 DEL 18/12/2014, CLAUSULA 20,1,PARAGRAFO IV, INCISO IV) Y PARAGRAFO V INCISO D) LIB. N° 00513012007 YPFB - RECURSOS NACIONALIZACION</t>
  </si>
  <si>
    <t>'COBRO DE'||UTILES DE ESCRITORIO POR EL COMPROBANTE CONTABLE NRO. 0953608 DE LA FECHA, SEGÚN CORREO ELECTRÓNICO DE YPFB. DEBITO DE LA LIBRETA 00513022001 YPFB  OPERACIONES.</t>
  </si>
  <si>
    <t>'COBRO DE'||UTILES DE ESCRITORIO POR EL COMPROBANTE CONTABLE NRO. 0953690 DE LA FECHA, SEGÚN CORREO ELECTRÓNICO DE YPFB. DEBITO DE LA LIBRETA 00513022001 YPFB  OPERACIONES.</t>
  </si>
  <si>
    <t>COBRO COSTOS DE PAPELERIA SEGUN TRANSFERENCIA DEL EXTERIOR POR ORDEN DE AMARILLA GAS S.A. (ARGENTINA) REF.: PAYMENT OF MERCHANDISES LIB. 00513062001 YPFB-OPERACIONES PLANTA DE SEPARACION DE LIQUIDOS RIO GRANDE</t>
  </si>
  <si>
    <t>COBRO COSTOS DE PAPELERIA SEGUN TRANSFERENCIA DEL EXTERIOR POR ORDEN DE GAS CORONA S A E C A (ASUNCION PARAGUAY) REF.: SWF OF 19/05/09 LIB. 00513062001 YPFB-OPERACIONES PLANTA DE SEPARACION DE LIQUIDOS RIO GRANDE</t>
  </si>
  <si>
    <t>||VTA.DIV.C/TRANSF.FDOS.AL EXT.Y COMIS.TRANSF.FDOS.AL EXT.0,10% S/USD833.333,61.-,REEMB.GSTS.COM.BS220.-Y EMIS.COMP.CONT.BS50.-REF.:PAGO 5 LC I-2018-05 P/C ABEN A/F JOINT STOCK COMPANY,S/G NOTA ABEN/DGE/NE/Nº330/2019,07/05/19 Y AUT.VTA.DIV.-MEFP,08/05/19. LIB.00099021001 TGN-RECURSOS ORDINARIOS REF.:COMIS.PAGO 5 LC I-2018-05.</t>
  </si>
  <si>
    <t>||VTA.DIV.C/TRANSF.FDOS.AL EXT.Y COMIS.TRANSF.FDOS.AL EXT.0,10% S/USD1.200.000.-,REEMB.GSTS.COM.BS220.-Y EMIS.COMP.CONT.BS50.-REF.:PAGO 6 LC I-2018-05 P/C ABEN A/F JOINT STOCK COMPANY,S/G NOTA ABEN/DGE/NE/Nº330/2019,07/05/19 Y AUT.VTA.DIV.-MEFP,08/05/19. LIB.00099021001 TGN-RECURSOS ORDINARIOS REF.:COMIS.PAGO 6 LC I-2018-05.</t>
  </si>
  <si>
    <t>||VTA.DIV.C/TRANSF.FDOS.AL EXT.Y COMIS.TRANSF.FDOS.AL EXT.0,10% S/USD1.140.480.-,REEMB.GSTS.COM.BS220.-Y EMIS.COMP.CONT.BS50.-REF.:PAGO 7 LC I-2018-05 P/C ABEN A/F JOINT STOCK COMPANY,S/G NOTA ABEN/DGE/NE/Nº331/2019,07/05/19 Y AUT.VTA.DIV.-MEFP,03/05/19. LIB.00099021001 TGN-RECURSOS ORDINARIOS REF.:COMIS.PAGO 7 LC I-2018-05.</t>
  </si>
  <si>
    <t>||VTA.DIV.C/TRANSF.FDOS.AL EXT.Y COMIS.TRANSF.FDOS.AL EXT.0,10% S/USD1.578.566,40.-,REEMB.GSTS.COM.BS220.-Y EMIS.COMP.CONT.BS50.-REF.:PAGO 8 LC I-2018-05 P/C ABEN A/F JOINT STOCK COMPANY,S/G NOTA ABEN/DGE/NE/Nº331/2019,07/05/19 Y AUT.VTA.DIV.-MEFP,03/05/19. LIB.00099021001 TGN-RECURSOS ORDINARIOS REF.:COMIS.PAGO 8 LC I-2018-05.</t>
  </si>
  <si>
    <t>||PAGO A PDVSA PRESTAMO SA137065 FACTURA 509098 VCTO. 13-03-2019 POR CUENTA DE YPFB, SEGUN NOTAS NRO. YPFB/GAFC-0771 DFC-1079 URT-054/2019 DE FECHA 8/04/2019 DE YPFB Y GOBYF-2019-0014 DEL 2/05/2019 DE PDVSA, CAPITAL USD 16.382,35 INTERESES USD 3.240,23 FECHA VALOR 9/05/2019 LIBRETA NRO. 00513012004 LPB-YPFB-UNICOMERCIAL (4030005415/1-2188907)</t>
  </si>
  <si>
    <t>||COBRO DE COMISIONES POR PAGO A PDVSA PRESTAMO SA137065 FACTURA 509098 VCTO. 13-03-2019 POR CUENTA DE YPFB, SEGUN NOTAS NRO. YPFB/GAFC-0771 DFC-1079 URT-054/2019 DE FECHA 8/04/2019 DE YPBF Y GOBYF-2019-0014 DEL 2/05/2019 DE PDVSA, CAPITAL USD 16.382,35 INTERESES USD 3.240,23 LIBRETA NRO. 00513012004 LPB-YPFB-UNICOMERCIAL (4030005415/1-2188907) REF: COMISIONES BANCARIAS</t>
  </si>
  <si>
    <t>00223012001 DEPOSITO DE EFECTIVO, DEPOSITANTE: MARIA LOURDES CORDERO PEREZ, CONCEPTO: 3ER PAGO PARCIAL POR DEVOLUCION DE PASAJES Y VIATICOS DE CUENTAS POR COBRAR, CUENTA DE DEPOSITO: CUENTA UNICA DEL TESORO</t>
  </si>
  <si>
    <t>00526012001 DEPOSITO DE EFECTIVO, DEPOSITANTE: JUVENAL ARNALDO ACARAPI MAGUEÑO, CONCEPTO: DEVOLUCION FONDOS EN AVANCE BOLIVIA TV, CUENTA DE DEPOSITO: CUENTA UNICA DEL TESORO</t>
  </si>
  <si>
    <t>00526012001 DEPOSITO DE EFECTIVO, DEPOSITANTE: SIDNEY DAYANA LOAYZA PLATA, CONCEPTO: DEVOLUCION SALDO FONDOS EN AVANCE, CUENTA DE DEPOSITO: CUENTA UNICA DEL TESORO</t>
  </si>
  <si>
    <t>00526012001 DEPOSITO DE EFECTIVO, DEPOSITANTE: BOLIVIA TV-LUIS MARCOS TROCHE CANDIA, CONCEPTO: DEVOLUCION DE FONDOS EN AVANCE, CUENTA DE DEPOSITO: CUENTA UNICA DEL TESORO</t>
  </si>
  <si>
    <t>00132012005 DEPOSITO DE EFECTIVO, DEPOSITANTE: ELIANA RAMALLO AROSTEGUI CI. 2302507, CONCEPTO: SEDEM - FOMENTO A LA EMPRESA PUBLICA PRODUCTIVA, CUENTA DE DEPOSITO: CUENTA UNICA DEL TESORO</t>
  </si>
  <si>
    <t>00099021001 DEPOSITO DE EFECTIVO, DEPOSITANTE: MIN DE EDUCACION JUSTO AUQUIPA LUCANA, CONCEPTO: DEVOLUCION POR DOBLE PERCEPCION, CUENTA DE DEPOSITO: CUENTA UNICA DEL TESORO</t>
  </si>
  <si>
    <t>00099021001 DEPOSITO DE EFECTIVO, DEPOSITANTE: WENDY CABRERA AGUILAR 4281812 LP, CONCEPTO: DEVOLUCION POR EXCEDER EL TECHO SALARIAL GESTION 2018 DE ENERO A DICIEMBRE DE WENDY CABRERA AGUILAR, CUENTA DE DEPOSITO: CUENTA UNICA DEL TESORO</t>
  </si>
  <si>
    <t>00099021001 DEPOSITO DE EFECTIVO, DEPOSITANTE: CLEMENTINA GONZALES FLORES, CONCEPTO: DEVOLUCION DOBLE PERCEPCION, CUENTA DE DEPOSITO: CUENTA UNICA DEL TESORO</t>
  </si>
  <si>
    <t>00099021001 DEPOSITO DE EFECTIVO, DEPOSITANTE: MELVA AJALLA RAMIREZ, CONCEPTO: DOBLE PERCEPCION, CUENTA DE DEPOSITO: CUENTA UNICA DEL TESORO</t>
  </si>
  <si>
    <t>00291012002 DEPOSITO DE EFECTIVO, DEPOSITANTE: ADMINISTRADORA BOLIVIANA  DE  CARRETERAS  ABC, CONCEPTO: REPOSICION DE CREDENCIAL, CUENTA DE DEPOSITO: CUENTA UNICA DEL TESORO</t>
  </si>
  <si>
    <t>00015011108 DEP.DE CHEQ.AJENOS,RET.DE CAM.,CONCEPTO: DEVOLUCION DE FONDOS,DEP.: MIN GOBIERNO , PROCEDENCIA: BANCO UNION S.A., CHEQUE: 51328, FECHA DE EMISION:07/05/2019</t>
  </si>
  <si>
    <t>00015011108 DEP.DE CHEQ.AJENOS,RET.DE CAM.,CONCEPTO: DEVOLUCION DE FONDOS,DEP.: MIN GOBIERNO , PROCEDENCIA: BANCO UNION S.A., CHEQUE: 51330, FECHA DE EMISION:07/05/2019</t>
  </si>
  <si>
    <t>00015011108 DEP.DE CHEQ.AJENOS,RET.DE CAM.,CONCEPTO: DEVOLUCION DE FONDOS,DEP.: MIN GOBIERNO , PROCEDENCIA: BANCO UNION S.A., CHEQUE: 51331, FECHA DE EMISION:07/05/2019</t>
  </si>
  <si>
    <t>00592012001 DEP.DE CHEQ.AJENOS,RET.DE CAM.,CONCEPTO: TRANSFERENCIA DE RECURSOS DEL 01 AL 09 DE MAYO 2019,DEP.: IVAN GONZALES , PROCEDENCIA: BANCO UNION S.A., CHEQUE: 663, FECHA DE EMISION:10/05/2019</t>
  </si>
  <si>
    <t>00099021001 DEP.DE CHEQ.AJENOS,RET.DE CAM.,CONCEPTO: LOPEZ CHAMBI AVIGAIL GLORIA,DEP.: BANCO UNION SA , PROCEDENCIA: BANCO UNION S.A., CHEQUE: 163170, FECHA DE EMISION:10/05/2019</t>
  </si>
  <si>
    <t>00572012001 DEP.DE CHEQ.AJENOS,RET.DE CAM.,CONCEPTO: PAGO POR ERROR DE TRANSFERENCIA,DEP.: ASEGURADORA FORTALEZA SA , PROCEDENCIA: BANCO FORTALEZA SOCIEDAD ANONIMA (BANCO FORTALEZA S.A.), CHEQUE: 10751, FECHA DE EMISI</t>
  </si>
  <si>
    <t>00081011108 DEP.DE CHEQ.AJENOS,RET.DE CAM.,CONCEPTO: RECUPERACION DE ACREENCIAS COACTIVO EN CONTRA DE JUAN CARLOS LOPEZ APARICIO Y OTRO,DEP.: MINISTERIO DE OBRAS PUBLICAS SERVICIOS Y VIVIENDA</t>
  </si>
  <si>
    <t>00670018003 DEP.DE CHEQ.AJENOS,RET.DE CAM.,CONCEPTO: COOPERACION UNICEF,DEP.: TRIBUNAL SUPREMO ELECTORAL , PROCEDENCIA: BANCO UNION S.A., CHEQUE: 10733, FECHA DE EMISION:08/05/2019</t>
  </si>
  <si>
    <t>00287102001 DEPOSITO DE EFECTIVO, DEPOSITANTE: F.P.S. - OFICINA CENTRAL, CONCEPTO: DEVOLUCION DE RECURSOS NO UTILIZADOS CAJA CHICA PARA REVERSION C-31 - 134 / 2019, CUENTA DE DEPOSITO: CUENTA UNICA DEL TESORO</t>
  </si>
  <si>
    <t>00099021001 DEPOSITO DE EFECTIVO, DEPOSITANTE: FATIMA RUEDA SAAVEDRA, CONCEPTO: PREVENTIVO N 111, CUENTA DE DEPOSITO: CUENTA UNICA DEL TESORO</t>
  </si>
  <si>
    <t>00099021001 DEPOSITO DE EFECTIVO, DEPOSITANTE: FATIMA RUEDA SAAVEDRA, CONCEPTO: PREVENTIVO N 110, CUENTA DE DEPOSITO: CUENTA UNICA DEL TESORO</t>
  </si>
  <si>
    <t>00253014112 DEP.DE CHEQ.AJENOS,RET.DE CAM.,CONCEPTO: DEP PARA GASTOS ADM PROYECTO AMPLIACION SIST. DE ALCANTARILLADO SANITARIO Y PTAR YAPACANI, STA CRUZ,DEP.: GAM YAPACANI , PROCEDENCIA: BANCO UNION S.A., CHEQUE: 1357, FECHA DE EMISION:10/05/2019</t>
  </si>
  <si>
    <t>00526012001 DEP.DE CHEQ.AJENOS,RET.DE CAM.,CONCEPTO: DEP. PARA REVERSION DE C-31 ORIGEN POR FAV-BTV NO UTILIZADOS LIC. MAX ALVARADO,DEP.: BOLIVIA TV , PROCEDENCIA: BANCO UNION S.A., CHEQUE: 16396, FECHA DE EMISION:08/05/2019</t>
  </si>
  <si>
    <t>00099021001 DEPOSITO DE EFECTIVO, DEPOSITANTE: SILVIA EUGENIA AMBA MENDOZA, CONCEPTO: DEVOLUCION SUELDO MES DE MARZO, CUENTA DE DEPOSITO: CUENTA UNICA DEL TESORO</t>
  </si>
  <si>
    <t>00099021001 DEPOSITO DE EFECTIVO, DEPOSITANTE: SILVIA EUGENIA AMBA MENDOZA, CONCEPTO: DEVOLUCION SUELDO MES DE ABRIL, CUENTA DE DEPOSITO: CUENTA UNICA DEL TESORO</t>
  </si>
  <si>
    <t>||TRANSFERENCIA A LA CUENTA UNICA DEL TESORO IMPORTES RETENIDOS A WALTER PEREZ, JULIO HUMEREZ Y SERGIO CEREZO POR REMUNERACION MAXIMA CORRESPONDIENTE AL MES DE ABRIL/2019 - LIBRETA N° 00099021001, S/G DOCS ADJTS Y ROC N° 654/19 DEL DCR TRANS. POR REMUNERACION MAXIMA DE WALTER ABRAHAM PEREZ ALANDIA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</si>
  <si>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DEJULIO HUMEREZ QUIROZ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</si>
  <si>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 SERGIO CEREZO AGUIRRE ABRIL/19 LIBRETA 00099021001</t>
  </si>
  <si>
    <t>A:00099021001 Reversión de recursos al GAM de Turco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</si>
  <si>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Antequera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</si>
  <si>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Poopó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</si>
  <si>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Curahuara de Carangas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</si>
  <si>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Totora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</si>
  <si>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</si>
  <si>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Choquecota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</si>
  <si>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Huachacalla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</si>
  <si>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Pazña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</si>
  <si>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</si>
  <si>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Alalay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</si>
  <si>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Shinahota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</si>
  <si>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Esmeralda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</si>
  <si>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Oruro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</si>
  <si>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Bella Flor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</si>
  <si>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Riberalta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</si>
  <si>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Porvenir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</si>
  <si>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</si>
  <si>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Rurrenabaque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</si>
  <si>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Lorenzo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</si>
  <si>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Loreto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</si>
  <si>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</si>
  <si>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Sena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</si>
  <si>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Ramón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</si>
  <si>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Gonzalo Moreno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</si>
  <si>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Baures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</si>
  <si>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del Abuná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</si>
  <si>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Exaltación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</si>
  <si>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GAIOC de Charagua Iyambae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</si>
  <si>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Reyes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</si>
  <si>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Santos Mercado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</si>
  <si>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Huacaraje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</si>
  <si>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Esperanza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</si>
  <si>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Borja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</si>
  <si>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Nueva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</si>
  <si>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Tarija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</si>
  <si>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Fernández Alonso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</si>
  <si>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Cuatro Cañadas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</si>
  <si>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Uriondo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</si>
  <si>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Tupiza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</si>
  <si>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Yunchara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</si>
  <si>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</si>
  <si>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Bermejo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</si>
  <si>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Ravelo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</si>
  <si>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Miguel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</si>
  <si>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 Rivera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</si>
  <si>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Yapacaní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</si>
  <si>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</si>
  <si>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Pailón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</si>
  <si>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Pocoata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</si>
  <si>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Portachuelo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</si>
  <si>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Antonio de Esmoruco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</si>
  <si>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Lagunillas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</si>
  <si>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Tinguipaya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</si>
  <si>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Gutiérrez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</si>
  <si>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Pablo de Lípez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</si>
  <si>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 Moro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</si>
  <si>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Quemes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</si>
  <si>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Postrer Valle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</si>
  <si>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Llica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</si>
  <si>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Trigal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</si>
  <si>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Colquechaca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</si>
  <si>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</si>
  <si>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Caiza "D"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</si>
  <si>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Grande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</si>
  <si>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Potosí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</si>
  <si>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Samaipata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</si>
  <si>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Caripuyo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</si>
  <si>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Mairana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</si>
  <si>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Huayllamarca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</si>
  <si>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Quirusillas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</si>
  <si>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Arampampa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</si>
  <si>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Comarapa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</si>
  <si>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Betanzos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</si>
  <si>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Quijarro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</si>
  <si>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Agustín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</si>
  <si>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El Carmen Rivero Tórrez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</si>
  <si>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Urmiri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</si>
  <si>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Okinawa Uno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</si>
  <si>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Tahua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</si>
  <si>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Urubicha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</si>
  <si>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Buena Vista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</si>
  <si>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Chuquihuta Ayllu Jucumani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</si>
  <si>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Juan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</si>
  <si>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Coipasa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</si>
  <si>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Javier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</si>
  <si>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Cotagaita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</si>
  <si>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Belén de Andamarca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</si>
  <si>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Aullagas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</si>
  <si>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00099021001 OPERACIÓN E18 TRANSFERENCIA DEL SISTEMA FINANCIERO POR CUENTA DE TERCEROS A LA CUT PAGO ADELANTADO P.R.A.-RO Bs. 3.871,48PAGO InDEBIDO - RP Bs. 1.059,45</t>
  </si>
  <si>
    <t>NÚMERO DE LIBRETA CUT: 99031009.00 OPERACIÓN T01 TRANSFERENCIA DE FONDOS A LA CUT - TESORO DIRECTO DE BANCO UNION S.A. A CUENTA UNICA DEL TESORO CON NUMERO DE SOLICITUD = 3762878 Y NUMERO CORRELATIVO = 91320010052019592 TRANSFERENCIA OPERACIONES DE VENTA BONOS BTX</t>
  </si>
  <si>
    <t>NUMERO DE LIBRETA CUT: 00099021001 OPERACIÓN E18 TRANSFERENCIA DEL SISTEMA FINANCIERO POR CUENTA DE TERCEROS A LA CUT TRANSFERENCIA DE FONDOS POR PAGO ADELANTADO PRP.R.A-RP PERIODO ABRIL 2019 A SOLICITUD DE FUTURO DE BOLIVIA S.A. ADMINISTRADORA DE FONDOS DE PENSIONES</t>
  </si>
  <si>
    <t>NUMERO DE LIBRETA CUT: 00099021001 OPERACIÓN E18 TRANSFERENCIA DEL SISTEMA FINANCIERO POR CUENTA DE TERCEROS A LA CUT TRANSFERENCIA DE FONDOS POR PAGO INDEBIDO RP PERIODO ABRIL 2019</t>
  </si>
  <si>
    <t>COBRO COSTOS DE PAPELERIA POR REGULARIZACION DE TRANSFERENCIA DEL EXTERIOR POR ORDEN DE AMBAR ENERGIA LTDA LIB. 00513012007 YPFB - RECURSOS NACIONALIZACIÓN</t>
  </si>
  <si>
    <t>COBRO COSTOS DE PAPELERIA POR REGULARIZACION DE TRANSFERENCIA DEL EXTERIOR POR ORDEN DE PETROLEOS PARAGUAYOS PETROPAR LIB. 00513062001 YPFB-OPERACIONES PLANTA DE SEPARACION DE LIQUIDOS RIO GRANDE</t>
  </si>
  <si>
    <t>COBRO COSTOS DE PAPELERIA POR REGULARIZACION DE TRANSFERENCIA DEL EXTERIOR POR ORDEN DE CORP.PARAGUAYA DISTRIBUIDORA DE DERIVADOS DE PETROLEO S.A. LIB. 00513062001 YPFB-OPERACIONES PLANTA DE SEPARACION DE LIQUIDOS RIO GRANDE</t>
  </si>
  <si>
    <t>COBRO COSTOS DE PAPELERIA POR REGULARIZACION DE TRANSFERENCIA DEL EXTERIOR POR ORDEN DE AMBAR ENERGIA LTDA. LIB. 00513012007 YPFB - RECURSOS NACIONALIZACIÓN</t>
  </si>
  <si>
    <t>||REGISTRO COBRO COMISIÓN ENMIENDA LC BS 220,- REEMBOLSO GASTOS DE COMUNICACIÓN BS. 220,- Y EMISIÓN DE BCTE. CONTABLE BS 50.- S/G NOTA ABEN/DGE/NE/N°338/2019 REF.:I-2018-17 P/C AGENCIA BOLIVIANA DE ANERGIA NUCLEAR A/F INVAP SOCIEDAD DEL ESTADO. LIB.: 00099021001 TGN-RECURSOS ORDINARIOS REF.:ENMIENDA LC I-2018-17</t>
  </si>
  <si>
    <t>'COBRO DE'||UTILES DE ESCRITORIO POR EL COMPROBANTE CONTABLE NRO. 0953838 DE LA FECHA, SEGÚN CORREO ELECTRÓNICO DE YPFB DE F. 23/01/2018. DEBITO DE LA LIBRETA 00513022001 YPFB  OPERACIONES.</t>
  </si>
  <si>
    <t>00099021001 DEPOSITO DE EFECTIVO, DEPOSITANTE: IDARTE WILLY CHURA CALLISAYA, CONCEPTO: DEVOLUCION DE PASAJES TERRESTRES NO UTILIZADOS,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</si>
  <si>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</si>
  <si>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SANDRA BEATRIZ DORIA MEDINA RIVERA, CONCEPTO: EXCESO DE HABERES MARZO 2019, CUENTA DE DEPOSITO: CUENTA UNICA DEL TESORO</t>
  </si>
  <si>
    <t>00526012001 DEPOSITO DE EFECTIVO, DEPOSITANTE: CESAR GOMEZ CONDORI - BOLIVIA TV, CONCEPTO: DEVOLUCION DE FONDOS EN AVANCE, CUENTA DE DEPOSITO: CUENTA UNICA DEL TESORO</t>
  </si>
  <si>
    <t>00070011102 DEPOSITO DE EFECTIVO, DEPOSITANTE: CORALI CONDORI BERNABE, CONCEPTO: DEVOLUCION DE SALDO NO EJECUTADO PARA REVERSION DE C-31 N° 964,2,1, CUENTA DE DEPOSITO: CUENTA UNICA DEL TESORO</t>
  </si>
  <si>
    <t>00099021001 DEPOSITO DE EFECTIVO, DEPOSITANTE: FREDDY  COYO  LARICO, CONCEPTO: DEVOLUCION DE ASIGNACION DE BONO A CARGO DEVOLUCION DEL BENEFICIO COLATERAL CODIGO CUENTA N 3987, CUENTA DE DEPOSITO: CUENTA UNICA DEL TESORO</t>
  </si>
  <si>
    <t>00099021001 DEPOSITO DE EFECTIVO, DEPOSITANTE: SEVERO MALLCU ESPINOZA, CONCEPTO: DIVISION NACIONAL ADICIONAL Y REPOSICION SALARIAL, CUENTA DE DEPOSITO: CUENTA UNICA DEL TESORO</t>
  </si>
  <si>
    <t>00099021001 DEPOSITO DE EFECTIVO, DEPOSITANTE: MARTIN FELIX FERNANDEZ CHURA, CONCEPTO: DEVOLUCION DE DEUDA, CUENTA DE DEPOSITO: CUENTA UNICA DEL TESORO</t>
  </si>
  <si>
    <t>00526012001 DEP.DE CHEQ.AJENOS,RET.DE CAM.,CONCEPTO: DEP POR PASAJES Y VIATICOS DESCON EN PLANILLAS (RR.HH) DEL MES DE FEBRERO,DEP.: BOLIVIA TV , PROCEDENCIA: BANCO UNION S.A., CHEQUE: 16402, FECHA DE EMISION:08/05/2019</t>
  </si>
  <si>
    <t>00099021001 DEP.DE CHEQ.AJENOS,RET.DE CAM.,CONCEPTO: ROSAS LEON  SILVIA,DEP.: BANCO UNION SA , PROCEDENCIA: BANCO UNION S.A., CHEQUE: 163172, FECHA DE EMISION:13/05/2019</t>
  </si>
  <si>
    <t>00099021001 DEP.DE CHEQ.AJENOS,RET.DE CAM.,CONCEPTO: ROSAS LEON SILVIA,DEP.: BANCO UNION SA , PROCEDENCIA: BANCO UNION S.A., CHEQUE: 163171, FECHA DE EMISION:13/05/2019</t>
  </si>
  <si>
    <t>00099021001 DEP.DE CHEQ.AJENOS,RET.DE CAM.,CONCEPTO: DEPÓSITO POR AISEM  POR DEVOLUCION DE BAJAS MEDICAS,DEP.: AISEM , PROCEDENCIA: BANCO UNION S.A., CHEQUE: 31508, FECHA DE EMISION:17/04/2019</t>
  </si>
  <si>
    <t>00099021001 DEPOSITO DE EFECTIVO, DEPOSITANTE: FERNANDO ZAMBRANA  CRUZ, CONCEPTO: DOBLE PERCEPCION, CUENTA DE DEPOSITO: CUENTA UNICA DEL TESORO</t>
  </si>
  <si>
    <t>00099021001 DEPOSITO DE EFECTIVO, DEPOSITANTE: ROGOBERTO CHINO LAIME, CONCEPTO: DEVOLUCION DE DEUDA POR DOBLE PERCEPCION (MINISTERIO DE EDUCAION), CUENTA DE DEPOSITO: CUENTA UNICA DEL TESORO</t>
  </si>
  <si>
    <t>00099021001 DEPOSITO DE EFECTIVO, DEPOSITANTE: ANA MARIA VALENCIA BLANCO, CONCEPTO: DEVOLUCION POR DOBLE PERCEPCION, CUENTA DE DEPOSITO: CUENTA UNICA DEL TESORO</t>
  </si>
  <si>
    <t>00526012001 DEP.DE CHEQ.AJENOS,RET.DE CAM.,CONCEPTO: DEP POR PASAJES Y VIATICOS DESCON EN PLANILLAS (RR.HH) DEL MES DE FEBRERO,DEP.: BOLIVIA TV , PROCEDENCIA: BANCO UNION S.A., CHEQUE: 16403, FECHA DE EMISION:08/05/2019</t>
  </si>
  <si>
    <t>NÚMERO DE LIBRETA CUT: 99031009.00 OPERACIÓN T01 TRANSFERENCIA DE FONDOS A LA CUT - TESORO DIRECTO DE BANCO UNION S.A. A CUENTA UNICA DEL TESORO CON NUMERO DE SOLICITUD = 3768673 Y NUMERO CORRELATIVO = 91320013052019735 TRANSFERENCIA POR OPERACIONES DE VENTA BONOS BTX</t>
  </si>
  <si>
    <t>COBRO COSTOS DE PAPELERIA SEGUN TRANSFERENCIA DEL EXTERIOR POR ORDEN DE PETROLEO BRASILERO SA PETROBRAS REF.: 07134216365 LIB. 00513012007 YPFB - RECURSOS NACIONALIZACIÓN</t>
  </si>
  <si>
    <t>COBRO COSTOS DE PAPELERIA SEGUN TRANSFERENCIA DEL EXTERIOR POR ORDEN DE PETROLEO BRASILERO SA PETROBRAS REF.: S069133296CE01 LIB. 00513012007 YPFB - RECURSOS NACIONALIZACIÓN</t>
  </si>
  <si>
    <t>COBRO COSTOS DE PAPELERIA SEGUN TRANSFERENCIA DEL EXTERIOR POR ORDEN DE PETROLEO BRASILERO SA PETROBRAS REF.: INV EXB-GAS-238/19 LIB. 00513012007 YPFB - RECURSOS NACIONALIZACIÓN</t>
  </si>
  <si>
    <t>||PAGO PRÉSTAMO 1020/SF-BO VCTO. 13-05-2019 POR CUENTA DEL BANCO DE DESARROLLO PRODUCTIVO SEGUN COD. LIQ. 012265 DE FECHA 11-05-2019, VALOR 13-05-2019 CAPITAL BS 1.346.605,83 INTERESES BS 534.215,13 LIBRETA 00099021001 TGN-RECURSOS ORDINARIOS-3987-ALIVIO MDRI</t>
  </si>
  <si>
    <t>||TRANSFERENCIA DE FONDOS S/G. MENSAJES SWIFT NROS. 06020 Y 06002 DE LA FECHA. (SECTOR PÚBLICO - SOBREVUELOS). DEBITO DE LA LIBRETA 00117012001 DGAC, REPOSICION UTILES DE ESCRITORIO.</t>
  </si>
  <si>
    <t>COBRO COSTOS DE PAPELERIA SEGUN TRANSFERENCIA DEL EXTERIOR POR ORDEN DE PETROLEO BRASILERO SA PETROBRAS REF.: 07134216310 LIB. 00513012007 YPFB - RECURSOS NACIONALIZACIÓN</t>
  </si>
  <si>
    <t>COBRO COSTOS DE PAPELERIA SEGUN TRANSFERENCIA DEL EXTERIOR POR ORDEN DE PETROLEO BRASILERO SA PETROBRAS REF.: 07134216480 LIB. 00513012007 YPFB - RECURSOS NACIONALIZACIÓN</t>
  </si>
  <si>
    <t>00099021001 DEPOSITO DE EFECTIVO, DEPOSITANTE: MIISTERIO DE DEPORTES RENE MARTINEZ PRADO, CONCEPTO: DEVOLUCION SALDOS NO UTILIZADOS, CUENTA DE DEPOSITO: CUENTA UNICA DEL TESORO</t>
  </si>
  <si>
    <t>00291012006 DEPOSITO DE EFECTIVO, DEPOSITANTE: (ABC) OFICINA CENTRAL, CONCEPTO: DEVOLUCION DE SALDO DE VIATICOS, CUENTA DE DEPOSITO: CUENTA UNICA DEL TESORO</t>
  </si>
  <si>
    <t>00526012001 DEPOSITO DE EFECTIVO, DEPOSITANTE: BOLIVIA TV FELIX HUMEREZ YUJRA, CONCEPTO: DEVOLUCION POR CONCEPTO DE FONDOS EN AVANCE, CUENTA DE DEPOSITO: CUENTA UNICA DEL TESORO</t>
  </si>
  <si>
    <t>00099021001 DEPOSITO DE EFECTIVO, DEPOSITANTE: SERGIO IVAN BEJARANO CARVAJAL, CONCEPTO: REMUNERACION MAXIMA PERMITIDA GESTION ENERO FEBRERO MARZO 2019 SEDES, CUENTA DE DEPOSITO: CUENTA UNICA DEL TESORO</t>
  </si>
  <si>
    <t>00592012001 DEPOSITO DE EFECTIVO, DEPOSITANTE: M.D.P.YE.P, CONCEPTO: EMISIVO - ENTIDAD MIN. DESARROLLO PRODUCTIVO Y ECONOMIA PLURAL, PAGO ND 234498, GESTION 2019, CUENTA DE DEPOSITO: CUENTA UNICA DEL TESORO</t>
  </si>
  <si>
    <t>00592012001 DEPOSITO DE EFECTIVO, DEPOSITANTE: VICEPRESIDENCIA, CONCEPTO: EMISIVO ENTIDAD, ORDEN DE SERVICIO Y/O COMPRA, PAGO ND 242583 GESTION 2019 (VICEPRESIDENCIA), CUENTA DE DEPOSITO: CUENTA UNICA DEL TESORO</t>
  </si>
  <si>
    <t>00070011102 DEPOSITO DE EFECTIVO, DEPOSITANTE: CORALI CONDORI BERNABE, CONCEPTO: DEVOLUCION DE SALDO NO EJECUTADO PARA REVERSION DE C31 N 964,2,1, CUENTA DE DEPOSITO: CUENTA UNICA DEL TESORO</t>
  </si>
  <si>
    <t>00099021001 DEP.DE CHEQ.AJENOS,RET.DE CAM.,CONCEPTO: SANIA RAFAEL,DEP.: BANCO UNION S.A. , PROCEDENCIA: BANCO UNION S.A., CHEQUE: 163178, FECHA DE EMISION:14/05/2019</t>
  </si>
  <si>
    <t>00099021001 DEP.DE CHEQ.AJENOS,RET.DE CAM.,CONCEPTO: JUSTINA ROSADO BENAVIDES DE SCHMIDT,DEP.: BANCO UNION S.A. , PROCEDENCIA: BANCO UNION S.A., CHEQUE: 163177, FECHA DE EMISION:14/05/2019</t>
  </si>
  <si>
    <t>00099021001 DEP.DE CHEQ.AJENOS,RET.DE CAM.,CONCEPTO: BLANCO SALAZAR TORIBIO,DEP.: BANCO UNION S.A. , PROCEDENCIA: BANCO UNION S.A., CHEQUE: 163176, FECHA DE EMISION:14/05/2019</t>
  </si>
  <si>
    <t>00099021001 DEP.DE CHEQ.AJENOS,RET.DE CAM.,CONCEPTO: TARIFA LIMA CLAUDIA,DEP.: BANCO UNION S.A. , PROCEDENCIA: BANCO UNION S.A., CHEQUE: 163175, FECHA DE EMISION:14/05/2019</t>
  </si>
  <si>
    <t>00099021001 DEP.DE CHEQ.AJENOS,RET.DE CAM.,CONCEPTO: DEVOLUCION DE BACHILLER DESTACADO,DEP.: MINISTERIO DE EDUCACION , PROCEDENCIA: BANCO UNION S.A., CHEQUE: 24245, FECHA DE EMISION:13/05/2019</t>
  </si>
  <si>
    <t>00099021001 DEP.DE CHEQ.AJENOS,RET.DE CAM.,CONCEPTO: DEVOLUCION DE RECURSOS POR LICENCIA SIN GOCE DE HABERES RENE JAVIER ARZE MONJE 824/2019,DEP.: MARIA ANGELICA TARIFA BORDA-ATT , PROCEDENCIA: BANCO UNION S.A., CHEQUE: 5554, FECHA DE EMISION:09/05/2019</t>
  </si>
  <si>
    <t>00099021001 DEP.DE CHEQ.AJENOS,RET.DE CAM.,CONCEPTO: DEVOLUCION DE FONDOS POR USO DE 1 DIA SIN GOCE DE HABERES SRA JAMEL DAYANA MORALES LAVADENZ ABR 2019,DEP.: MINISTERIO DE LA PRESIDENCIA</t>
  </si>
  <si>
    <t>00099021001 DEPOSITO DE EFECTIVO, DEPOSITANTE: MARIA ANGELICA TARIFA BORDA-ATT, CONCEPTO: INGRESOS POR REDONDEO EN PAGO DE IMPUESTOS DEL MES DE ABRIL GESTION 2019, CUENTA DE DEPOSITO: CUENTA UNICA DEL TESORO</t>
  </si>
  <si>
    <t>00190012003 DEPOSITO DE EFECTIVO, DEPOSITANTE: MIKE ALEJANDRO GEMIO PEREZ, CONCEPTO: DEVOLUCION FONDOS EN AVANCE, CUENTA DE DEPOSITO: CUENTA UNICA DEL TESORO</t>
  </si>
  <si>
    <t>00099021001 DEPOSITO DE EFECTIVO, DEPOSITANTE: JUAN CARLOS LAURA TANCARA CI 4274220 LP, CONCEPTO: DEVOLUCION DE BENEFICIO COLATERAL DE ASIGNACION AL CARGO, CUENTA DE DEPOSITO: CUENTA UNICA DEL TESORO</t>
  </si>
  <si>
    <t>00070011102 DEPOSITO DE EFECTIVO, DEPOSITANTE: ERIKA CALLISAYA MONTES, CONCEPTO: REPOSICION DE CREDENCIAL, CUENTA DE DEPOSITO: CUENTA UNICA DEL TESORO</t>
  </si>
  <si>
    <t>00099021001 DEPOSITO DE EFECTIVO, DEPOSITANTE: GLADYS ALEJANDRINA LOPEZ RAYA, CONCEPTO: DOBLE PERCEPCION, CUENTA DE DEPOSITO: CUENTA UNICA DEL TESORO</t>
  </si>
  <si>
    <t>00099021001 DEPOSITO DE EFECTIVO, DEPOSITANTE: MINISTERIO DE MEDIO AMBIENTE Y AGUA, CONCEPTO: PAGO MULTAS, CUENTA DE DEPOSITO: CUENTA UNICA DEL TESORO</t>
  </si>
  <si>
    <t>A:00099021001 Reversión de recursos al GAM de Villamontes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</si>
  <si>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00041014202 OPERACIÓN E75 TRANSFERENCIA DE LA CUENTA FISCAL BUN A LA CUT EN MN TRANSF.DE FDOS.A SOL.GAM DE SAN BENITO SG.NOTA GAMSB. NÂ°316/2019 A LA CTA.CUT 3987 LIBRETA 00041014202</t>
  </si>
  <si>
    <t>NUMERO DE LIBRETA CUT: 00041014101 OPERACIÓN E75 TRANSFERENCIA DE LA CUENTA FISCAL BUN A LA CUT EN MN TRANSF.DE FDOS.A SOL.G.A.M.DE SAN BENITO SG.NOTA GAMSB. NÂ°316/2019 A LA CTA.CUT 3987 LIBRETA 00041014101</t>
  </si>
  <si>
    <t>NÚMERO DE LIBRETA CUT: 99031009.00 OPERACIÓN T01 TRANSFERENCIA DE FONDOS A LA CUT - TESORO DIRECTO DE BANCO UNION S.A. A CUENTA UNICA DEL TESORO CON NUMERO DE SOLICITUD = 3772215 Y NUMERO CORRELATIVO = 91320014052019202 TRANSFERENCIA POR OPERACIONES DE VENTA BONOS BTX</t>
  </si>
  <si>
    <t>||TRANSF.FDOS. SG. NOTA DEL MEFP CITE: MEFP/VTCP/DGPOT/UPCFTGN/N° 1339/2019 RECIBIDA EN LA FECHA (TRAM-TSO-2408) REF: TRANSFERENCIA DE RECURSOS. LOS COSTOS POR UTILES DE ESCRITORIO CANCELADOS EN EFECTIVO ABONO EN LA LIB. N° 00086018051 MMAYA-BS FORT.INST. APOYO EXPERTICIA ASISTENCIA TECNICA MAYA</t>
  </si>
  <si>
    <t>TRANSFERENCIA DEL EXTERIOR SEGUN SWIFT NO.6137 Y NO.6136 DE FECHA 14/05/2019 ORDENANTE: VICECONSULADO DEL EST.PLURINACIONAL DE BOLIVIA EN PILAR REF.: S25-SERVICIOS DEL GOBIERNO TRABNSF RECAUDACION PATRIA GRANDE LIB. 00010011102 MIN.RELACIONES EXTERIORES - GESTORIA CONSULAR LEY Nº 3108</t>
  </si>
  <si>
    <t>'COBRO DE'||UTILES DE ESCRITORIO POR EL COMPROBANTE CONTABLE NRO. 0954188 DE LA FECHA, SEGÚN CORREO ELECTRÓNICO DE YPFB DE F. 23/01/2018. DEBITO DE LA LIBRETA 00513022001 YPFB  OPERACIONES.</t>
  </si>
  <si>
    <t>00099021001 DEPOSITO DE EFECTIVO, DEPOSITANTE: MANUEL CASAS ALEGRIA C.I. 2228429 LP, CONCEPTO: REVERSION DEL MES DE ABRIL, CUENTA DE DEPOSITO: CUENTA UNICA DEL TESORO</t>
  </si>
  <si>
    <t>00099021001 DEPOSITO DE EFECTIVO, DEPOSITANTE: MIGUEL TENORIO RAMOS, CONCEPTO: DEVOLUCION DE DOBLE PERCEPCION, CUENTA DE DEPOSITO: CUENTA UNICA DEL TESORO</t>
  </si>
  <si>
    <t>00099021001 DEPOSITO DE EFECTIVO, DEPOSITANTE: TEODORO QUENALLATA CHEJO, CONCEPTO: DEVOLUCION DE PASAJE, CUENTA DE DEPOSITO: CUENTA UNICA DEL TESORO</t>
  </si>
  <si>
    <t>00099021001 DEPOSITO DE EFECTIVO, DEPOSITANTE: ALVARO MARCO ANTONIO CABA OLIVAREZ, CONCEPTO: CITE:MEFP/VTCP/DGPOT/UAIS-CPI/N 030/2016 REGULARIZACION MARZO -ABRIL 2019, CUENTA DE DEPOSITO: CUENTA UNICA DEL TESORO</t>
  </si>
  <si>
    <t>00099021001 DEPOSITO DE EFECTIVO, DEPOSITANTE: CARLOS MAURICIO CHANOVE SALVATIERRA, CONCEPTO: DOBLE PERCEPCION, CUENTA DE DEPOSITO: CUENTA UNICA DEL TESORO</t>
  </si>
  <si>
    <t>00099021001 DEPOSITO DE EFECTIVO, DEPOSITANTE: GREGORIO ANTEZANA  A, CONCEPTO: DOBLE PERCEPCION, CUENTA DE DEPOSITO: CUENTA UNICA DEL TESORO</t>
  </si>
  <si>
    <t>00099021001 DEPOSITO DE EFECTIVO, DEPOSITANTE: GUILLERMO MENDOZA, CONCEPTO: DEVOLUCION DE VIATICOS Y GASTOS DE REPRESENTACION C31 1189, CUENTA DE DEPOSITO: CUENTA UNICA DEL TESORO</t>
  </si>
  <si>
    <t>00099021001 DEPOSITO DE EFECTIVO, DEPOSITANTE: MISHKA HUANCA CIRPA, CONCEPTO: DEVOLUCION DE HABERES FEBRERO 2019, CUENTA DE DEPOSITO: CUENTA UNICA DEL TESORO</t>
  </si>
  <si>
    <t>00099021001 DEPOSITO DE EFECTIVO, DEPOSITANTE: JOSE DANIEL CANAVIRI CARO, CONCEPTO: DEVOLUCION DE SUELDO DE UN MES FEBRERO/19 DE 30 DIAS, CUENTA DE DEPOSITO: CUENTA UNICA DEL TESORO</t>
  </si>
  <si>
    <t>00099021001 DEPOSITO DE EFECTIVO, DEPOSITANTE: JUSTO CASTILLO ZABALA, CONCEPTO: PAGO DE REVERSION DE SUELDO DEL MES ABRIL, CUENTA DE DEPOSITO: CUENTA UNICA DEL TESORO</t>
  </si>
  <si>
    <t>00099021001 DEP.DE CHEQ.AJENOS,RET.DE CAM.,CONCEPTO: MAGNE MANRIQUE MOISES,DEP.: BANCO UNION  S.A. , PROCEDENCIA: BANCO UNION S.A., CHEQUE: 163180, FECHA DE EMISION:15/05/2019</t>
  </si>
  <si>
    <t>00099021001 DEP.DE CHEQ.AJENOS,RET.DE CAM.,CONCEPTO: AYAVIRI QUIROZ JOSE ARCENIO,DEP.: BANCO UNION  S.A. , PROCEDENCIA: BANCO UNION S.A., CHEQUE: 163181, FECHA DE EMISION:15/05/2019</t>
  </si>
  <si>
    <t>00592012001 DEP.DE CHEQ.AJENOS,RET.DE CAM.,CONCEPTO: POR DEVOLUCION DE BOLETAS BOA N°. 229036 ROCABADO RODOLFO N° 229039 SALAS EDWIN GESTION 2018,DEP.: MINISTERIO DE SALUD , PROCEDENCIA: BANCO UNION S.A., CHEQUE: 10660, FECHA DE EMISION:24/04/2019</t>
  </si>
  <si>
    <t>00099021001 DEP.DE CHEQ.AJENOS,RET.DE CAM.,CONCEPTO: DEVOLUCION DE CC NO COBRADA ENERO 2019,DEP.: LA VITALICIA SEGUROS Y REASEGUROS DE VIDA SA , PROCEDENCIA: BANCO BISA S.A., CHEQUE: 50811, FECHA DE EMISION:13/05/2019</t>
  </si>
  <si>
    <t>00099021001 DEPOSITO DE EFECTIVO, DEPOSITANTE: JUAN JOSE QUIROZ FERNANDEZ, CONCEPTO: DEVOLUCION DE 685 BS. PAGO DE MULTAS DE PASAJES AEREOS - OPCE, CUENTA DE DEPOSITO: CUENTA UNICA DEL TESORO</t>
  </si>
  <si>
    <t>00099021001 DEPOSITO DE EFECTIVO, DEPOSITANTE: MARTHA OLGA VALDIVIA PIÑEIRO, CONCEPTO: DOBLE PERCEPCION, CUENTA DE DEPOSITO: CUENTA UNICA DEL TESORO</t>
  </si>
  <si>
    <t>00099021001 DEP.DE CHEQ.AJENOS,RET.DE CAM.,CONCEPTO: DEVOLUCION DE RECURSOS,DEP.: MARIA LUISA AVILA CHIRVECHES , PROCEDENCIA: BANCO UNION S.A., CHEQUE: 5681, FECHA DE EMISION:07/05/2019</t>
  </si>
  <si>
    <t>00099021001 DEPOSITO DE EFECTIVO, DEPOSITANTE: EDUARDO CALDERON LLANOS, CONCEPTO: DOBLE PERCEPCION, CUENTA DE DEPOSITO: CUENTA UNICA DEL TESORO</t>
  </si>
  <si>
    <t>00099021001 DEPOSITO DE EFECTIVO, DEPOSITANTE: MARIA APALA VILLCA, CONCEPTO: DEVOLUCION DE RETROACTIVO, CUENTA DE DEPOSITO: CUENTA UNICA DEL TESORO</t>
  </si>
  <si>
    <t>00099021001 DEPOSITO DE EFECTIVO, DEPOSITANTE: RENE QUINTIN CORDERO SILVA, CONCEPTO: DEVOLUCION DE DEUDA, CUENTA DE DEPOSITO: CUENTA UNICA DEL TESORO</t>
  </si>
  <si>
    <t>PAGO A BID PRÉSTAMO 3730/BL-BO VCTO. 15-05-2019 POR CUENTA DE TGN , NTI. 012163 VALOR 15-05-2019 INTERESES USD 278,94 CTA. 3987 CUENTA UNICA DEL TESORO-3987 LIB. 00099021001 REF.: COMISIONES BANCARIAS</t>
  </si>
  <si>
    <t>VENTA DE DIVISAS CON TRANSFERENCIA DE FONDOS A SOLICITUD DE SERVICIO DESARROLLO EMPRESAS PUBLICAS PRODUCTIVAS SEGUN SOLICITUD 7993 REF: TRANSFERENCIA DE FONDOS A LA EMPRESA SYSTEM RES SARL FRANCIA, POR LA ADQUISICION DE 2 SET TUBOS INFABLES PARA EL PALETIZADO PARA LA FABRICA ENVIBOL, SEGUN INFORME I LIB. 00132079201 SEDEM-PLANTA ENVASES DE VIDRIO CHUQUISACA - MUNICIPIO ZUDAÑEZ POR DIFERENCIAL CAMBIARIO</t>
  </si>
  <si>
    <t>TRANSFERENCIA DEL EXTERIOR SEGUN SWIFT NO.6155 DE FECHA 15/05/2019 ORDENANTE: CONSULADO GENERAL DE BOLIVIA EN MILAN REF.: DEVOLUCION DE SALDOS NO EJECUITADOS GESTION 2018 LIB. 00099021001 TGN-RECURSOS ORDINARIOS (3987)</t>
  </si>
  <si>
    <t>A:00099021001 A:00099021001 A requerimiento de la Unidad de Administración e Información Salarial (UAIS), con nota interna CITE: MEFP/VTCP/DGPOT/UAIS/N° 2441/2019, en la cual solicita la reversión definitiva de las boletas consignadas en el Comprobante de Pago N° 18794, H.R. 6-10045-R/2221.</t>
  </si>
  <si>
    <t>NÚMERO DE LIBRETA CUT: 99031009.00 OPERACIÓN T01 TRANSFERENCIA DE FONDOS A LA CUT - TESORO DIRECTO DE BANCO UNION S.A. A CUENTA UNICA DEL TESORO CON NUMERO DE SOLICITUD = 3776922 Y NUMERO CORRELATIVO = 91320015052019296 TRANSFERENCIA POR OPERACIONES DE VENTA BONOS BTX</t>
  </si>
  <si>
    <t>TRANSFERENCIA DE FONDOS AL EXTERIOR A SOLICITUD DE YACIMIENTOS PETROLIFEROS FISCALES BOLIVIANOS SEGUN SOLICITUD YPFB-0098-2019 REF: TRANSFERENCIA DE FONDOS A REPRESENTACIONES ARGENTINA SEGUNDO TRIMESTRE 19 PARA GASTOS ADM Y OPERATIVOS LIB. 00513012003 LBP-YPFB (2011349681373)</t>
  </si>
  <si>
    <t>TRANSFERENCIA DE FONDOS AL EXTERIOR A SOLICITUD DE YACIMIENTOS PETROLIFEROS FISCALES BOLIVIANOS SEGUN SOLICITUD YPFB-0097-2019 REF: TRANSFERENCIA DE FONDOS A REPRESENTACIONES RIO DE JANEIRO BRASIL SEGUNDO TRIMESTRE 2019 PARA GASTOS ADMINISTRATIVOS Y OPERATIVOS LIB. 00513012003 LBP-YPFB (2011349681373)</t>
  </si>
  <si>
    <t>COBRO COSTOS DE PAPELERIA POR REGULARIZACION DE TRANSFERENCIA DEL EXTERIOR POR ORDEN DE YPF EXPLORACION Y PRODUCCION DE HIDROCARBUROS DE BOLIVIA S.A. LIB. 00513012007 YPFB - RECURSOS NACIONALIZACIÓN</t>
  </si>
  <si>
    <t>PAGO A FIDA PRÉSTAMO 2000000784 VCTO. 15-05-2019 POR CUENTA DE TGN , NTI. 012314 VALOR 15-05-2019 INTERESES USD 30.767,32 CTA. 3987 CUENTA UNICA DEL TESORO-3987 LIB. 00099021001 REF.: COMISIONES BANCARIAS</t>
  </si>
  <si>
    <t>||TRANSFERENCIA DE FONDOS S/G. MENSAJE SWIFT NRO. 06257 DE LA FECHA. (SECTOR PÚBLICO - SOBREVUELOS). DEBITO DE LA LIBRETA 00117012001 DGAC, REPOSICION UTILES DE ESCRITORIO.</t>
  </si>
  <si>
    <t>'TRANSFERENCIA DE FONDOS||S/G. NOTA CITE: MEFP/VTCP/DGCP/UODP-518/2019 DE LA FECHA, DEL MIN.DE ECONOMIA Y FINANZAS PUBLICAS.(HRE-TSO-2419), A FAVOR DEL GOBIERNO AUTONOMO MUNICIPAL DE LA PAZ.(PROGRAMA DRENAJE PLUVIAL). DEBITO DE LA LIBRETA N°00099037017 "BID 3812/BL-BO-GAMLP-BS-DRENAJE PLUVIAL MUNIC.LA PAZ III"</t>
  </si>
  <si>
    <t>'TRANSFERENCIA DE FONDOS||S/G. NOTA CITE: MEFP/VTCP/DGCP/UODP-518/2019 DE LA FECHA, DEL MIN.DE ECONOMIA Y FINANZAS PUBLICAS.(HRE-TSO-2419), A FAVOR DEL GOBIERNO AUTONOMO MUNICIPAL DE LA PAZ.(PROGRAMA DRENAJE PLUVIAL). DEBITO DE LA LIBRETA N°00099021001, REPOSICION UTILES DE ESCRITORIO.</t>
  </si>
  <si>
    <t>00099021001 DEPOSITO DE EFECTIVO, DEPOSITANTE: RENE ALFONSO URUÑO CHOQUE, CONCEPTO: REVERSION, CUENTA DE DEPOSITO: CUENTA UNICA DEL TESORO</t>
  </si>
  <si>
    <t>00225014304 DEPOSITO DE EFECTIVO, DEPOSITANTE: IRMA HEREDIA ORTUÑO, CONCEPTO: DEVOLUCION FONDOS EN AVANCE, CUENTA DE DEPOSITO: CUENTA UNICA DEL TESORO</t>
  </si>
  <si>
    <t>00099021001 DEPOSITO DE EFECTIVO, DEPOSITANTE: MARIA LUISA INES COLODRO BORDA DE TORREZ, CONCEPTO: COBROS INDEBIDOS, CUENTA DE DEPOSITO: CUENTA UNICA DEL TESORO</t>
  </si>
  <si>
    <t>00099021001 DEPOSITO DE EFECTIVO, DEPOSITANTE: RONALD VARGAS, CONCEPTO: DEVOLUCION FONDOS PAGO BOLETOS PEAJE VIAS BOLIVIA FEBRERO 2019, CUENTA DE DEPOSITO: CUENTA UNICA DEL TESORO</t>
  </si>
  <si>
    <t>00099021001 DEPOSITO DE EFECTIVO, DEPOSITANTE: RONALD VARGAS, CONCEPTO: DEVOLUCION FONDOS PAGO BOLETOS PEAJE VIAS BOLIVIA MARZO 2019, CUENTA DE DEPOSITO: CUENTA UNICA DEL TESORO</t>
  </si>
  <si>
    <t>00099021001 DEPOSITO DE EFECTIVO, DEPOSITANTE: RONALD VARGAS, CONCEPTO: DEVOLUCION FONDOS PAGO BOLETAS PEAJE VIAS BOLIVIA ENERO 2019, CUENTA DE DEPOSITO: CUENTA UNICA DEL TESORO</t>
  </si>
  <si>
    <t>00590012001 DEPOSITO DE EFECTIVO, DEPOSITANTE: EVA CUENTAS MAYTA, CONCEPTO: DEVOLUCION DE IVA, CUENTA DE DEPOSITO: CUENTA UNICA DEL TESORO</t>
  </si>
  <si>
    <t>00099021001 DEPOSITO DE EFECTIVO, DEPOSITANTE: MARTIN VASQUEZ VALDIVIA, CONCEPTO: DEVOLUCION DE PAGOS DOBLE, CUENTA DE DEPOSITO: CUENTA UNICA DEL TESORO</t>
  </si>
  <si>
    <t>00099021001 DEPOSITO DE EFECTIVO, DEPOSITANTE: OLGA CYNTHIA CHOQUE MAMANI, CONCEPTO: MES DE FEBRERO 2019 COBRO INDEBIDO, CUENTA DE DEPOSITO: CUENTA UNICA DEL TESORO</t>
  </si>
  <si>
    <t>00378012002 DEPOSITO DE EFECTIVO, DEPOSITANTE: RAMIRO RAMOS QUISPE, CONCEPTO: DEVOLUCION SALDO NO EJECUTADO DEL PREVENTIVO N° 194, CUENTA DE DEPOSITO: CUENTA UNICA DEL TESORO</t>
  </si>
  <si>
    <t>00099021001 DEP.DE CHEQ.AJENOS,RET.DE CAM.,CONCEPTO: AUTORIDAD DE IMPUGNACION TRIBUTARIA-DEVOLUCION INCAPACIDAD TEMPORAL FEBRERO/2019,DEP.: CAJA PETROLERA DE SALUD , PROCEDENCIA: BANCO UNION S.A., CHEQUE: 15377, FECHA DE EMISION:16/05/2019</t>
  </si>
  <si>
    <t>00099021001 DEP.DE CHEQ.AJENOS,RET.DE CAM.,CONCEPTO: REVERSION,DEP.: INSTITUTO DEL SEGURO AGRARIO , PROCEDENCIA: BANCO UNION S.A., CHEQUE: 1430, FECHA DE EMISION:15/05/2019</t>
  </si>
  <si>
    <t>00099021001 DEP.DE CHEQ.AJENOS,RET.DE CAM.,CONCEPTO: DEV DE RECURSOS DE PROY PROD Y RENOV DE CULTIVARES DE CITRICOS EN LA COMUNIDAD DE MOCORI MUN YANACAC,DEP.: GOBIERNO AUTONOMO MUNICIPAL DE YANACACHI</t>
  </si>
  <si>
    <t>00081011108 DEP.DE CHEQ.AJENOS,RET.DE CAM.,CONCEPTO: RECUPERACION PROCESO COACTIVO EN CONTRA DE JOSE DAVID SERRANO,DEP.: MOPSV , PROCEDENCIA: BANCO UNION S.A., CHEQUE: 12212, FECHA DE EMISION:22/04/2019</t>
  </si>
  <si>
    <t>00099021001 DEP.DE CHEQ.AJENOS,RET.DE CAM.,CONCEPTO: HONORABLE CAMARA DE SENADORES-DEVOLUCION INCAPACIDAD TEMPORAL FEBRERO/2019,DEP.: CAJA PETROLERA DE SALUD , PROCEDENCIA: BANCO UNION S.A., CHEQUE: 15353, FECHA DE EMISION:16/05/2019</t>
  </si>
  <si>
    <t>00099021001 DEP.DE CHEQ.AJENOS,RET.DE CAM.,CONCEPTO: HONORABLE CAMARA DE DIPUTADOS DEVOLUCION INCAPACIDAD TEMPORAL FEBRERO/2019,DEP.: CAJA PETROLERA DE SALUD , PROCEDENCIA: BANCO UNION S.A., CHEQUE: 15352, FECHA DE EMISION:16/05/2019</t>
  </si>
  <si>
    <t>00099021001 DEP.DE CHEQ.AJENOS,RET.DE CAM.,CONCEPTO: MIN COMUNICACION-DEVOLUCION INCAPACIDAD TEMPORAL FEBRERO/2019,DEP.: CAJA PETROLERA DE SALUD , PROCEDENCIA: BANCO UNION S.A., CHEQUE: 15341, FECHA DE EMISION:16/05/2019</t>
  </si>
  <si>
    <t>00099021001 DEP.DE CHEQ.AJENOS,RET.DE CAM.,CONCEPTO: SEDES DEVOLUCION INCAPACIDAD TEMPORAL FEBRERO/2019,DEP.: CAJA PETROLERA DE SALUD , PROCEDENCIA: BANCO UNION S.A., CHEQUE: 15340, FECHA DE EMISION:16/05/2019</t>
  </si>
  <si>
    <t>00081011108 DEP.DE CHEQ.AJENOS,RET.DE CAM.,CONCEPTO: RECUPERACION PROCESO COACTIVO FISCAL EN CONTRA DE DAVID SERRANO AGREDA,DEP.: MOPSV , PROCEDENCIA: BANCO UNION S.A., CHEQUE: 12213, FECHA DE EMISION:22/04/2019</t>
  </si>
  <si>
    <t>A:00099021001 Reversión de recursos al GAM. Bolpebra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</si>
  <si>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NÚMERO DE LIBRETA CUT: 99031009.00 OPERACIÓN T01 TRANSFERENCIA DE FONDOS A LA CUT - TESORO DIRECTO DE BANCO UNION S.A. A CUENTA UNICA DEL TESORO CON NUMERO DE SOLICITUD = 3781211 Y NUMERO CORRELATIVO = 91320016052019386 TRANSFERENCIA POR OPERACIONES DE VENTA BONOS BTX</t>
  </si>
  <si>
    <t>||COMISIÓN TRANSFERENCIA FDOS. AL EXTERIOR 0.10% S/USD 220.000.-, REEMB. GSTS. COM. BS. 220.- Y EMISIÓN COMP. CONT. BS. 50.-, REF.:PAGO LC I-2019-05 P/C EMPRESA PUBLICA PROD. ENVASES DE VIDRIO DE BOLIVIA-ENVIBOL A/F DANYSOR SA, EN COMPL. A COMP. CONT. N°0954344, 16/05/19 LIB.: 00132079201 - SEDEM - PLANTA ENVASES DE VIDRIO CHUQUISACA - MUNICIPIO ZUDAÑEZ PAGO LC I-2019-5</t>
  </si>
  <si>
    <t>00099021001 DEPOSITO DE EFECTIVO, DEPOSITANTE: FLORENTINO CRUZ CHAMBILLA, CONCEPTO: DEVOLUCION DOBLE PERCEPCION, CUENTA DE DEPOSITO: CUENTA UNICA DEL TESORO</t>
  </si>
  <si>
    <t>00592012001 DEPOSITO DE EFECTIVO, DEPOSITANTE: M.D.P. Y E.P., CONCEPTO: EMISIVO ENTIDAD MIN. DESARROLLO PRODUCTIVO Y ECONOMIA PLURAL PAGO ND 234499 GESTION 2019, CUENTA DE DEPOSITO: CUENTA UNICA DEL TESORO</t>
  </si>
  <si>
    <t>00592012001 DEPOSITO DE EFECTIVO, DEPOSITANTE: M.D.P. Y E.P., CONCEPTO: EMISIVO ENTIDAD - MIN. DESARROLLO PRODUCTIVO Y ECONOMIA PLURAL, PAGO ND 230496 GESTION 2018, CUENTA DE DEPOSITO: CUENTA UNICA DEL TESORO</t>
  </si>
  <si>
    <t>00592012001 DEPOSITO DE EFECTIVO, DEPOSITANTE: MINISTERIO DE LA PRESIDENCIA, CONCEPTO: EMISIVO ENTIDAD - MINISTERIO DE LA PRESIDENCIA PAGO ND 243624 GESTION 2019, CUENTA DE DEPOSITO: CUENTA UNICA DEL TESORO</t>
  </si>
  <si>
    <t>00592012001 DEPOSITO DE EFECTIVO, DEPOSITANTE: MINISTERIO DE LA PRESIDENCIA, CONCEPTO: EMISIVO ENTIDAD MINISTERIO DE LA PRESIDENCIA PAGO ND 214277 Y 214493 GESTION 2018, CUENTA DE DEPOSITO: CUENTA UNICA DEL TESORO</t>
  </si>
  <si>
    <t>00592012001 DEPOSITO DE EFECTIVO, DEPOSITANTE: FONADIN, CONCEPTO: EMISIVO ENTIDAD FONADIN PAGO SALDO ND 228765 Y 229917 GESTION 2018, CUENTA DE DEPOSITO: CUENTA UNICA DEL TESORO</t>
  </si>
  <si>
    <t>00592012001 DEPOSITO DE EFECTIVO, DEPOSITANTE: FONADIN, CONCEPTO: EMISIVO ENTIDAD - FONADIN PAGO ND 232281, 233736, 234405, 238091, 238093 Y 238264 GESTION 2019, CUENTA DE DEPOSITO: CUENTA UNICA DEL TESORO</t>
  </si>
  <si>
    <t>00099021001 DEPOSITO DE EFECTIVO, DEPOSITANTE: ENDE, CONCEPTO: CUMPL DS 3034 REMUNERACION MAX ABRIL/2019 WILFREDO OVANDO ROJAS, CUENTA DE DEPOSITO: CUENTA UNICA DEL TESORO</t>
  </si>
  <si>
    <t>00526012001 DEPOSITO DE EFECTIVO, DEPOSITANTE: BOLIVIA  TV- LUIS MARCOS TROCHE CANDIA, CONCEPTO: DEVOLUCION DE FONDOS EN AVANCE, CUENTA DE DEPOSITO: CUENTA UNICA DEL TESORO</t>
  </si>
  <si>
    <t>00526012001 DEPOSITO DE EFECTIVO, DEPOSITANTE: BOLIVIA TV - RODRIGO GUIBARRA PARRADO, CONCEPTO: DEVOLUCION DE FONDOS EN AVANCE, CUENTA DE DEPOSITO: CUENTA UNICA DEL TESORO</t>
  </si>
  <si>
    <t>00078014206 DEPOSITO DE EFECTIVO, DEPOSITANTE: ELSA QUISPE TOLA, CONCEPTO: DEVOLUCION DE FONDOS EN AVANCE NO EJECUTADOS, CUENTA DE DEPOSITO: CUENTA UNICA DEL TESORO</t>
  </si>
  <si>
    <t>00192014101 DEPOSITO DE EFECTIVO, DEPOSITANTE: ROSMINA APONTE TABORGA, CONCEPTO: DEVOLUCION SOBRANTE DE PASAJE PREVENTIVO N 3, CUENTA DE DEPOSITO: CUENTA UNICA DEL TESORO</t>
  </si>
  <si>
    <t>00192014101 DEPOSITO DE EFECTIVO, DEPOSITANTE: BILTZER VARGAS QUISPE CI 6044695LP, CONCEPTO: DEVOLUCION SOBRANTE DEL PLAN DE TRABAJO DE  ACUERDO A PREVENTIVO 291, CUENTA DE DEPOSITO: CUENTA UNICA DEL TESORO</t>
  </si>
  <si>
    <t>00291012008 DEPOSITO DE EFECTIVO, DEPOSITANTE: ASOCIACION ACCIDENTAL CHINA HARBOUR, CONCEPTO: DEPÓSITO A LA UNIDAD DE LABORATORIO   DE ABC, CUENTA DE DEPOSITO: CUENTA UNICA DEL TESORO</t>
  </si>
  <si>
    <t>00070011102 DEP.DE CHEQ.AJENOS,RET.DE CAM.,CONCEPTO: DEVOLUCION DE VIATICOS - MILTON GOMEZ,DEP.: MTEPS-OFICINA CENTRAL , PROCEDENCIA: BANCO UNION S.A., CHEQUE: 9293, FECHA DE EMISION:16/05/2019</t>
  </si>
  <si>
    <t>00155012001 DEP.DE CHEQ.AJENOS,RET.DE CAM.,CONCEPTO: DIRECCION DEL NOTARIADO PLURINACIONAL-DEVOLUCION INCAPACIDA TEMPORAL FEBRERO/2019,DEP.: CAJA PETROLERA DE SALUD , PROCEDENCIA: BANCO UNION S.A., CHEQUE: 15354, FECHA DE EMISION:16/05/2019</t>
  </si>
  <si>
    <t>00099021001 DEP.DE CHEQ.AJENOS,RET.DE CAM.,CONCEPTO: TRIBUNAL CONSTITUCIONAL -BAJAS MATERNIDAD Y ENFERMEDAD,DEP.: CAJA PETROLERA DE SALUD , PROCEDENCIA: BANCO UNION S.A., CHEQUE: 19457, FECHA DE EMISION:06/05/2019</t>
  </si>
  <si>
    <t>00099021001 DEPOSITO DE EFECTIVO, DEPOSITANTE: CARMEN JULIAN HERRERA, CONCEPTO: DEVOLUCION DE SUBSIDIO DE NATALIDAD - POLICIA BOLIVIANA, CUENTA DE DEPOSITO: CUENTA UNICA DEL TESORO</t>
  </si>
  <si>
    <t>00099021001 DEPOSITO DE EFECTIVO, DEPOSITANTE: LUZ VIVIAN MELGAR ROCA, CONCEPTO: DEVOLUCION DE SUELDO SEGUN INF LEGAL FONADIN /U.J./048 /2018, CUENTA DE DEPOSITO: CUENTA UNICA DEL TESORO</t>
  </si>
  <si>
    <t>00035011105 DEPOSITO DE EFECTIVO, DEPOSITANTE: M.E.F.P., CONCEPTO: DEVOLUCION REFRIGERIO MARZO/19 ANA ELIZABETH BELLER TORRICO, CUENTA DE DEPOSITO: CUENTA UNICA DEL TESORO</t>
  </si>
  <si>
    <t>00099021001 DEPOSITO DE EFECTIVO, DEPOSITANTE: ROSSY RENFIJO HUARACHI CI 5061512OR, CONCEPTO: DEVOLUCION DE COBRO INDEBIDO, CUENTA DE DEPOSITO: CUENTA UNICA DEL TESORO</t>
  </si>
  <si>
    <t>00070011102 DEPOSITO DE EFECTIVO, DEPOSITANTE: MTEPS-MICHAEL MONTEALEGRE LEIVA, CONCEPTO: REPOSICION DE CREDENCIAL, CUENTA DE DEPOSITO: CUENTA UNICA DEL TESORO</t>
  </si>
  <si>
    <t>00099021001 DEPOSITO DE EFECTIVO, DEPOSITANTE: RUFO SANTIAGO LOAYZA GONZALES, CONCEPTO: DEVOLUCION POR DOBLE PERCEPCION, CUENTA DE DEPOSITO: CUENTA UNICA DEL TESORO</t>
  </si>
  <si>
    <t>00099021001 DEPOSITO DE EFECTIVO, DEPOSITANTE: NEUNEL LIMACHI CHIPANA, CONCEPTO: DEVOLUCION DE PASAJES, CUENTA DE DEPOSITO: CUENTA UNICA DEL TESORO</t>
  </si>
  <si>
    <t>00099021001 DEPOSITO DE EFECTIVO, DEPOSITANTE: ADELA ALA BUSTILLOS, CONCEPTO: DEVOLUCION DE SUELDO, CUENTA DE DEPOSITO: CUENTA UNICA DEL TESORO</t>
  </si>
  <si>
    <t>00291014203 DEP.DE CHEQ.AJENOS,RET.DE CAM.,CONCEPTO: TRANSFERENCIA DEL FNDR CONTRAPARTES LOCALES (REEMBOLSO),DEP.: ABC OFICINA CENTRAL , PROCEDENCIA: BANCO UNION S.A., CHEQUE: 3527, FECHA DE EMISION:14/05/2019</t>
  </si>
  <si>
    <t>00066047003 DEP.DE CHEQ.AJENOS,RET.DE CAM.,CONCEPTO: PASAJE NO UTILIZADO LUIS ORTUÑO,DEP.: MIN DE PLANIFICACION DEL DESARROLLO , PROCEDENCIA: BANCO UNION S.A., CHEQUE: 6709, FECHA DE EMISION:13/05/2019</t>
  </si>
  <si>
    <t>PAGO A CAF PRÉSTAMO CFA009344 VCTO. 17-05-2019 POR CUENTA DE TGN , NTI. 012200 VALOR 17-05-2019 INTERESES USD 1.515.958,80 COMISIONES USD 5.384,12 CTA. 3987 CUENTA UNICA DEL TESORO-3987 LIB. 00099021001 REF.: COMISIONES BANCARIAS</t>
  </si>
  <si>
    <t>COBRO COSTOS DE PAPELERIA SEGUN TRANSFERENCIA DEL EXTERIOR POR ORDEN DE GAS CORONA S A E C A (ASUNCION PARAGUAY) REF.: SWF OF 19/05/16 LIB. 00513062001 YPFB-OPERACIONES PLANTA DE SEPARACION DE LIQUIDOS RIO GRANDE</t>
  </si>
  <si>
    <t>NUMERO DE LIBRETA CUT: 00086088705 OPERACIÓN E18 TRANSFERENCIA DEL SISTEMA FINANCIERO POR CUENTA DE TERCEROS A LA CUT TRANSFERENCIA DE LOS RENDIMIENTOS OBTENIDOS DURANTE LA GESTION 2018 AL FIDEICOMITENTE SOLICITUD BDP SAM FIDEICOMISO NO 20 FONABOSQUE</t>
  </si>
  <si>
    <t>COBRO COSTOS DE PAPELERIA SEGUN TRANSFERENCIA DEL EXTERIOR POR ORDEN DE MINGA GAS SA REF.: ORDEN DE VENTA N YPFB-OV-19/2019 12/282301 LIB. 00513062001 YPFB-OPERACIONES PLANTA DE SEPARACION DE LIQUIDOS RIO GRANDE</t>
  </si>
  <si>
    <t>TRANSFERENCIA DEL EXTERIOR SEGUN SWIFT NO.6410 DE FECHA 17/05/2019 ORDENANTE: CONSULADO GENERAL DE BOLIVIA-WASHINGTON LIB. 00340012005 SEGIP - RECAUDACION EXTERIOR - CEDULAS DE IDENTIDAD</t>
  </si>
  <si>
    <t>NÚMERO DE LIBRETA CUT: 99031009.00 OPERACIÓN T01 TRANSFERENCIA DE FONDOS A LA CUT - TESORO DIRECTO DE BANCO UNION S.A. A CUENTA UNICA DEL TESORO CON NUMERO DE SOLICITUD = 3785613 Y NUMERO CORRELATIVO = 91320017052019437 TRANSFERENCIA POR OPERACIONES DE VENTA BONOS BTX</t>
  </si>
  <si>
    <t>NUMERO DE LIBRETA CUT: 0153018002 OPERACIÓN E18 TRANSFERENCIA DEL SISTEMA FINANCIERO POR CUENTA DE TERCEROS A LA CUT OPCE VALIDACION DE REFERENTES UNICEF PAYMENT NUMBER 3190124744</t>
  </si>
  <si>
    <t>COBRO COSTOS DE PAPELERIA SEGUN TRANSFERENCIA DEL EXTERIOR POR ORDEN DE CONSULADO GENERAL DE BOLIVIA-WASHINGTON LIB. 00340012003 RECAUDACION EXTRANJERIA - C.I. -L.C.</t>
  </si>
  <si>
    <t>||TRANSFERENCIA DE FONDOS S/G MENSAJES SWIFT NROS. 6412 Y 6407 DE LA FECHA. (SECTOR PÚBLICO- SOBREVUELOS). DEBITO DE LA LIBRETA 00117012001 DGAC, REPOSICIÓN DE ÚTILES DE ESCRITORIO.</t>
  </si>
  <si>
    <t>00099021001 DEPOSITO DE EFECTIVO, DEPOSITANTE: NORAH TEREZA BOHORQUEZ VDA. DE GONZALEZ, CONCEPTO: MULTA POR RETRASO DE PAGO, CUENTA DE DEPOSITO: CUENTA UNICA DEL TESORO</t>
  </si>
  <si>
    <t>00099021001 DEPOSITO DE EFECTIVO, DEPOSITANTE: SATURNINO JAVIER QUISPE POMA, CONCEPTO: DEVOLUCION DE SUELDOS POR EL MES DE ABRIL 2019, CUENTA DE DEPOSITO: CUENTA UNICA DEL TESORO</t>
  </si>
  <si>
    <t>00046114201 DEPOSITO DE EFECTIVO, DEPOSITANTE: SOLEDAD PATRICIA CALDERON MENDOZA, CONCEPTO: DEVOLUCION MEDIO DIA DE HABER MARZO 2019, CUENTA DE DEPOSITO: CUENTA UNICA DEL TESORO</t>
  </si>
  <si>
    <t>00099021001 DEPOSITO DE EFECTIVO, DEPOSITANTE: MMAYA-CYNTHIA SILVA M. CI 802481, CONCEPTO: DEVOLUCION DE GASTOS DE REPRESENTACION DEL 12 DE MAYO DE 2019 POR VIAJE A GINEBRA SUIZA, CUENTA DE DEPOSITO: CUENTA UNICA DEL TESORO</t>
  </si>
  <si>
    <t>00078014205 DEPOSITO DE EFECTIVO, DEPOSITANTE: DOLLY MENDEZ ARROYO, CONCEPTO: DEVOLUCION DE SALDO NO EJECUTADO POR ASIGNACION DE FONDOS EN AVANCE, CUENTA DE DEPOSITO: CUENTA UNICA DEL TESORO</t>
  </si>
  <si>
    <t>00099021001 DEP.DE CHEQ.AJENOS,RET.DE CAM.,CONCEPTO: INTURIAS LEDEZMA JOSE PEDRO,DEP.: BANCO UNION S.A , PROCEDENCIA: BANCO UNION S.A., CHEQUE: 163185, FECHA DE EMISION:20/05/2019</t>
  </si>
  <si>
    <t>00099021001 DEP.DE CHEQ.AJENOS,RET.DE CAM.,CONCEPTO: TORRICO CAMACHO RICHAR,DEP.: BANCO UNION S.A , PROCEDENCIA: BANCO UNION S.A., CHEQUE: 163182, FECHA DE EMISION:20/05/2019</t>
  </si>
  <si>
    <t>00099021001 DEP.DE CHEQ.AJENOS,RET.DE CAM.,CONCEPTO: ROSA ROJAS DEMETRIO,DEP.: BANCO UNION S.A , PROCEDENCIA: BANCO UNION S.A., CHEQUE: 163184, FECHA DE EMISION:20/05/2019</t>
  </si>
  <si>
    <t>00099021001 DEPOSITO DE EFECTIVO, DEPOSITANTE: MARIA PEÑARANDA TAPIA, CONCEPTO: SEGUN DOC MPD-UAI-I-N 169/17 DEP POR RECUPERACIONES EXTRAORDINARIAS MARIA PEÑARANDA TAPIA, CUENTA DE DEPOSITO: CUENTA UNICA DEL TESORO</t>
  </si>
  <si>
    <t>00526012001 DEPOSITO DE EFECTIVO, DEPOSITANTE: BOLIVIA TV - CASIMIRO HUANCA QUISPE, CONCEPTO: DEVOLUCION FONDO EN AVANCE, CUENTA DE DEPOSITO: CUENTA UNICA DEL TESORO</t>
  </si>
  <si>
    <t>00099021001 DEPOSITO DE EFECTIVO, DEPOSITANTE: WENCESLAO CARLOS MARIACA CARRASCO, CONCEPTO: DOBLE PERCEPCION, CUENTA DE DEPOSITO: CUENTA UNICA DEL TESORO</t>
  </si>
  <si>
    <t>00592012001 DEP.DE CHEQ.AJENOS,RET.DE CAM.,CONCEPTO: TRANSFERENCIA DE RECURSOS DEL 10 AL 16 DE MAYO 2019,DEP.: IVAN GONZALES , PROCEDENCIA: BANCO UNION S.A., CHEQUE: 664, FECHA DE EMISION:17/05/2019</t>
  </si>
  <si>
    <t>00099021001 DEP.DE CHEQ.AJENOS,RET.DE CAM.,CONCEPTO: COMPENSACION MENSUAL DE COTIZACIONES,DEP.: FUTURO BOLIVIA AFP , PROCEDENCIA: BANCO DE CREDITO DE BOLIVIA S.A., CHEQUE: 58273, FECHA DE EMISION:20/05/2019</t>
  </si>
  <si>
    <t>00099021001 DEP.DE CHEQ.AJENOS,RET.DE CAM.,CONCEPTO: COMPENSACION MENSUAL DE COTIZACIONES,DEP.: FUTURO BOLIVIA AFP , PROCEDENCIA: BANCO DE CREDITO DE BOLIVIA S.A., CHEQUE: 58272, FECHA DE EMISION:20/05/2019</t>
  </si>
  <si>
    <t>NÚMERO DE LIBRETA CUT: 99031009.00 OPERACIÓN T01 TRANSFERENCIA DE FONDOS A LA CUT - TESORO DIRECTO DE BANCO UNION S.A. A CUENTA UNICA DEL TESORO CON NUMERO DE SOLICITUD = 3790040 Y NUMERO CORRELATIVO = 91320020052019801 TRANSFERENCIA POR OPERAXCIONES DE VENTA BONOS BTX</t>
  </si>
  <si>
    <t>||TRANSFERENCIA DE FONDOS S/G. MENSAJE SWIFT NRO. 06443 DE LA FECHA. (SECTOR PÚBLICO - SOBREVUELOS). DEBITO DE LA LIBRETA 00117012001 DGAC, REPOSICION UTILES DE ESCRITORIO.</t>
  </si>
  <si>
    <t>||TRANSFERENCIA DE FONDOS S/G. MENSAJES SWIFT NROS. 06432 Y 06423 DE LA FECHA. (SECTOR PÚBLICO - SOBREVUELOS). DEBITO DE LA LIBRETA 00117012001 DGAC, REPOSICION UTILES DE ESCRITORIO.</t>
  </si>
  <si>
    <t>||TRANSFERENCIA DE FONDOS S/G. MENSAJE SWIFT NRO. 06440 DE LA FECHA. (SECTOR PÚBLICO - SOBREVUELOS). DEBITO DE LA LIBRETA 00117012001 DGAC, REPOSICION UTILES DE ESCRITORIO.</t>
  </si>
  <si>
    <t>'COBRO DE'||UTILES DE ESCRITORIO POR EL COMPROBANTE NRO. 0954517 DE LA FECHA, SEGÚN CORREO ELECTRÓNICO DE YPFB DE F. 23/01/2018. DEBITO DE LA LIBRETA 00513022001 YPFB  OPERACIONES.</t>
  </si>
  <si>
    <t>A:00099021001 Pago de capital e interés corriente a favor del TGN, adeudado por el GAD Beni, correspondiente a los Préstamos Convenios Subsidiarios CAF 2324, Proyecto de Electrificación Rural ITUBA.</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</si>
  <si>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Múltiple San Jacinto.</t>
  </si>
  <si>
    <t>A:00099021001 Pago de capital e interés corriente a favor del TGN, adeudado por el GAD Potosí, correspondiente a los Préstamos Convenios Subsidiarios CAF 2324, Proyecto Sistema de Electrificación Aymaya, Layme, Puraca, Jucumani y Kharacha.</t>
  </si>
  <si>
    <t>||TRANSFERENCIA DE FONDOS S/G. MENSAJE SWIFT NRO. 06467 DE LA FECHA. (SECTOR PÚBLICO - SOBREVUELOS). DEBITO DE LA LIBRETA 00117012001 DGAC, REPOSICION UTILES DE ESCRITORIO.</t>
  </si>
  <si>
    <t>00221022001 DEPOSITO DE EFECTIVO, DEPOSITANTE: SENARECOM-WILMA VEIZAN CALLE, CONCEPTO: DEVOLUCION UN DIA VIATICO C-31 N° 178, CUENTA DE DEPOSITO: CUENTA UNICA DEL TESORO</t>
  </si>
  <si>
    <t>00099021001 DEPOSITO DE EFECTIVO, DEPOSITANTE: LUCIANO PAREDES MAMANI, CONCEPTO: SENASIR POR PROC. COACTIVO DEL DIFUNTO DONACIANO FERNANDEZ QUISPE-JUZ. 3RO DE TRAB.YSEG SOC. EL ALTO, CUENTA DE DEPOSITO: CUENTA UNICA DEL TESORO</t>
  </si>
  <si>
    <t>00340012003 DEPOSITO DE EFECTIVO, DEPOSITANTE: WILSON CALIZAYA F., CONCEPTO: TERCER PAGO AL C-31 N° 830/18 DEVOLUCION NO PRESENTACION LCV GESTION 2011, CUENTA DE DEPOSITO: CUENTA UNICA DEL TESORO</t>
  </si>
  <si>
    <t>00099021001 DEPOSITO DE EFECTIVO, DEPOSITANTE: DEIDA MARIA ALARCON ALTAMIRANO, CONCEPTO: DOBLE PERCEPCION, CUENTA DE DEPOSITO: CUENTA UNICA DEL TESORO</t>
  </si>
  <si>
    <t>00526012001 DEPOSITO DE EFECTIVO, DEPOSITANTE: RODRIGO GUIBARRA PARRADO - BOLIVIA TV, CONCEPTO: DEVOLUCION DE FONDOS EN AVANCE BOLIVIA TV, CUENTA DE DEPOSITO: CUENTA UNICA DEL TESORO</t>
  </si>
  <si>
    <t>00526012001 DEPOSITO DE EFECTIVO, DEPOSITANTE: BOLIVIA  TV- FELIX HUMEREZ YUJRA, CONCEPTO: DEVOLUCION POR CONCEPTO DE FONDOS EN AVANCE, CUENTA DE DEPOSITO: CUENTA UNICA DEL TESORO</t>
  </si>
  <si>
    <t>00099021001 DEPOSITO DE EFECTIVO, DEPOSITANTE: MARIA MARTHA ESTACA VDA DE QUISPE, CONCEPTO: DEVOLUCION DE SUELDO, CUENTA DE DEPOSITO: CUENTA UNICA DEL TESORO</t>
  </si>
  <si>
    <t>00099021001 DEPOSITO DE EFECTIVO, DEPOSITANTE: MARIA MARTHA ESTACA VDA QUISPE, CONCEPTO: DEVOLUCION DE SUELDO, CUENTA DE DEPOSITO: CUENTA UNICA DEL TESORO</t>
  </si>
  <si>
    <t>00099021001 DEP.DE CHEQ.AJENOS,RET.DE CAM.,CONCEPTO: NOEL SANTOS CHURA,DEP.: BANCO UNION  S.A. , PROCEDENCIA: BANCO UNION S.A., CHEQUE: 163189, FECHA DE EMISION:21/05/2019</t>
  </si>
  <si>
    <t>00253014103 DEP.DE CHEQ.AJENOS,RET.DE CAM.,CONCEPTO: TRANSF P/DEBITO AUTOMATICO GAD CBBA  2017 PROYECTO CONSTRUCCION PRESA MILLU MAYU,DEP.: GAD COCHABAMBA , PROCEDENCIA: BANCO UNION S.A., CHEQUE: 1359, FECHA DE EMISION:20/05/2019</t>
  </si>
  <si>
    <t>00099021001 DEP.DE CHEQ.AJENOS,RET.DE CAM.,CONCEPTO: JOSE LUIS SANCHEZ ROSSEL,DEP.: BANCO UNION  S.A. , PROCEDENCIA: BANCO UNION S.A., CHEQUE: 163187, FECHA DE EMISION:21/05/2019</t>
  </si>
  <si>
    <t>00099021001 DEP.DE CHEQ.AJENOS,RET.DE CAM.,CONCEPTO: RIVERO LINO LOIDA,DEP.: BANCO UNION  S.A. , PROCEDENCIA: BANCO UNION S.A., CHEQUE: 163186, FECHA DE EMISION:21/05/2019</t>
  </si>
  <si>
    <t>00099021001 DEP.DE CHEQ.AJENOS,RET.DE CAM.,CONCEPTO: DEVOLUCION DEUDA AL TGN POR PARTE DEL SR GUILLERMO ARAMAYO HERRERA DEL MES DE ABRIL 2019,DEP.: SENASIR , PROCEDENCIA: BANCO UNION S.A., CHEQUE: 8400, FECHA DE EMISION:15/05/2019</t>
  </si>
  <si>
    <t>COBRO COSTOS DE PAPELERIA SEGUN TRANSFERENCIA DEL EXTERIOR POR ORDEN DE VITOL SA REF:AF191932 CONTRACT 30K VT LIB. 00513012007 YPFB - RECURSOS NACIONALIZACIÓN</t>
  </si>
  <si>
    <t>||REGISTRO COBRO COMISION AVISO CARTA DE CREDITO STANDBY BS220.-Y EMISION COMP.CONTABLE BS50.-REF.:FID00649 (BCB:SB-R-2019-05) A/F ENVIBOL,EN COMPL.A COMP.954645,21/05/19. LIB.00132079201 SEDEM-PLANTA ENVASES DE VIDRIO CHUQ.-MUN.ZUDAÑEZ REF.:COMIS.AVISO SBLC FID00649</t>
  </si>
  <si>
    <t>REVERSION COMPROBANTE G 1044576 DE LA FECHA REGISTRADO SG. SOLICITUD NO. 019565 8046 DE LA FECHA POR EMP. PUBLICA PRODUCTIVA CARTONES DE BOLIVIA REF.: NO SE PROCESO EL SWIFT AUTOMATICO DE TRANSFERENCIA POR ERROR EN EL CODIGO BIC DEL BANCO DEL BENEFICIARIO &lt;LIB.00576012002 CARTONBOL-RECAUDADORA&gt;</t>
  </si>
  <si>
    <t>00086068001 DEPOSITO DE EFECTIVO, DEPOSITANTE: SHAM RIOS MENDOZA, CONCEPTO: DEVOLUCION DE DIFERENCIAS CAMBIARIAS, CUENTA DE DEPOSITO: CUENTA UNICA DEL TESORO</t>
  </si>
  <si>
    <t>00086068001 DEPOSITO DE EFECTIVO, DEPOSITANTE: SHAM RIOS MENDOZA, CONCEPTO: DEVOLUCION REGULARIZACION COMISIONES BANCARIAS, CUENTA DE DEPOSITO: CUENTA UNICA DEL TESORO</t>
  </si>
  <si>
    <t>00099021001 DEPOSITO DE EFECTIVO, DEPOSITANTE: IDARTE WILLY CHURA CALLISAYA, CONCEPTO: DEVOLUCION DE VIATICOS NO UTILIZADOS POR REPROGRAMACION DE FECHA DEL EVENTO, CUENTA DE DEPOSITO: CUENTA UNICA DEL TESORO</t>
  </si>
  <si>
    <t>00526012001 DEPOSITO DE EFECTIVO, DEPOSITANTE: BOLIVIA TV-HILARIO QUISPE PILLCO, CONCEPTO: DEVOLUCION POR CONCEPTO DE FONDOS EN AVANCE, CUENTA DE DEPOSITO: CUENTA UNICA DEL TESORO</t>
  </si>
  <si>
    <t>00099021001 DEPOSITO DE EFECTIVO, DEPOSITANTE: NANCY SILVA HUANCA, CONCEPTO: REVERSION BOLETA DE PAGO, CUENTA DE DEPOSITO: CUENTA UNICA DEL TESORO</t>
  </si>
  <si>
    <t>00099021001 DEPOSITO DE EFECTIVO, DEPOSITANTE: OTILIA H. CONDORI CUNO (HIJA), CONCEPTO: POR COBRO INDEBIDO DE LOLA CUNO CANASA, CUENTA DE DEPOSITO: CUENTA UNICA DEL TESORO</t>
  </si>
  <si>
    <t>00592012001 DEPOSITO DE EFECTIVO, DEPOSITANTE: JOSE LUIS MAMANI ESPEJO, CONCEPTO: PAGO 3° CUOTA S/SOLICITUD PAGO HR-464 (CXC COUNTER 2018 - CTA. LIA DURAN 1112), CUENTA DE DEPOSITO: CUENTA UNICA DEL TESORO</t>
  </si>
  <si>
    <t>00592012001 DEPOSITO DE EFECTIVO, DEPOSITANTE: M.M.A.YA., CONCEPTO: EMISIVO ENTIDAD - MIN. MEDIO AMBIENTE Y AGUA, PAGO ND 252964 GESTION 2019, CUENTA DE DEPOSITO: CUENTA UNICA DEL TESORO</t>
  </si>
  <si>
    <t>00592012001 DEPOSITO DE EFECTIVO, DEPOSITANTE: KAREN LIA DURAN ACARAPI, CONCEPTO: PAGO SALDO, NOTA DE DEBITO N° 118813 - GESTION 2017, CUENTA DE DEPOSITO: CUENTA UNICA DEL TESORO</t>
  </si>
  <si>
    <t>00099021001 DEPOSITO DE EFECTIVO, DEPOSITANTE: JUANA LUISA OLIVARES BERDEJA, CONCEPTO: DEVOLUCION DE VIATICOS, CUENTA DE DEPOSITO: CUENTA UNICA DEL TESORO</t>
  </si>
  <si>
    <t>00226012001 DEPOSITO DE EFECTIVO, DEPOSITANTE: SENAVEX, CONCEPTO: CUOTA ABRIL 2019, CUENTA DE DEPOSITO: CUENTA UNICA DEL TESORO</t>
  </si>
  <si>
    <t>00099021001 DEPOSITO DE EFECTIVO, DEPOSITANTE: FERNANDO PEREZ BENAVIDES, CONCEPTO: DEVOLUCION DE FONDOS POR COMPRA DE COMBUSTIBLE, CUENTA DE DEPOSITO: CUENTA UNICA DEL TESORO</t>
  </si>
  <si>
    <t>00099021001 DEPOSITO DE EFECTIVO, DEPOSITANTE: ADRIAN QUISPE CHARCA, CONCEPTO: DOBLE PERCEPCION, CUENTA DE DEPOSITO: CUENTA UNICA DEL TESORO</t>
  </si>
  <si>
    <t>00099021001 DEP.DE CHEQ.AJENOS,RET.DE CAM.,CONCEPTO: OTROS INGRESOS,DEP.: SENASIR , PROCEDENCIA: BANCO UNION S.A., CHEQUE: 19449, FECHA DE EMISION:20/05/2019</t>
  </si>
  <si>
    <t>00099021001 DEPOSITO DE EFECTIVO, DEPOSITANTE: VICTOR CERON COARITE, CONCEPTO: DEVOLUCION, CUENTA DE DEPOSITO: CUENTA UNICA DEL TESORO</t>
  </si>
  <si>
    <t>00591012001 DEPOSITO DE EFECTIVO, DEPOSITANTE: CENTRO INFANTIL MI DULCE CABINITA, CONCEPTO: PAGO DE SERVICIOS BASICOS, CUENTA DE DEPOSITO: CUENTA UNICA DEL TESORO</t>
  </si>
  <si>
    <t>00099021001 DEPOSITO DE EFECTIVO, DEPOSITANTE: DIONICIO NICOLAS LOZA MULLISACA, CONCEPTO: DEVOLUCION DE DEUDA, CUENTA DE DEPOSITO: CUENTA UNICA DEL TESORO</t>
  </si>
  <si>
    <t>00099021001 DEPOSITO DE EFECTIVO, DEPOSITANTE: MIGUEL ANGEL PEDREGAL PARDO, CONCEPTO: DEVOLUCION DE DEUDA, CUENTA DE DEPOSITO: CUENTA UNICA DEL TESORO</t>
  </si>
  <si>
    <t>00015021101 DEP.DE CHEQ.AJENOS,RET.DE CAM.,CONCEPTO: POLICIA NACIONAL RECAUDACIONES,DEP.: DIRECCION NACIONAL DE SALUD Y BIENESTAR SOCIAL , PROCEDENCIA: BANCO UNION S.A., CHEQUE: 2930, FECHA DE EMISION:15/05/2019</t>
  </si>
  <si>
    <t>00015021104 DEP.DE CHEQ.AJENOS,RET.DE CAM.,CONCEPTO: MINISTERIO DE GOBIERNO DIRECCION NACIONAL DE SALUD Y BIENESTAR SOCIAL,DEP.: DIRECCION NACIONAL DE SALUD Y BIENESTAR SOCIAL , PROCEDENCIA: BANCO UNION S.A., CHEQUE: 2929, FECHA DE EMISION:15/05/2019</t>
  </si>
  <si>
    <t>NÚMERO DE LIBRETA CUT: 99031009.00 OPERACIÓN T01 TRANSFERENCIA DE FONDOS A LA CUT - TESORO DIRECTO DE BANCO UNION S.A. A CUENTA UNICA DEL TESORO CON NUMERO DE SOLICITUD = 3798098 Y NUMERO CORRELATIVO = 91320022052019137 TRANSFERENCIA POR OPERACIONES DE VENTA BONOS BTX</t>
  </si>
  <si>
    <t>NUMERO DE LIBRETA CUT: 00099021001 OPERACIÓN E18 TRANSFERENCIA DEL SISTEMA FINANCIERO POR CUENTA DE TERCEROS A LA CUT POR CONCEPTO DE DEVOLUCIÓN DE PAGOS CC NO COBRADOS POR AFILIADOS CIVILES Y MILITARES CORRESPONDIENTE AL PERIODO DE ENERO 2019</t>
  </si>
  <si>
    <t>NUMERO DE LIBRETA CUT: 00041014202 OPERACIÓN E75 TRANSFERENCIA DE LA CUENTA FISCAL BUN A LA CUT EN MN TRANSF.DE FDOS.A SOL. G.A.M. DE VILLAMONTES SG.NOTA G.A.M.V.M.SMAF CITE NÂ°139/2019 A LA CTA.CUT 3987 LIBRETA 00041014202</t>
  </si>
  <si>
    <t>||VENTA DE DIVISAS Y TRANSFERENCIA AL EXTERIOR A SOLICITUD DE LA EMPRESA PUBLICA PRODUCTIVA CARTONES DE BOLIVIA-CARTONBOL (SOL. 8046 DEL 21/05/2019) REF.: PAGO A/F HARPERLOVE ADHESIVES, POR LA ADQUISICION DE ADITIVO LIB. 00576012002 CARTONBOL-RECAUDADORA</t>
  </si>
  <si>
    <t>||TRANSFERENCIA DE FONDOS S/G. MENSAJES SWIFT NROS. 06586 Y 06572 DE LA FECHA. (SECTOR PÚBLICO - SOBREVUELOS). DEBITO DE LA LIBRETA 00117012001 DGAC, REPOSICION UTILES DE ESCRITORIO.</t>
  </si>
  <si>
    <t>||TRANSFERENCIA DE FONDOS S/G. MENSAJE SWIFT NRO. 06587 DE LA FECHA. (SECTOR PÚBLICO - SOBREVUELOS). DEBITO DE LA LIBRETA 00117012001 DGAC, REPOSICION UTILES DE ESCRITORIO.</t>
  </si>
  <si>
    <t>COBRO COSTOS DE PAPELERIA SEGUN TRANSFERENCIA DEL EXTERIOR POR ORDEN DE SOLGAS SA (LIMA PERU) REF.: GLP RFB 550 1621156 LIB. 00513062001 YPFB-OPERACIONES PLANTA DE SEPARACION DE LIQUIDOS RIO GRANDE</t>
  </si>
  <si>
    <t>COBRO COSTOS DE PAPELERIA SEGUN TRANSFERENCIA DEL EXTERIOR POR ORDEN DE HERCO COMBUSTIBLES S.A. REF.: CONT. DE COND. DE GAS EMB 29/19 LIB. 00513062001 YPFB-OPERACIONES PLANTA DE SEPARACION DE LIQUIDOS RIO GRANDE</t>
  </si>
  <si>
    <t>COBRO COSTOS DE PAPELERIA SEGUN TRANSFERENCIA DEL EXTERIOR POR ORDEN DE INTEGRACION ENERGETICA ARGENTINA SA REF.: FULL B05 PAGO ANTICIPADO PAGO ND EXB-GJA-094-19 EPNR MARZO 2019 LIB. 00513012007 YPFB - RECURSOS NACIONALIZACIÓN</t>
  </si>
  <si>
    <t>00099021001 DEPOSITO DE EFECTIVO, DEPOSITANTE: CARLA LORENA PAZ ACUÑA, CONCEPTO: EXCESO MAXIMA REMUNERACION PERMITIDA MARZO 2019, CUENTA DE DEPOSITO: CUENTA UNICA DEL TESORO</t>
  </si>
  <si>
    <t>00099021001 DEPOSITO DE EFECTIVO, DEPOSITANTE: SILVESTRE CALIZAYA MAMANI, CONCEPTO: REVERSION DE SALDO FALTANTE DE LOS 5 MESES Y DOS DUODECIMAS DE AGUINALDO COBRADOS INDEBIDAMENTE, CUENTA DE DEPOSITO: CUENTA UNICA DEL TESORO</t>
  </si>
  <si>
    <t>00099021001 DEPOSITO DE EFECTIVO, DEPOSITANTE: MARCELO VASQUEZ FLORES, CONCEPTO: DEVOLUCION POR DOBLE PERCEPCION, CUENTA DE DEPOSITO: CUENTA UNICA DEL TESORO</t>
  </si>
  <si>
    <t>00099021001 DEPOSITO DE EFECTIVO, DEPOSITANTE: CARLOS BELTRAN MENDOZA, CONCEPTO: DEVOLUCION DE HABERES, CUENTA DE DEPOSITO: CUENTA UNICA DEL TESORO</t>
  </si>
  <si>
    <t>00099021001 DEPOSITO DE EFECTIVO, DEPOSITANTE: EVA URIA DE VALDIVIA, CONCEPTO: COBROS INDEVIDOS, CUENTA DE DEPOSITO: CUENTA UNICA DEL TESORO</t>
  </si>
  <si>
    <t>00099021001 DEPOSITO DE EFECTIVO, DEPOSITANTE: MARGARITA ELVIRA YUPANQUI CALLISAYA  CI.494999  LP, CONCEPTO: DOBLE PERCEPCION, CUENTA DE DEPOSITO: CUENTA UNICA DEL TESORO</t>
  </si>
  <si>
    <t>00526012001 DEPOSITO DE EFECTIVO, DEPOSITANTE: BOLIVIA TV LUIS CERRUTO MEDINA, CONCEPTO: DEVOLUCION FONDOS EN AVANCE, CUENTA DE DEPOSITO: CUENTA UNICA DEL TESORO</t>
  </si>
  <si>
    <t>00099021001 DEPOSITO DE EFECTIVO, DEPOSITANTE: RUBEN PRADO ARISPE, CONCEPTO: PERCEPCION INDEBIDA DE SALARIO 5 DIAS MES DE OCTUBRE GESTION 2010 MINISTERIO DE DEFENSA, CUENTA DE DEPOSITO: CUENTA UNICA DEL TESORO</t>
  </si>
  <si>
    <t>00526012001 DEPOSITO DE EFECTIVO, DEPOSITANTE: BOLIVIA TV-CHRISTIAN RIVERO MAMANI, CONCEPTO: DEVOLUCION DE FONDO EN AVANCE, CUENTA DE DEPOSITO: CUENTA UNICA DEL TESORO</t>
  </si>
  <si>
    <t>00287104318 DEP.DE CHEQ.AJENOS,RET.DE CAM.,CONCEPTO: DEVOLUCION A LA LIBRETA DE FUENTE CAF,DEP.: FPS-OFICINA CENTRAL , PROCEDENCIA: BANCO UNION S.A., CHEQUE: 2550, FECHA DE EMISION:24/04/2019</t>
  </si>
  <si>
    <t>00287100052 DEP.DE CHEQ.AJENOS,RET.DE CAM.,CONCEPTO: DEVOLUCION A LA LIBRETA DE CONTRAPARTE GAM,DEP.: FPS OFICINA CENTRAL , PROCEDENCIA: BANCO UNION S.A., CHEQUE: 2551, FECHA DE EMISION:24/04/2019</t>
  </si>
  <si>
    <t>00099021001 DEP.DE CHEQ.AJENOS,RET.DE CAM.,CONCEPTO: DEV. DE RECURSOS POR EXTRAVIO DE CREDENCIAL (JUAN MANUEL PUMARINO SEVERICH),DEP.: CAMARA DE SENADORES , PROCEDENCIA: BANCO UNION S.A., CHEQUE: 7398, FECHA DE EMISION:22/05/2019</t>
  </si>
  <si>
    <t>00291064101 DEP.DE CHEQ.AJENOS,RET.DE CAM.,CONCEPTO: TRANSFERENCIA PARCIAL DE CONTRAPARTE LOCAL DEL GOBIERNO AUTONOMO DEPARTAMENTAL DE POTOSI PARA EL PRO,DEP.: ABC - OFICINA CENTRAL , PROCEDENCIA: BANCO UNION S.A., CHEQUE: 3153, FECHA DE EMISION:17/05/2019</t>
  </si>
  <si>
    <t>00526012001 DEPOSITO DE EFECTIVO, DEPOSITANTE: KARINA WENDY MOLINA AGUILAR, CONCEPTO: DEVOLUCION SALDO FONDOS EN AVANCE, CUENTA DE DEPOSITO: CUENTA UNICA DEL TESORO</t>
  </si>
  <si>
    <t>00099021001 DEPOSITO DE EFECTIVO, DEPOSITANTE: RAQUEL ISABEL MARTINEZ VDA DE VILLAZON, CONCEPTO: DOBLE PERCEPCION, CUENTA DE DEPOSITO: CUENTA UNICA DEL TESORO</t>
  </si>
  <si>
    <t>REGULARIZACION DE TRANSFERENCIA DEL EXTERIOR SEGUN SWIFT NO.6594 DE FECHA 23/05/2019 ORDENANTE: CONSULADO DE BOLIVIA EN SALTA-ARGENTINA REF:DEVOLUCION SALDOS GASTOS DE FUNCIONAMIENTO DICIEMBRE/18 LIB. 00099021001 TGN-RECURSOS ORDINARIOS (3987)</t>
  </si>
  <si>
    <t>PROVISION DE FONDOS A SOLICITUD DE YACIMIENTOS PETROLIFEROS FISCALES BOLIVIANOS SEGUN SOLICITUD YPFB-0099-2019 REF: PAGA A GAS ORIENTE BOLIVIANO LTDA DE ABRIL 19 POR TRANS FIRME E INTERRUMPIBLE GN MI LIB. 00513012007 YPFB - RECURSOS NACIONALIZACIÓN</t>
  </si>
  <si>
    <t>NUMERO DE LIBRETA CUT: 00041014101 OPERACIÓN E75 TRANSFERENCIA DE LA CUENTA FISCAL BUN A LA CUT EN MN TRANSF.DE FDOS.A SOL.G.A.M. DE ENTRE RIOS SG.NOTA GAMER-INST-0282/2019 A LA CTA.CUT 3987 LIBRETA 00041014101</t>
  </si>
  <si>
    <t>NUMERO DE LIBRETA CUT: 00650028002 OPERACIÓN E18 TRANSFERENCIA DEL SISTEMA FINANCIERO POR CUENTA DE TERCEROS A LA CUT UNICEF PAYMENT NUMBER 3190128623 PAYEE ASAMBLEA LEGISLATIVA PLURINACIONAL</t>
  </si>
  <si>
    <t>A:00253014112 Transferencia que realizamos a solicitud de la Unidad de Administración e Información Salarial mediante nota CITE: MEFP/VTCP/DGPOT/UAIS/N° 2762/2019, Informe MEFP/VTCP/DGPOT/UAIS/N° 103/2019 H.R. 6-11909-R</t>
  </si>
  <si>
    <t>A:00572012001 Transferencia que realizamos a solicitud de la Unidad de Administración e Información Salarial mediante nota CITE: MEFP/VTCP/DGPOT/UAIS/N° 2762/2019, Informe MEFP/VTCP/DGPOT/UAIS/N° 103/2019 H.R. 6-11909-R</t>
  </si>
  <si>
    <t>A:00099021001 Transferencia que realizamos a solicitud de la Unidad de Administración e Información Salarial mediante nota CITE: MEFP/VTCP/DGPOT/UAIS/N° 2740/2019, Informe MEFP/VTCP/DGPOT/UAIS/N° 99/2019 H.R. 6-13055-R</t>
  </si>
  <si>
    <t>A:00099021001 Transferencia que realizamos a solicitud de la Unidad de Administración e Información Salarial mediante nota CITE: MEFP/VTCP/DGPOT/UAIS/N° 2739/2019, Informe MEFP/VTCP/DGPOT/UAIS/N° 99/2019 H.R. 6-13055-R</t>
  </si>
  <si>
    <t>NÚMERO DE LIBRETA CUT: 99031009.00 OPERACIÓN T01 TRANSFERENCIA DE FONDOS A LA CUT - TESORO DIRECTO DE BANCO UNION S.A. A CUENTA UNICA DEL TESORO CON NUMERO DE SOLICITUD = 3802177 Y NUMERO CORRELATIVO = 91320023052019319 TRANSFERENCIA POR OPERACIONES DE VENTA BONOS BTX</t>
  </si>
  <si>
    <t>NUMERO DE LIBRETA CUT: 00099021001 OPERACIÓN E18 TRANSFERENCIA DEL SISTEMA FINANCIERO POR CUENTA DE TERCEROS A LA CUT POR CONCEPTO DE DEVOLUCIÓN PAGOS EN EXCESO CONTRALORÍA GENERAL DEL ESTADO</t>
  </si>
  <si>
    <t>||VTA. DIV. C/TRANSF FDOS. AL EXT. Y COM. TRANSF. FDOS. AL EXT. 0,10% S/USD. 484.844,80,REEMB. GSTS. COM. BS220.- Y COMP. CONT. BS50.- REF.:PAGO 9 LC I-2018-05 P/C ABEN A/F JOINT-STOCK CO.,S/G NOTA ABEN/DGE/NE/N°367/2019,21/05/19 Y AUT. VTA. DIV. COD.019326-7929 03/05/19. LIB.:00099021001 TGN RECURSOS ORDINARIOS REF.:COMISIONES PARA PAGO N°9 LC I-2018-05</t>
  </si>
  <si>
    <t>'COBRO DE'||UTILES DE ESCRITORIO POR EL COMPROBANTE CONTABLE NRO. 0954926 DE LA FECHA, SEGÚN CORREO ELECTRÓNICO DE YPFB DE F. 23/01/2018. DEBITO DE LA LIBRETA 00513022001 YPFB  OPERACIONES.</t>
  </si>
  <si>
    <t>'COBRO DE'||UTILES DE ESCRITORIO POR EL COMPROBANTE CONTABLE NRO. 0954926 DE LA FECHA, SEGÚN CORREO ELECTRÓNICO DE YPFB DE 23/01/2018. DEBITO DE LA LIBRETA 00513022001 YPFB  OPERACIONES.</t>
  </si>
  <si>
    <t>'TRANSFERENCIA DE FONDOS||S/G. NOTA CITE MEFP/VTCP/DGCP/UF-325/2019 DE LA FECHA, DEL MIN.DE ECONOMIA Y FINANZAS PUBLICAS(HRE-TSO-2019-2484), RECURSOS FIDEICOMISO "ACCESOS SEGUROS PARA VIVIR BIEN", CONSTITUIDO CON EL FONDO NACIONAL DE DESARROLLO REGIONAL. DEBITO DE LA LIBRETA N° 00099021001 TGN-RECURSOS ORDINARIOS MN.</t>
  </si>
  <si>
    <t>'TRANSFERENCIA DE FONDOS||S/G. NOTA CITE MEFP/VTCP/DGCP/UF-325/2019 DE LA FECHA, DEL MIN.DE ECONOMIA Y FINANZAS PUBLICAS(HRE-TSO-2019-2484), RECURSOS FIDEICOMISO "ACCESOS SEGUROS PARA VIVIR BIEN", CONSTITUIDO CON EL FONDO NACIONAL DE DESARROLLO REGIONAL. DEBITO DE LA LIBRETA N° 00099021001, REPOSICION UTILES DE ESCRITORIO.</t>
  </si>
  <si>
    <t>00291012002 DEPOSITO DE EFECTIVO, DEPOSITANTE: REMBERTO GROVER HUANCA CONDORI, CONCEPTO: REPOSICION CREDENCIAL ABC, CUENTA DE DEPOSITO: CUENTA UNICA DEL TESORO</t>
  </si>
  <si>
    <t>00078014205 DEPOSITO DE EFECTIVO, DEPOSITANTE: LISSET VANESA GIRONDA MALDONADO, CONCEPTO: DEVOLUCION DE SALDOS NO EJECUTADOS FONDOS EN AVANCE, CUENTA DE DEPOSITO: CUENTA UNICA DEL TESORO</t>
  </si>
  <si>
    <t>00078014205 DEPOSITO DE EFECTIVO, DEPOSITANTE: JOSE ANTONIO LEDEZMA TORREZ, CONCEPTO: DEVOLUCION SALDOS NO EJECUTADOS FONDOS EN AVANCE, CUENTA DE DEPOSITO: CUENTA UNICA DEL TESORO</t>
  </si>
  <si>
    <t>00099021001 DEPOSITO DE EFECTIVO, DEPOSITANTE: ZENOBIO PAZ ZEGARRA, CONCEPTO: DOBLE PERCEPCION, CUENTA DE DEPOSITO: CUENTA UNICA DEL TESORO</t>
  </si>
  <si>
    <t>00526012001 DEPOSITO DE EFECTIVO, DEPOSITANTE: LUIS MARCOS TROCHE CANDIA - BOLIVIA TV, CONCEPTO: DEVOLUCION DE FONDOS EN AVANCE, CUENTA DE DEPOSITO: CUENTA UNICA DEL TESORO</t>
  </si>
  <si>
    <t>00526012001 DEPOSITO DE EFECTIVO, DEPOSITANTE: ARNULFO CAYO VEGA, CONCEPTO: DEVOLUCION DE FONDOS EN AVANCE, CUENTA DE DEPOSITO: CUENTA UNICA DEL TESORO</t>
  </si>
  <si>
    <t>00099021001 DEPOSITO DE EFECTIVO, DEPOSITANTE: RAMIRO MAMANI MAMANI, CONCEPTO: REVERSION TOTAL DE HABER MENSUAL, CUENTA DE DEPOSITO: CUENTA UNICA DEL TESORO</t>
  </si>
  <si>
    <t>00130012002 DEPOSITO DE EFECTIVO, DEPOSITANTE: SANTOS VACENTE CUTI, CONCEPTO: DEVOLUCION POR GASTOS DE GASOLINA Y PEAJES, CUENTA DE DEPOSITO: CUENTA UNICA DEL TESORO</t>
  </si>
  <si>
    <t>00099021001 DEPOSITO DE EFECTIVO, DEPOSITANTE: XIMENA CRISTINA ESPINOZA PACHECO, CONCEPTO: DEVOLUCION PASAJES TERRESTRES, CUENTA DE DEPOSITO: CUENTA UNICA DEL TESORO</t>
  </si>
  <si>
    <t>00099021001 DEPOSITO DE EFECTIVO, DEPOSITANTE: LARRY OMAR FERNANDEZ PALMA, CONCEPTO: DEVOLUCION DIFERENCIA POR SOBREPASAR  TOPE SALARIAL PERMITIDO EN EL MES  FEBRERO 2019, CUENTA DE DEPOSITO: CUENTA UNICA DEL TESORO</t>
  </si>
  <si>
    <t>00099021001 DEP.DE CHEQ.AJENOS,RET.DE CAM.,CONCEPTO: POR PERMISO SIN GOSE DE HABER PERIODO MARZO 2019 FTE  41,DEP.: SEGIP-OF NACIONAL DAMIANA FLORES , PROCEDENCIA: BANCO UNION S.A., CHEQUE: 13553, FECHA DE EMISION:14/05/2019</t>
  </si>
  <si>
    <t>00081011108 DEP.DE CHEQ.AJENOS,RET.DE CAM.,CONCEPTO: RECUPERACION PROCESO COACTIVO FISCAL EN CONTRA DE REINALDO ARIAS ESPINOZA,DEP.: M.O.P.S.V. , PROCEDENCIA: BANCO UNION S.A., CHEQUE: 12281, FECHA DE EMISION:07/05/2019</t>
  </si>
  <si>
    <t>00291012002 DEP.DE CHEQ.AJENOS,RET.DE CAM.,CONCEPTO: DEVOLUCION DE PASAJES AEREOS,DEP.: ABC-OFICINA  CENTRAL , PROCEDENCIA: BANCO UNION S.A., CHEQUE: 3536, FECHA DE EMISION:23/05/2019</t>
  </si>
  <si>
    <t>00099021001 DEPOSITO DE EFECTIVO, DEPOSITANTE: CARLOS ALBERTO ALCAZAR ORTEGA, CONCEPTO: DEVOLUCION DE PASAJES NO UTILIZADOS, CUENTA DE DEPOSITO: CUENTA UNICA DEL TESORO</t>
  </si>
  <si>
    <t>00099021001 DEPOSITO DE EFECTIVO, DEPOSITANTE: CARLOS CHANOVE, CONCEPTO: DOBLE PERCEPCION, CUENTA DE DEPOSITO: CUENTA UNICA DEL TESORO</t>
  </si>
  <si>
    <t>00099021001 DEPOSITO DE EFECTIVO, DEPOSITANTE: TEOFILA VASQUEZ QUENA, CONCEPTO: DEVOLUCION DE SUELDO, CUENTA DE DEPOSITO: CUENTA UNICA DEL TESORO</t>
  </si>
  <si>
    <t>PAGO PRÉSTAMO BID 846-SF-BO VCTO. 24-05-2019 POR CUENTA DE FNDR SEGÚN COD.LIQ. 012236 DE FECHA 20-05-2019, VALOR 24-05-2019 CAPITAL USD 10.244,1 INTERESES USD 59.005,99 LIBRETA N°00099021001 TGN-RECURSOS ORDINARIOS (3987) - ALIVIO MDRI</t>
  </si>
  <si>
    <t>NUMERO DE LIBRETA CUT: 00650028002 OPERACIÓN E18 TRANSFERENCIA DEL SISTEMA FINANCIERO POR CUENTA DE TERCEROS A LA CUT UNICEF PAYMENT NUMBER 3190130192PAYEE ASAMBLEA LEGISLATIVA PLURINACIONAL</t>
  </si>
  <si>
    <t>NUMERO DE LIBRETA CUT: 41048002 OPERACIÓN E18 TRANSFERENCIA DEL SISTEMA FINANCIERO POR CUENTA DE TERCEROS A LA CUT SOL. ESC. DE EMBAJADA DE SUIZA PARA EL D</t>
  </si>
  <si>
    <t>COBRO COSTOS DE PAPELERIA POR REGULARIZACION DE TRANSFERENCIA DEL EXTERIOR POR ORDEN DE COPAGAZ DISTRIBUIDORA DE GAS S.A. LIB. 00513012007 YPFB - RECURSOS NACIONALIZACIÓN</t>
  </si>
  <si>
    <t>COBRO COSTOS DE PAPELERIA SEGUN TRANSFERENCIA DEL EXTERIOR POR ORDEN DE SHELL BOLIVIA CORPORATION (SUCURSAL BOLIVIA) REF.: S06914411B2D01 LIB. 00513012007 YPFB - RECURSOS NACIONALIZACIÓN</t>
  </si>
  <si>
    <t>NUMERO DE LIBRETA CUT: 00990201001 OPERACIÓN E75 TRANSFERENCIA DE LA CUENTA FISCAL BUN A LA CUT EN MN TRANSF.DE FDOS.A SOL.G.A.DEPTAL DE TARIJA SG.NOTA GOB.AUT.DPTAL.TJA/S.D.E.F/1841/2019 A LA CTA.CUT 3987 LIBRETA 00990201001</t>
  </si>
  <si>
    <t>NUMERO DE LIBRETA CUT: 00041014101 OPERACIÓN E75 TRANSFERENCIA DE LA CUENTA FISCAL BUN A LA CUT EN MN TRANSF.DE FDOS.A SOL.GAM DE MONTEAGUDO SG. NOTA GAMM-CITE NÂ°281/2019 A LA CTA.CUT 3987 LIBRETA 00041014101</t>
  </si>
  <si>
    <t>||VTA.DIV.S/G NOTA YPFB/DFC-1182 URT-0594/2019,22/05/19 Y AUT.VTA.DIV.EFECT.MEFP DE 21/05/2019.REF.:CARTA DE CREDITO I-2019-032,COMISION EMISION L/C 0,15% S/USD382.027,52.-POR 216 DIAS,COMIS.ENMIENDA LC BS220.- REEMB.GSTS.COMUNICACION BS220.-Y EMISION COMP.CONTABLE BS50.- LIB.00513012004 LBP-YPFB-UNICOMERCIAL REF.:COMIS.EMISION (INCREMENTO IMPTE.)Y ENMIENDA LC I-2016-032</t>
  </si>
  <si>
    <t>||TRANSFERENCIA DE FONDOS S/G. MENSAJE SWIFT NRO. 06675 DE LA FECHA. (SECTOR PÚBLICO - SOBREVUELOS). DEBITO DE LA LIBRETA 00117012001 DGAC, REPOSICION UTILES DE ESCRITORIO.</t>
  </si>
  <si>
    <t>'COBRO DE'||UTILES DE ESCRITORIO POR EL COMPROBANTE CONTABLE NRO. 0955036 DE LA FECHA, SEGÚN CORREO ELECTRÓNICO DE YPFB DE F. 23/01/2018. DEBITO DE LA LIBRETA 00513022001 YPFB  OPERACIONES.</t>
  </si>
  <si>
    <t>TRANSFERENCIA RECIBIDA DEL EXTERIOR SEGÚN MENSAJES SWIFT Nos. 6667-6666 (REM.EXT.) DE FECHA 24-05-2019 POR DESEMBOLSO DE CAF PRÉSTAMO CFA010546 PROG INV AGUA FASE V MIAGUA V LIBRETA N° 00287102001 FPS-RECURSOS PROPIOS REF.: UTILES DE ESCRITORIO</t>
  </si>
  <si>
    <t>NÚMERO DE LIBRETA CUT: 99031009.00 OPERACIÓN T01 TRANSFERENCIA DE FONDOS A LA CUT - TESORO DIRECTO DE BANCO UNION S.A. A CUENTA UNICA DEL TESORO CON NUMERO DE SOLICITUD = 3807177 Y NUMERO CORRELATIVO = 91320024052019168 TRANSFERENCIA POR OPERACIONES DE VENTA BONOS BTX</t>
  </si>
  <si>
    <t>PAGO A BID PRÉSTAMO 571-1-SF-BO VCTO. 24-05-2019 POR CUENTA DE SAMAPA SEGÚN NOTA COD. LIQ. 012145 DE FECHA 24-05-2019, VALOR 24-05-2019 CAPITAL USD 148.286,83 INTERESES USD 3.682,59 LIBRETA N°00099021001 TGN-RECURSOS ORDINARIOS (3987) - ALIVIO MDRI</t>
  </si>
  <si>
    <t>||REGULARIZACIÓN DE NUESTRA OPERACIÓN NRO. 0954924 DE F. 23/05/2019 EN ATENCIÓN A CORREOS ELECTRÓNICOS DE LA DGAC Y AASANA. DEBITO DE LA LIBRETA 00117012001 DGAC, REPOSICION UTILES DE ESCRITORIO.</t>
  </si>
  <si>
    <t>||TRANSFERENCIA DE FONDOS S/G. MENSAJES SWIFT NROS. 06736 Y 06733 DE LA FECHA. (SECTOR PÚBLICO - SOBREVUELOS). DEBITO DE LA LIBRETA 00117012001 DGAC, REPOSICION UTILES DE ESCRITORIO.</t>
  </si>
  <si>
    <t>||TRANSFERENCIA DE FONDOS S/G. MENSAJES SWIFT NROS. 06730 Y 06720 DE LA FECHA. (SECTOR PÚBLICO - SOBREVUELOS). DEBITO DE LA LIBRETA 00117012001 DGAC, REPOSICION UTILES DE ESCRITORIO.</t>
  </si>
  <si>
    <t>00099021001 DEPOSITO DE EFECTIVO, DEPOSITANTE: ADRIANA OMONTE TAMES-VICEPRESIDENCIA DEL ESTADO, CONCEPTO: DEVOL DE ADELANTO DE VIATICOS POR EL OFICIAL REALIZADO A NUEVA YORK DEL 29 DE NOV AL 4 DE DIC - 2014, CUENTA DE DEPOSITO: CUENTA UNICA DEL TESORO</t>
  </si>
  <si>
    <t>00130012002 DEPOSITO DE EFECTIVO, DEPOSITANTE: JUAN R. GUERREROS ROQUE, CONCEPTO: DEVOLUCION POR GASTOS DE GASOLINA Y PEAJES, CUENTA DE DEPOSITO: CUENTA UNICA DEL TESORO</t>
  </si>
  <si>
    <t>00592012001 DEPOSITO DE EFECTIVO, DEPOSITANTE: MDPYEP, CONCEPTO: EMISIVO ENTIDAD - MIN DESARROLLO PRUDCUTIVO Y ECONOMIA PLURAL PAGO ND 241533 GESTION 2019, CUENTA DE DEPOSITO: CUENTA UNICA DEL TESORO</t>
  </si>
  <si>
    <t>00592012001 DEPOSITO DE EFECTIVO, DEPOSITANTE: FONADIN, CONCEPTO: EMISIVO ENTIDAD - FONADIN, PAGO ND 211311 GESTION 2018, CUENTA DE DEPOSITO: CUENTA UNICA DEL TESORO</t>
  </si>
  <si>
    <t>00099021001 DEP.DE CHEQ.AJENOS,RET.DE CAM.,CONCEPTO: DEVOLUCION DE RECURSOS PREV. 2 / 2019 ( C-13 ) ( D.A.I. ),DEP.: ADEMAF - MONICA GABRIELA VARGAS RUIZ , PROCEDENCIA: BANCO UNION S.A., CHEQUE: 1440, FECHA DE EMISION:22/05/2019</t>
  </si>
  <si>
    <t>00099021001 DEP.DE CHEQ.AJENOS,RET.DE CAM.,CONCEPTO: WILSON INTURIAS ORTIZ,DEP.: BANCO UNION S.A. , PROCEDENCIA: BANCO UNION S.A., CHEQUE: 163191, FECHA DE EMISION:27/05/2019</t>
  </si>
  <si>
    <t>00099021001 DEP.DE CHEQ.AJENOS,RET.DE CAM.,CONCEPTO: REVERSION A LA CUT P/EXCLUSION DE FUNCIONARIOS POR CIA NAL SEGUROS VIDA Y SALUD S/G C-31 2658/2018,DEP.: MINISTERIO DE GOBIERNO EULICN</t>
  </si>
  <si>
    <t>00099021001 DEPOSITO DE EFECTIVO, DEPOSITANTE: LARRY OMAR FERNANDEZ PALMA, CONCEPTO: DEVOLUCION DIFERENCIA POR SOBREPASAR TOPE  SALARIAL PERMITIDO EN EL MES DE FEBRERO 2019, CUENTA DE DEPOSITO: CUENTA UNICA DEL TESORO</t>
  </si>
  <si>
    <t>00099021001 DEPOSITO DE EFECTIVO, DEPOSITANTE: BORIS MORALES ALIENDRE, CONCEPTO: REVERSION DE COMBUSTIBLE DE AVIACION N° PARTIDA 34110 FUENTE 10, CUENTA DE DEPOSITO: CUENTA UNICA DEL TESORO</t>
  </si>
  <si>
    <t>PROVISION DE FONDOS A SOLICITUD DE YACIMIENTOS PETROLIFEROS FISCALES BOLIVIANOS SEGUN SOLICITUD YPFB-0101-2019 REF: PAGO A GAS TRANSBOLIVIANO SA ABRIL 2019 POR TRANS GN MI INTERRUMPIBLE CHIQUITOS MUTUN REDES DE GAS Y YACUSES LIB. 00513012007 YPFB - RECURSOS NACIONALIZACIÓN</t>
  </si>
  <si>
    <t>NÚMERO DE LIBRETA CUT: 99031099.00 OPERACIÓN T01 TRANSFERENCIA DE FONDOS A LA CUT - TESORO DIRECTO DE BANCO UNION S.A. A CUENTA UNICA DEL TESORO CON NUMERO DE SOLICITUD = 3812238 Y NUMERO CORRELATIVO = 91320027052019520 TRANSFERENCIA POR OPERACIONES DE VENTA BONOS BTX</t>
  </si>
  <si>
    <t>||TRANSFERENCIA DE FONDOS S/G NOTA CITE: BUN/CF225/19 DE LA FECHA.(HRE-TSO-2507). A SOLIC.DEL GAM COPACABANA,LIBRETA 00373024105 FDI, DEV.1ER. DESEMBOLSO"PROYECTO.MEJORAM.GENETICO"</t>
  </si>
  <si>
    <t>||VTA.DIV.S/G NOTAS CEX-YVYA-0987/2019 CEX-FONPLATA/0093/2019,CEX-YVYA-0955/2019 CEX-FONPLATA/0089/2019,CEX-YVYA-0798/19 CEX-FONPLATA/0067/19 Y AUT.VTA.DIV.MEFP DE 24/05/19 REF.:EMIS.LC I-2019-33,COMIS.EMIS.L/C 0,15% S/USD119.871,69.-POR 21 DIAS,REEMB.GSTS.COM.BS220.-Y EMIS.COMP.CONT.BS50.- LIB.00512012001 LBP-AASANA-PACS SONET (4030004676) REF.:COMISIONES EMISION LC I-2019-33</t>
  </si>
  <si>
    <t>00099021001 DEPOSITO DE EFECTIVO, DEPOSITANTE: BETTY HUANCA CALZADA, CONCEPTO: DEVOLUCION, CUENTA DE DEPOSITO: CUENTA UNICA DEL TESORO</t>
  </si>
  <si>
    <t>00099021001 DEPOSITO DE EFECTIVO, DEPOSITANTE: AGUSTIN CHINO COLQUE, CONCEPTO: DEVOLUCION DOBLE PERCEPCION, CUENTA DE DEPOSITO: CUENTA UNICA DEL TESORO</t>
  </si>
  <si>
    <t>00099021001 DEPOSITO DE EFECTIVO, DEPOSITANTE: NICOLAS CHAUCA CHAUCA, CONCEPTO: DOBLE PERCEPCION, CUENTA DE DEPOSITO: CUENTA UNICA DEL TESORO</t>
  </si>
  <si>
    <t>00099021001 DEPOSITO DE EFECTIVO, DEPOSITANTE: JORGE ALBERTO CACHI NINA, CONCEPTO: POR DOBLE PERCEPCION, CUENTA DE DEPOSITO: CUENTA UNICA DEL TESORO</t>
  </si>
  <si>
    <t>00099021001 DEPOSITO DE EFECTIVO, DEPOSITANTE: JUAN EDGAR ARANCIBIA HINOJOSA, CONCEPTO: DEVOLUCION PAGO INDEBIDO, CUENTA DE DEPOSITO: CUENTA UNICA DEL TESORO</t>
  </si>
  <si>
    <t>00099021001 DEPOSITO DE EFECTIVO, DEPOSITANTE: NEHEMIAS VIDAL SERRANO, CONCEPTO: DEVOLUCION SALDOS NO UTILIZADOS, ENCUENTRO NACIONAL DE PREVENCION, ATENCION Y PROTECCION A P.C.D., CUENTA DE DEPOSITO: CUENTA UNICA DEL TESORO</t>
  </si>
  <si>
    <t>00099021001 DEPOSITO DE EFECTIVO, DEPOSITANTE: GOBIERNO AUTONOMO MUNICIPAL DE  AYO AYO, CONCEPTO: DEVOLUCION AL TGN, CUENTA DE DEPOSITO: CUENTA UNICA DEL TESORO</t>
  </si>
  <si>
    <t>00599032002 DEPOSITO DE EFECTIVO, DEPOSITANTE: JENRY MAX SILVESTRE VILLAFUERTE, CONCEPTO: DEVOLUCION DE RECURSOS PREVENTIVO 1597  DA 3, CUENTA DE DEPOSITO: CUENTA UNICA DEL TESORO</t>
  </si>
  <si>
    <t>00670012002 DEPOSITO DE EFECTIVO, DEPOSITANTE: MARCELO ARANIBAR SAINZ, CONCEPTO: DEVOLUCION SALDO DE GASOLINA Y PEAJES, CUENTA DE DEPOSITO: CUENTA UNICA DEL TESORO</t>
  </si>
  <si>
    <t>00099021001 DEPOSITO DE EFECTIVO, DEPOSITANTE: GROVER MORALES, CONCEPTO: DEVOLUCION DE VIATICOS, CUENTA DE DEPOSITO: CUENTA UNICA DEL TESORO</t>
  </si>
  <si>
    <t>00099021001 DEPOSITO DE EFECTIVO, DEPOSITANTE: IBTEN, CONCEPTO: DEVOLUCION REFRIGERIO MES DE ABRIL 2019, CUENTA DE DEPOSITO: CUENTA UNICA DEL TESORO</t>
  </si>
  <si>
    <t>00099021001 DEP.DE CHEQ.AJENOS,RET.DE CAM.,CONCEPTO: EJECUCION DE BOLETA DE GARANTIA N° 006472 A LA EMPRESA SANTAFECINO,DEP.: BANCO UNION S.A. , PROCEDENCIA: BANCO UNION S.A., CHEQUE: 84943, FECHA DE EMISION:15/05/2019</t>
  </si>
  <si>
    <t>00099021001 DEP.DE CHEQ.AJENOS,RET.DE CAM.,CONCEPTO: MIRIAM PANIAGUA CALLE,DEP.: BANCO UNION SA , PROCEDENCIA: BANCO UNION S.A., CHEQUE: 163193, FECHA DE EMISION:28/05/2019</t>
  </si>
  <si>
    <t>00099021001 DEP.DE CHEQ.AJENOS,RET.DE CAM.,CONCEPTO: LUIS FERNANDO ROJAS ZURITA,DEP.: BANCO UNION SA , PROCEDENCIA: BANCO UNION S.A., CHEQUE: 163192, FECHA DE EMISION:28/05/2019</t>
  </si>
  <si>
    <t>00130012001 DEP.DE CHEQ.AJENOS,RET.DE CAM.,CONCEPTO: PAGO DE INTERESES A FOMIN,DEP.: COMERMIN , PROCEDENCIA: BANCO NACIONAL DE BOLIVIA S.A., CHEQUE: 1123393, FECHA DE EMISION:25/05/2019</t>
  </si>
  <si>
    <t>00099021001 DEPOSITO DE EFECTIVO, DEPOSITANTE: MERY CHAVARRIA QUISPE, CONCEPTO: DEVOLUCION DOBLE PERCEPCION, CUENTA DE DEPOSITO: CUENTA UNICA DEL TESORO</t>
  </si>
  <si>
    <t>00078014205 DEPOSITO DE EFECTIVO, DEPOSITANTE: EDITH CONDORI CONDORI, CONCEPTO: DEVOLUCION DE SALDOS NO EJECUTADOS POR FONDOS EN AVANCE, CUENTA DE DEPOSITO: CUENTA UNICA DEL TESORO</t>
  </si>
  <si>
    <t>00078014205 DEPOSITO DE EFECTIVO, DEPOSITANTE: SONIA CHOQUE ARAMAYO, CONCEPTO: DEVOLUCION DE SALDOS NO EJECUTADOS DE FONDOS EN AVANCE, CUENTA DE DEPOSITO: CUENTA UNICA DEL TESORO</t>
  </si>
  <si>
    <t>00078014205 DEPOSITO DE EFECTIVO, DEPOSITANTE: SILVIA MEJIA ROCABADO, CONCEPTO: DEVOLUCION DE SALDOS NO EJECUTADOS DE FONDOS EN AVANCE, CUENTA DE DEPOSITO: CUENTA UNICA DEL TESORO</t>
  </si>
  <si>
    <t>PROVISION DE FONDOS A SOLICITUD DE YACIMIENTOS PETROLIFEROS FISCALES BOLIVIANOS SEGUN SOLICITUD YPFB-0102-2019 REF: PAGO IMPUESTO DIRECTO A LOS HIDROCARBUROS IDH PRODUCCION FEBRERO 2019 LIB. 00513012007 YPFB - RECURSOS NACIONALIZACIÓN</t>
  </si>
  <si>
    <t>PROVISION DE FONDOS A SOLICITUD DE YACIMIENTOS PETROLIFEROS FISCALES BOLIVIANOS SEGUN SOLICITUD YPFB-0110-2019 REF: PAGO REGALIAS FEBRERO 2019 TESORO GENERAL DE LA NACION TGN LIB. 00099021001 TGN YPFB PARTICIPACION 6% PRODUCCIÓN BRUTA DE HIDROCARBUROS BOCA DE POZO</t>
  </si>
  <si>
    <t>PAGO A BID PRÉSTAMO 2880/BL-BO VCTO. 25-05-2019 POR CUENTA DE TGN , NTI. 012249 VALOR 28-05-2019 COMISIONES USD 9.157,83 CTA. 3987 CUENTA UNICA DEL TESORO-3987 LIB. 00099021001 REF.: COMISIONES BANCARIAS</t>
  </si>
  <si>
    <t>NUMERO DE LIBRETA CUT: 00650028002 OPERACIÓN E18 TRANSFERENCIA DEL SISTEMA FINANCIERO POR CUENTA DE TERCEROS A LA CUT FINANCIAMIENTO ASISTENCIA TECNICA PAYMENT NUMBER 3190133538 A SOLICITUD DE UNICEF TRANSFER ORDER 0014489</t>
  </si>
  <si>
    <t>||REGULARIZACIÓN DE NUESTRA OPERACIÓN NRO. 0955155 SEGÚN MENSAJE SWIFT NRO. 06745 DE F. 27/05/2019 RECIBIDO EN LA FECHA. DEBITO DE LA LIBRETA 00117012001 DGAC, REPOSICION UTILES DE ESCRITORIO.</t>
  </si>
  <si>
    <t>||TRANSFERENCIA DE FONDOS S/G. MENSAJE SWIFT NRO. 06778 DE LA FECHA. (SECTOR PÚBLICO - SOBREVUELOS). DEBITO DE LA LIBRETA 00117012001 DGAC, REPOSICION UTILES DE ESCRITORIO.</t>
  </si>
  <si>
    <t>'COBRO DE'||UTILES DE ESCRITORIO POR EL COMPROBANTE CONTABLE NRO. 0955224 DE LA FECHA, SEGÚN CORREO ELECTRÓNICO DE YPFB DE F.23/01/2018. DEBITO DE LA LIBRETA 00513022001 YPFB  OPERACIONES.</t>
  </si>
  <si>
    <t>NÚMERO DE LIBRETA CUT: 99031009.00 OPERACIÓN T01 TRANSFERENCIA DE FONDOS A LA CUT - TESORO DIRECTO DE BANCO UNION S.A. A CUENTA UNICA DEL TESORO CON NUMERO DE SOLICITUD = 3816449 Y NUMERO CORRELATIVO = 91320028052019152 TRANSFERENCIA POR OPERACIONES DE VENTA BONOS BTX</t>
  </si>
  <si>
    <t>||TRANSFERENCIA DE FONDOS S/G NOTA CITE: BUN/CF227/19 DE LA FECHA.(HRE-TSO-2514).TRANFERENCIA DE RECURSOS A FAVOR DE LA UNIDAD OPERATIVA BOLIVIANA DEPENDIENTE DEL MINISTERIO MEDIO AMBIENTE AGUA . TRANSF. A SOLIC.DEL G.A.D.LA PAZ,LIB.00086024101 UNIDAD OPERATIVA BOLIVIANA,CORRSP.AL 1ER.SEMES/19</t>
  </si>
  <si>
    <t>'COBRO DE'||UTILES DE ESCRITORIO POR EL COMPROBANTE CONTABLE NRO. 0955338 DE LA FECHA, SEGÚN CORREO ELECTRÓNICO DE YPFB DE F. 23/01/2018. DEBITO DE LA LIBRETA 00513022001 YPFB  OPERACIONES.</t>
  </si>
  <si>
    <t>COBRO COSTOS DE PAPELERIA SEGUN TRANSFERENCIA DEL EXTERIOR POR ORDEN DE PETROLEOS PARAGUAYOS PETROPAR LIB. 00513062001 YPFB-OPERACIONES PLANTA DE SEPARACION DE LIQUIDOS RIO GRANDE</t>
  </si>
  <si>
    <t>||TRANSFERENCIA DE FONDOS S/G. MENSAJE SWIFT NRO. 06795 DE LA FECHA. (SECTOR PÚBLICO - SOBREVUELOS). DEBITO DE LA LIBRETA 00117012001 DGAC, REPOSICION UTILES DE ESCRITORIO.</t>
  </si>
  <si>
    <t>||PAGO A PDVSA PTMO. SA137065 FACTURA 518460 VCTO. 28-5-2019 POR CUENTA DE YPFB, S/G CODIGO DE LIQUIDACION N° 012177 DEL 24-05-2019, CAPITAL USD 51.956,17 INTERESES USD 10.391,24 FECHA VALOR 28-05-2019 LIBRETA N° 00513012004 LPB-YPFB UNICOMERCIAL (4030005415/1-2188907)</t>
  </si>
  <si>
    <t>||COBRO DE COMISIONES POR PAGO A PDVSA PTMO. SA137065 FACTURA 518460 VCTO. 28-5-2019 POR CUENTA DE YPFB, S/G CODIGO DE LIQUIDACION N° 012177 DEL 24-05-2019, CAPITAL USD 51,956,17 INTERESES USD 10391,24 FECHA VALOR 28-05-2019 LIBRETA N° 00513012004 LPB-YPFB -UNICOMERCIAL (4030005415/1-2188907) REF.: COMISIONES BANCARIAS</t>
  </si>
  <si>
    <t>00099021001 DEPOSITO DE EFECTIVO, DEPOSITANTE: JUAN MARIÑO HUAYLLA  CI.  3063863 OR., CONCEPTO: DEVOLUCION BONO DE FRONTERA, CUENTA DE DEPOSITO: CUENTA UNICA DEL TESORO</t>
  </si>
  <si>
    <t>00099021001 DEPOSITO DE EFECTIVO, DEPOSITANTE: EDDY YUCRA LLAMPA, CONCEPTO: DEVOLUCION BONO DE FRONTERA, CUENTA DE DEPOSITO: CUENTA UNICA DEL TESORO</t>
  </si>
  <si>
    <t>00221022001 DEPOSITO DE EFECTIVO, DEPOSITANTE: SENARECOM, CONCEPTO: DEVOLUCION A C-31 N° 240/19, CUENTA DE DEPOSITO: CUENTA UNICA DEL TESORO</t>
  </si>
  <si>
    <t>00099021001 DEPOSITO DE EFECTIVO, DEPOSITANTE: ADRIANA PAOLA OMONTE TAMES, CONCEPTO: DEVOLUCION SALDO DE GASTOS DE REFRIGERIO EN NUEVA YORK DICIEMBRE 2014, CUENTA DE DEPOSITO: CUENTA UNICA DEL TESORO</t>
  </si>
  <si>
    <t>00099021001 DEPOSITO DE EFECTIVO, DEPOSITANTE: MELVY JARAMILLO ORTIZ, CONCEPTO: DEVOLUCION FONDOS EN AVANCE C-31 N° 1345, CUENTA DE DEPOSITO: CUENTA UNICA DEL TESORO</t>
  </si>
  <si>
    <t>00099021001 DEP.DE CHEQ.AJENOS,RET.DE CAM.,CONCEPTO: REEMBOLSO DE SUBSIDIO POR INCAPACIDAD TEMPRAL MARZO/19,DEP.: CAJA BANCARIA ESTATAL DE SALUD , PROCEDENCIA: BANCO UNION S.A., CHEQUE: 31916, FECHA DE EMISION:17/05/2019</t>
  </si>
  <si>
    <t>00099021001 DEP.DE CHEQ.AJENOS,RET.DE CAM.,CONCEPTO: MARTINEZ FLORES JHOVANNA LESLY,DEP.: BANCO UNION SA , PROCEDENCIA: BANCO UNION S.A., CHEQUE: 163195, FECHA DE EMISION:29/05/2019</t>
  </si>
  <si>
    <t>00099021001 DEP.DE CHEQ.AJENOS,RET.DE CAM.,CONCEPTO: FERNANDEZ MARIA LUISA,DEP.: BANCO UNION SA , PROCEDENCIA: BANCO UNION S.A., CHEQUE: 163194, FECHA DE EMISION:29/05/2019</t>
  </si>
  <si>
    <t>00099021001 DEP.DE CHEQ.AJENOS,RET.DE CAM.,CONCEPTO: DEVOLUCION DEP EFECTUADO A LA CTA ACREEDORES POR CONCEPTO COBRO INDEBIDO CBTE N° 114 13-5-19,DEP.: SENASIR , PROCEDENCIA: BANCO UNION S.A., CHEQUE: 8385, FECHA DE EMISION:13/05/2019</t>
  </si>
  <si>
    <t>00099021001 DEPOSITO DE EFECTIVO, DEPOSITANTE: LARRY OMAR FERNANDEZ PALMA, CONCEPTO: DEVOLUCION DIFERENCIA POR SOBREPASAR TOPE SALARIAL PERMITIDO EN EL MES DE FEBRERO 2019, CUENTA DE DEPOSITO: CUENTA UNICA DEL TESORO</t>
  </si>
  <si>
    <t>00099021001 DEPOSITO DE EFECTIVO, DEPOSITANTE: LARRY OMAR FERNANDEZ PALMA, CONCEPTO: DEVOLUCION DIFERENCIA POR SOBREPASAR TOPE SALARIAL PERMITIDO EN EL MES DE ENERO 2019, CUENTA DE DEPOSITO: CUENTA UNICA DEL TESORO</t>
  </si>
  <si>
    <t>00134012001 DEPOSITO DE EFECTIVO, DEPOSITANTE: JESUS RAMIRO FLORES VILLEGAS, CONCEPTO: PAGO CONSUMO DE AGUA VIVIENDAS DE TRINIDAD, CUENTA DE DEPOSITO: CUENTA UNICA DEL TESORO</t>
  </si>
  <si>
    <t>00070011102 DEP.DE CHEQ.AJENOS,RET.DE CAM.,CONCEPTO: DEP. PERDIDA CREDENCIAL REMBERTO CRESPO,DEP.: MINISTERIO DE TRABAJO EMPLEO Y PREVISION SOCIAL , PROCEDENCIA: BANCO UNION S.A., CHEQUE: 9312, FECHA DE EMISION:27/05/2019</t>
  </si>
  <si>
    <t>VENTA DE DIVISAS CON TRANSFERENCIA DE FONDOS A SOLICITUD DE EMPRESA PUBLICA PRODUCTIVA CARTONES DE BOLIVIA-CARTONBOL SEGUN SOLICITUD 8106 REF: TRANSFERENCIA DE RECURSOS AL BCB POR PAGO A LA EMPRESA TOOLS POR LA ADQUISICION DE TROQUEL ROTATIVO EBA EXPORTACION SEGUN PROCESO DE CONTRATACION DIRECTA CB/ LIB. 00576012002 CARTONBOL - RECAUDADORA POR DIFERENCIAL CAMBIARIO</t>
  </si>
  <si>
    <t>NUMERO DE LIBRETA CUT: 00099021001 OPERACIÓN E18 TRANSFERENCIA DEL SISTEMA FINANCIERO POR CUENTA DE TERCEROS A LA CUT TRANSFERENCIA A SOLICITUD DEL MEFP SEGUN NOTA CITE MEFP VTCP DGPOT UAIS CPI NO 0519003 BUN 19</t>
  </si>
  <si>
    <t>||REGISTRO COBRO COMISION ENMIENDA LC BS220.-REEMB.GSTS.COMUNICACION BS220.-Y EMISION COMP.CONTABLE BS50.-,S/G NOTA ABEN/DGE/NE/N° 0352/2019,13/05/19 REF.:I-2018-17 P/C AGENCIA BOLIVIANA DE ENERGIA NUCLEAR-ABEN A/F INVAP SOCIEDAD DEL ESTADO. LIB.00099021001 TGN-RECURSOS ORDINARIOS REF.:COMISIONES ENMIENDA 2 LC I-2018-17</t>
  </si>
  <si>
    <t>NÚMERO DE LIBRETA CUT: 99031009.00 OPERACIÓN T01 TRANSFERENCIA DE FONDOS A LA CUT - TESORO DIRECTO DE BANCO UNION S.A. A CUENTA UNICA DEL TESORO CON NUMERO DE SOLICITUD = 3820854 Y NUMERO CORRELATIVO = 91320029052019238 TRANSFERENCIA POR OPERACIONES DE VENTA BONOS BTX</t>
  </si>
  <si>
    <t>TRANSFERENCIA DEL EXTERIOR SEGUN SWIFT 06832 DE FECHA 29/05/2019 ORDENANTE: CONSULADO GENERAL DE BOLIVIA LOS ANGELES CA LIB. 00099021001 TGN-RECURSOS ORDINARIOS (3987)</t>
  </si>
  <si>
    <t>COBRO COSTOS DE PAPELERIA POR REGULARIZACION DE TRANSFERENCIA DEL EXTERIOR POR ORDEN DE SHELL BOLIVIA CORPORATION, SUCURSAL BOLIVIA REF.: PARTICIPACION DIRECTA HUACARETA MAY 19 YPFB LIB. 00513012007 YPFB - RECURSOS NACIONALIZACIÓN</t>
  </si>
  <si>
    <t>TRANSFERENCIA RECIBIDA DEL EXTERIOR SEGÚN MENSAJES SWIFT Nos. 6871-6867 (REM.EXT.) DE FECHA 29-05-2019 POR DESEMBOLSO DE FONPLATA PRÉSTAMO BOL 29/2017 PROG.CONST.PUENTES CBBA. DESEMB. N° 3 LIBRETA N° 00287102001 FPS-RECURSOS PROPIOS REF.: UTILES DE ESCRITORIO</t>
  </si>
  <si>
    <t>||TRANSFERENCIA DE FONDOS S/G. MENSAJE SWIFT NRO. 06835 DE LA FECHA. (SECTOR PÚBLICO - SOBREVUELOS). DEBITO DE LA LIBRETA 00117012001 DGAC, REPOSICION UTILES DE ESCRITORIO.</t>
  </si>
  <si>
    <t>||TRANSFERENCIA DE FONDOS S/G. MENSAJE SWIFT NRO. 06838 Y CORREOS ELECTRÓNICOS DE LA DGAC Y AASANA DE LA FECHA. (SECTOR PÚBLICO - SOBREVUELOS). DEBITO DE LA LIBRETA 00117012001 DGAC, REPOSICION UTILES DE ESCRITORIO.</t>
  </si>
  <si>
    <t>00526012001 DEPOSITO DE EFECTIVO, DEPOSITANTE: BOLIVIA TV -HILARIO QUISPE PILLCO, CONCEPTO: DEVOLUCION POR CONCEPTO DE FONDOS EN AVANCE, CUENTA DE DEPOSITO: CUENTA UNICA DEL TESORO</t>
  </si>
  <si>
    <t>00670012002 DEPOSITO DE EFECTIVO, DEPOSITANTE: MATEO SAENZ BONIFAZ, CONCEPTO: PAGO DAÑO SEGUN INFORME DNA DEL TSE, CUENTA DE DEPOSITO: CUENTA UNICA DEL TESORO</t>
  </si>
  <si>
    <t>00592012001 DEPOSITO DE EFECTIVO, DEPOSITANTE: ROXANA SDENKA MOYANO ELIAS, CONCEPTO: PAGO POR PASAJES AEREOS LA PAZ - ASUNCION - LA PAZ, CUENTA DE DEPOSITO: CUENTA UNICA DEL TESORO</t>
  </si>
  <si>
    <t>00512012001 DEPOSITO DE EFECTIVO, DEPOSITANTE: BIOSIS  SRL - RONALD CRESPO SUAREZ, CONCEPTO: REEMBOLSO COMISIONES TRANSFERENCIA FONDOS AL EXTERIOR N°1LC I-2019-33, CUENTA DE DEPOSITO: CUENTA UNICA DEL TESORO</t>
  </si>
  <si>
    <t>00099021001 DEPOSITO DE EFECTIVO, DEPOSITANTE: RURY DANIEL BALLADARES MOLINA, CONCEPTO: PARA DEVOLUCION EXAMEN PREOCUPACIONAL GESTION 2018, CUENTA DE DEPOSITO: CUENTA UNICA DEL TESORO</t>
  </si>
  <si>
    <t>00099021001 DEPOSITO DE EFECTIVO, DEPOSITANTE: RODOLFO ISRAEL VARGAS MERCADO, CONCEPTO: GASTOS NO EJECUTADOS, CUENTA DE DEPOSITO: CUENTA UNICA DEL TESORO</t>
  </si>
  <si>
    <t>00592012001 DEPOSITO DE EFECTIVO, DEPOSITANTE: IVAN GONZALES, CONCEPTO: PAGO POR EMISION DE PASAJES AEREOS Y SEGUROS DE VIAJE A FAVOR DE BOLTUR HASTA ABRIL 2019, CUENTA DE DEPOSITO: CUENTA UNICA DEL TESORO</t>
  </si>
  <si>
    <t>00099021001 DEPOSITO DE EFECTIVO, DEPOSITANTE: NIXON EMILIANO VARGAS MAMANI - CI. 3362542 LP., CONCEPTO: REGULARIZACION TOPE SALARIAL MES ABRIL 2019, CUENTA DE DEPOSITO: CUENTA UNICA DEL TESORO</t>
  </si>
  <si>
    <t>00099021001 DEPOSITO DE EFECTIVO, DEPOSITANTE: WILFREDO PEÑARRIETA APONTE, CONCEPTO: DOBLE PERCEPCION, CUENTA DE DEPOSITO: CUENTA UNICA DEL TESORO</t>
  </si>
  <si>
    <t>00660012006 DEP.DE CHEQ.AJENOS,RET.DE CAM.,CONCEPTO: DEVOLUCION DE VIATICOS CORRESPONDIENTE A LAS GESTIONES 2017 Y 2018,DEP.: ORGANO JUDICIAL-DISTRITO CHUQUISACA , PROCEDENCIA: BANCO UNION S.A., CHEQUE: 1572, FECHA DE EMISION:24/05/2019</t>
  </si>
  <si>
    <t>00599032003 DEP.DE CHEQ.AJENOS,RET.DE CAM.,CONCEPTO: DEPÓSITO POR RETENSION IMPOSITIVA JENRY SILVESTRE VILLAFUERTE,DEP.: EMPRESA BOLIVIANA DE ALIMENTOS Y DERIVADOS - EBA , PROCEDENCIA: BANCO UNION S.A., CHEQUE: 137, FECHA DE EMISION:30/05/2019</t>
  </si>
  <si>
    <t>00099021001 DEP.DE CHEQ.AJENOS,RET.DE CAM.,CONCEPTO: PREV 583/2019 DEVOL PASAJES TERRESTRES NO UTILIZADOS S/G H.R. 6873,DEP.: CAMARA DE DIPUTADOS , PROCEDENCIA: BANCO UNION S.A., CHEQUE: 17827, FECHA DE EMISION:24/05/2019</t>
  </si>
  <si>
    <t>COBRO COSTOS DE PAPELERIA SEGUN TRANSFERENCIA DEL EXTERIOR POR ORDEN DE HERCO COMBUSTIBLES S A (LIMA PERU) REF.: CONT DE COND DE GAS EMB 31/19 LIB. 00513062001 YPFB-OPERACIONES PLANTA DE SEPARACION DE LIQUIDOS RIO GRANDE</t>
  </si>
  <si>
    <t>A:00099021001 Pago de capital e interés corriente a favor del TGN, adeudado por el GAD Santa Cruz, correspondiente a los Préstamos Convenios Subsidiarios CAF 2324, Proyecto de Electrificación San Andrés – Villa Victoria.</t>
  </si>
  <si>
    <t>NUMERO DE LIBRETA CUT: 00099021001 OPERACIÓN E75 TRANSFERENCIA DE LA CUENTA FISCAL BUN A LA CUT EN MN TRANSF.DE FDOS. POR INST.DE CIERRE ACF/SOL/NÂ°37595/2019 A LA CTA.CUT 3987 LIBRETA 00046021109</t>
  </si>
  <si>
    <t>NÚMERO DE LIBRETA CUT: 99031009.00 OPERACIÓN T01 TRANSFERENCIA DE FONDOS A LA CUT - TESORO DIRECTO DE BANCO UNION S.A. A CUENTA UNICA DEL TESORO CON NUMERO DE SOLICITUD = 3824994 Y NUMERO CORRELATIVO = 91320030052019701 TRANSFERENCIA POR OPERACIONES DE VENTA BONOS BTX</t>
  </si>
  <si>
    <t>NUMERO DE LIBRETA CUT: 00016014201 OPERACIÓN E75 TRANSFERENCIA DE LA CUENTA FISCAL BUN A LA CUT EN MN TRANSF.FONDOS A SOLICITUD DEL G.A.D.TARIJA SG.NOTA CITE: GOB.AUT.DPTAL.TJA/S.D.E.F./OF.NÂ°907/2019 A LA CTA. 3987 CUT LBRTA.00016014201</t>
  </si>
  <si>
    <t>||REGULARIZ PARCIAL COMPR.S-0953484 DEL 8/05/2019 COMISION POR INVESTIGACION DEL BANQUERO. REF.: SOL.018887-7697 DEL 10/04/2019 DEL MIN.DE RELACIONES EXTERIORES LIBRETA 00099021001 TGN-RECURSOS ORDINARIOS</t>
  </si>
  <si>
    <t>00670012003 DEPOSITO DE EFECTIVO, DEPOSITANTE: GUSTAVO CARLOS MARCELO PRIETO MONTALVO, CONCEPTO: PAGO VALORADAS, CUENTA DE DEPOSITO: CUENTA UNICA DEL TESORO</t>
  </si>
  <si>
    <t>00099021001 DEPOSITO DE EFECTIVO, DEPOSITANTE: MONICA CHACON DELGADO, CONCEPTO: DEPÓSITO SEGUN INFORME DE AUDITORIA MPD/UAI/N°056/2018 MINISTERIO DE PLANIFICACION 00099021001, CUENTA DE DEPOSITO: CUENTA UNICA DEL TESORO</t>
  </si>
  <si>
    <t>00572012001 DEPOSITO DE EFECTIVO, DEPOSITANTE: MARIA ISABEL COTA LUNA, CONCEPTO: DEVOLUCION SEGUNDO AGUINALDO GESTION 2018, CUENTA DE DEPOSITO: CUENTA UNICA DEL TESORO</t>
  </si>
  <si>
    <t>00099021001 DEPOSITO DE EFECTIVO, DEPOSITANTE: ELVIRA ARIAS, CONCEPTO: COBROS INDEBIDOS, CUENTA DE DEPOSITO: CUENTA UNICA DEL TESORO</t>
  </si>
  <si>
    <t>00169014101 DEPOSITO DE EFECTIVO, DEPOSITANTE: CLAUDIO GUERRERO VELASCO, CONCEPTO: DEVOLUCION MULTAS 2018, CUENTA DE DEPOSITO: CUENTA UNICA DEL TESORO</t>
  </si>
  <si>
    <t>00099021001 DEPOSITO DE EFECTIVO, DEPOSITANTE: HEBER EDGAR ARAMAYO CHOQUE, CONCEPTO: DEVOLUCION DE VIATICOS SEGUN PREVENTIVO C-31 514, CUENTA DE DEPOSITO: CUENTA UNICA DEL TESORO</t>
  </si>
  <si>
    <t>00526012001 DEPOSITO DE EFECTIVO, DEPOSITANTE: BOLIVIA  TV - LUIS MARCOS TROCHE CANDIA, CONCEPTO: DEVOLUCION DE FONDOS EN AVANCE, CUENTA DE DEPOSITO: CUENTA UNICA DEL TESORO</t>
  </si>
  <si>
    <t>00169014101 DEPOSITO DE EFECTIVO, DEPOSITANTE: CARTERO COURIER EMPRESARIAL, CONCEPTO: DEVOLUCION MULTAS 2018, CUENTA DE DEPOSITO: CUENTA UNICA DEL TESORO</t>
  </si>
  <si>
    <t>00099021001 DEPOSITO DE EFECTIVO, DEPOSITANTE: JUAN DE DIOS RAMIREZ CRUZ - MAGISTERIO, CONCEPTO: DEVOLUCION DE HABERES MES DE ABRIL 2019, CUENTA DE DEPOSITO: CUENTA UNICA DEL TESORO</t>
  </si>
  <si>
    <t>00015011108 DEP.DE CHEQ.AJENOS,RET.DE CAM.,CONCEPTO: DEVOLUCION DE FONDOS,DEP.: MIN GOBIERNO , PROCEDENCIA: BANCO UNION S.A., CHEQUE: 51338, FECHA DE EMISION:23/05/2019</t>
  </si>
  <si>
    <t>00015011108 DEP.DE CHEQ.AJENOS,RET.DE CAM.,CONCEPTO: DEVOLUCION DE FONDOS,DEP.: MIN GOBIERNO , PROCEDENCIA: BANCO UNION S.A., CHEQUE: 51342, FECHA DE EMISION:30/05/2019</t>
  </si>
  <si>
    <t>00015011108 DEP.DE CHEQ.AJENOS,RET.DE CAM.,CONCEPTO: DEVOLUCION DE FONDOS,DEP.: MIN GOBIERNO , PROCEDENCIA: BANCO UNION S.A., CHEQUE: 51339, FECHA DE EMISION:29/05/2019</t>
  </si>
  <si>
    <t>00015011108 DEP.DE CHEQ.AJENOS,RET.DE CAM.,CONCEPTO: DEVOLUCION DE FONDOS,DEP.: MIN GOBIERNO , PROCEDENCIA: BANCO UNION S.A., CHEQUE: 51341, FECHA DE EMISION:29/05/2019</t>
  </si>
  <si>
    <t>00099021001 DEP.DE CHEQ.AJENOS,RET.DE CAM.,CONCEPTO: TRANSFERENCIA DE FONDOS POR LAS DEDUCCIONES RESPECTO A PERMISOS SIN GOCE DE HABERES,DEP.: INSUMOS BOLIVIA , PROCEDENCIA: BANCO UNION S.A., CHEQUE: 1286, FECHA DE EMISION:30/05/2019</t>
  </si>
  <si>
    <t>00099021001 DEP.DE CHEQ.AJENOS,RET.DE CAM.,CONCEPTO: MEDINA LUNA CARLOS,DEP.: BANCO UNION  SA , PROCEDENCIA: BANCO UNION S.A., CHEQUE: 163196, FECHA DE EMISION:31/05/2019</t>
  </si>
  <si>
    <t>00099021001 DEP.DE CHEQ.AJENOS,RET.DE CAM.,CONCEPTO: DEV. DE RECURSOS POR REALIZAR LLAMADAS INJUSTIFICADAS EXFUNCIONARIA NATALI ROCA PADILLA MES 3/2019,DEP.: MARIA ANGELICA  TARIFA  BORDA -ATT</t>
  </si>
  <si>
    <t>00572012001 DEPOSITO DE EFECTIVO, DEPOSITANTE: GIANDIRA  GANDY SOLIZ GONZALES CI 7899366 CBB, CONCEPTO: DEVOLUCION DE LA INCONSISTENCIA DEL PAGO DEL AGUINALDO Y SEGUNDO AGUINALDO 2018, CUENTA DE DEPOSITO: CUENTA UNICA DEL TESORO</t>
  </si>
  <si>
    <t>00291012008 DEPOSITO DE EFECTIVO, DEPOSITANTE: CRCCI, CONCEPTO: PAGO DE SERVICIOS DE ENSAYOS, CUENTA DE DEPOSITO: CUENTA UNICA DEL TESORO</t>
  </si>
  <si>
    <t>00099021001 DEPOSITO DE EFECTIVO, DEPOSITANTE: ROBERTO PEDRO RODRIGUEZ APAZA, CONCEPTO: DOBLE PERCEPCION, CUENTA DE DEPOSITO: CUENTA UNICA DEL TESORO</t>
  </si>
  <si>
    <t>00099021001 DEPOSITO DE EFECTIVO, DEPOSITANTE: YOLANDA LILIANA GONZALES RIOS, CONCEPTO: DEVOLUCION DE HABERES MES MARZO 2019, CUENTA DE DEPOSITO: CUENTA UNICA DEL TESORO</t>
  </si>
  <si>
    <t>00099021001 DEPOSITO DE EFECTIVO, DEPOSITANTE: YOLANDA LILIANA GONZALES RIOS, CONCEPTO: DEVOLUCION DE HABERES MES FEBRERO 2019, CUENTA DE DEPOSITO: CUENTA UNICA DEL TESORO</t>
  </si>
  <si>
    <t>00099021001 DEPOSITO DE EFECTIVO, DEPOSITANTE: YOLANDA LILIANA GONZALES RIOS, CONCEPTO: DEVOLUCION DE HABERES MES ENERO 2019, CUENTA DE DEPOSITO: CUENTA UNICA DEL TESORO</t>
  </si>
  <si>
    <t>PROVISION DE FONDOS A SOLICITUD DE YACIMIENTOS PETROLIFEROS FISCALES BOLIVIANOS SEGUN SOLICITUD YPFB-0114-2019 REF: PAGO A YPFB TRANSIERRA SA DE ABRIL 2019 POR SERV DE TRANSPORTE FIRME GN LIB. 00513012007 YPFB - RECURSOS NACIONALIZACIÓN</t>
  </si>
  <si>
    <t>PROVISION DE FONDOS A SOLICITUD DE YACIMIENTOS PETROLIFEROS FISCALES BOLIVIANOS SEGUN SOLICITUD YPFB-0116-2019 REF: PAGO A YPFB TRANSPORTE SA DE ABRIL 19 POR TRANS GN MI FIRME E INTERRUMPIBLE Y ME FIRME LIB. 00513012007 YPFB - RECURSOS NACIONALIZACIÓN</t>
  </si>
  <si>
    <t>PROVISION DE FONDOS A SOLICITUD DE YACIMIENTOS PETROLIFEROS FISCALES BOLIVIANOS SEGUN SOLICITUD YPFB-0118-2019 REF: PAGO A YPFB TRANSIERRA SA DE ABRIL 2019 POR ACUERDO TEMPORAL DE SERV INTERRUMPIBLE PARA EL TRANSPORTE DE GAS LIB. 00513012007 YPFB - RECURSOS NACIONALIZACIÓN</t>
  </si>
  <si>
    <t>||REGULARIZACIÓN DE NUESTRA OPERACIÓN NRO. 0955577 DE F. 29/05/2019 EN ATENCIÓN A CORREOS ELECTRÓNICOS DE LA DGAC Y AASANA. DEBITO DE LA LIBRETA 00117012001 DGAC, REPOSICION UTILES DE ESCRITORIO.</t>
  </si>
  <si>
    <t>A:00099021001 Pago de capital e interés corriente a favor del TGN, adeudado por el GAD Santa Cruz, correspondiente a los Préstamos Convenios Subsidiarios CAF 2324, Proyecto de Electrificación Santa Rosa Total.</t>
  </si>
  <si>
    <t>NUMERO DE LIBRETA CUT: 00291012006 OPERACIÓN E18 TRANSFERENCIA DEL SISTEMA FINANCIERO POR CUENTA DE TERCEROS A LA CUT TRANSFERENCIA DE FONDOS A LA CUENTA UNICA DEL TESORO 3987069001 A NOMBRE DE ABC-CNC-USO DE DERECHO DE VIA POR PAGO DE ARRENDAMIENTO DE USO DEL DERECHO DE VIAS SEGUN CITE 2019-GFA</t>
  </si>
  <si>
    <t>NUMERO DE LIBRETA CUT: 00287102012 OPERACIÓN E18 TRANSFERENCIA DEL SISTEMA FINANCIERO POR CUENTA DE TERCEROS A LA CUT TRANSFERENCIA DEVOLUCION POR PAGO RECIBIDO ERRONEAMENTE SOLICITUD EH TECNOLOGIA SRL</t>
  </si>
  <si>
    <t>||PAGO SERVICIOS DE INVESTIGACION DEL BANQUERO POR INSTRUCCIONES DE PAGO INCORRECTAS EFECTUADAS POR EL MIN. DE RR.EE. CON RECTIFICACION DE LA MISMA EL 17/05/2019 REF.: TRANSF. A/F EMBAJADA DEL ESTADO PLURINACIONAL DE BOLIVIA EN NICARAGUA LIB. NO. 00099021001 TGN-RECURSOS ORDINARIOS (COMISIONES DEL BANQUERO)</t>
  </si>
  <si>
    <t>||TRANSFERENCIA DE FONDOS S/G. MENSAJE SWIFT NRO. 06947 DE LA FECHA. (SECTOR PÚBLICO - SOBREVUELOS). DEBITO DE LA LIBRETA 00117012001 DGAC, REPOSICION UTILES DE ESCRITORIO.</t>
  </si>
  <si>
    <t>||TRANSFERENCIA DE FONDOS S/G. MENSAJE SWIFT NRO. 06946 DE LA FECHA. (SECTOR PÚBLICO - SOBREVUELOS). DEBITO DE LA LIBRETA 00117012001 DGAC, REPOSICION UTILES DE ESCRITORIO.</t>
  </si>
  <si>
    <t>||TRANSFERENCIA DE FONDOS S/G. MENSAJES SWIFT NROS. 06942 Y 06934 DE LA FECHA. (SECTOR PÚBLICO - SOBREVUELOS). DEBITO DE LA LIBRETA 00117012001 DGAC, REPOSICION UTILES DE ESCRITORIO.</t>
  </si>
  <si>
    <t>NÚMERO DE LIBRETA CUT: 99031009.00 OPERACIÓN T01 TRANSFERENCIA DE FONDOS A LA CUT - TESORO DIRECTO DE BANCO UNION S.A. A CUENTA UNICA DEL TESORO CON NUMERO DE SOLICITUD = 3831022 Y NUMERO CORRELATIVO = 91320031052019192 TRANSFERENCIA POR OPERACIONES DE VENTA BONOS BTX</t>
  </si>
  <si>
    <t>||TRANSFERENCIA DE FONDOS S/G. MENSAJE SWIFT NRO. 06983 DE LA FECHA. (SECTOR PÚBLICO - SOBREVUELOS). DEBITO DE LA LIBRETA 00117012001 DGAC, REPOSICION UTILES DE ESCRITORIO.</t>
  </si>
  <si>
    <t>'COBRO DE'||UTILES DE ESCRITORIO POR EL COMPROBANTE CONTABLE NRO. 0955867 DE LA FECHA, SEGÚN CORREO ELECTRÓNICO DE YPFB DE F. 23/01/2018. DEBITO DE LA LIBRETA 00513022001 YPFB  OPERACIONES.</t>
  </si>
  <si>
    <t>TRANSFERENCIA RECIBIDA DEL EXTERIOR SEGÚN MENSAJES SWIFT Nos. 05517-05505 (REM.EXT.) DE FECHA 02-05-2019 POR DESEMBOLSO DE BID PRÉSTAMO 3812/BL-BO REF.: REQ 00004 BO OPS0201919034A LIBRETA N° 00099037019 GAMLP DRENAJE PLUV MUN LA PAZ III</t>
  </si>
  <si>
    <t>TRANSFERENCIA RECIBIDA DEL EXTERIOR SEGÚN MENSAJES SWIFT Nos. 05517-05505 (REM.EXT.) DE FECHA 02-05-2019 POR DESEMBOLSO DE BID PRÉSTAMO 3812/BL-BO REF.: REQ 00004 BO OPS0201919034A LIBRETA N° 00099037019 GAMLP DRENAJE PLUV MUN LA PAZ III REF.: UTILES DE ESCRITORIO</t>
  </si>
  <si>
    <t>COBRO COSTOS DE PAPELERIA SEGUN TRANSFERENCIA DEL EXTERIOR POR ORDEN DE LAN PERU S.A. LIB. 00512012001 AASANA CENTRAL-OFICINA NACIONAL</t>
  </si>
  <si>
    <t>COBRO COSTOS DE PAPELERIA SEGUN TRANSFERENCIA DEL EXTERIOR POR ORDEN DE ESTELAR LATINOAMERICANA CA REF.: FACTURA NO.YKYC 24/03/2019 PAGO SOBREVUELOS BOLIVIA MAR 2019 LIB. 00512012001 AASANA CENTRAL-OFICINA NACIONAL</t>
  </si>
  <si>
    <t>'COBRO DE UTILES DE ESCRITORIO POR´||COMPLEMENTO A COMPROBANTE S-953151 DE LA FECHA REF:TRANSF. DEL EXTERIOR A F/AASANA POR USD 250.- LIBRETA 00512012001 AASANA CENTRAL-OFICINA NACIONAL (COBRO UTILES DE ESCRITORIO)</t>
  </si>
  <si>
    <t>AJUSTE COMPLEMENTARIO POR REVALORIZACION SALDOS DE ACTIVOS DE RESERVA Y OBLIGACIONES MONEDA EXTRANJERA (DOLARES) Saldo MO = -486543300.32 ;Bs/Mo: 6.86000000000 ;Saldo Bs: -3337687040.19</t>
  </si>
  <si>
    <t>00291012001 DEP.DE CHEQ.AJENOS,RET.DE CAM.,CONCEPTO: ALQUILER DE UN SITIO,DEP.: NUEVATEL PSC DE BOLIVIA SA , PROCEDENCIA: BANCO BISA S.A., CHEQUE: 72671, FECHA DE EMISION:26/04/2019</t>
  </si>
  <si>
    <t>COBRO COSTOS DE PAPELERIA POR REGULARIZACION DE TRANSFERENCIA DEL EXTERIOR POR ORDEN DE TAMPA CARGO SAS REF.: CAP OF 19/04/30 LIB. 00512012001 AASANA CENTRAL-OFICINA NACIONAL</t>
  </si>
  <si>
    <t>COBRO COSTOS DE PAPELERIA SEGUN TRANSFERENCIA DEL EXTERIOR POR ORDEN DE LAN ARGENTINA AERO 2000 SA REF.INV.YKYC36032019 LIB. 00512012001 AASANA CENTRAL-OFICINA NACIONAL</t>
  </si>
  <si>
    <t>'COBRO DE UTILES DE ESCRITORIO POR´||COMPLEMENTO AL COMP. S-953250 DE LA FECHA REF.: TRANSFERENCIA DEL EXTERIOR POR USD 10.347,53 LIB. 00512012001 AASANA CENTRAL-OFICINA NACIONAL, POR COBRO UTILES DE ESCRITORIO EQUIV.BS50.-</t>
  </si>
  <si>
    <t>AJUSTE COMPLEMENTARIO POR REVALORIZACION SALDOS DE ACTIVOS DE RESERVA Y OBLIGACIONES MONEDA EXTRANJERA (DOLARES) Saldo MO = -484228720.37 ;Bs/Mo: 6.86000000000 ;Saldo Bs: -3321809021.71</t>
  </si>
  <si>
    <t>AJUSTE COMPLEMENTARIO POR REVALORIZACION SALDOS DE ACTIVOS DE RESERVA Y OBLIGACIONES MONEDA EXTRANJERA (DOLARES) Saldo MO = -496709561.92 ;Bs/Mo: 6.86000000000 ;Saldo Bs: -3407427594.78</t>
  </si>
  <si>
    <t>COBRO COSTOS DE PAPELERIA SEGUN TRANSFERENCIA DEL EXTERIOR POR ORDEN DE CARGILL INCORPORATED LIB. 00512012001 AASANA CENTRAL-OFICINA NACIONAL</t>
  </si>
  <si>
    <t>AJUSTE COMPLEMENTARIO POR REVALORIZACION SALDOS DE ACTIVOS DE RESERVA Y OBLIGACIONES MONEDA EXTRANJERA (DOLARES) Saldo MO = -497414628.28 ;Bs/Mo: 6.86000000000 ;Saldo Bs: -3412264350.01</t>
  </si>
  <si>
    <t>COBRO COSTOS DE PAPELERIA SEGUN TRANSFERENCIA DEL EXTERIOR POR ORDEN DE UNITED AIRLINES INC. REF.: YKYC53032019 LIB. 00512012001 AASANA CENTRAL-OFICINA NACIONAL</t>
  </si>
  <si>
    <t>AJUSTE COMPLEMENTARIO POR REVALORIZACION SALDOS DE ACTIVOS DE RESERVA Y OBLIGACIONES MONEDA EXTRANJERA (DOLARES) Saldo MO = -493425358.13 ;Bs/Mo: 6.86000000000 ;Saldo Bs: -3384897956.78</t>
  </si>
  <si>
    <t>COBRO COSTOS DE PAPELERIA SEGUN TRANSFERENCIA DEL EXTERIOR POR ORDEN DE CITIBANK N.A. LIB. 00512012001 AASANA CENTRAL-OFICINA NACIONAL</t>
  </si>
  <si>
    <t>AJUSTE COMPLEMENTARIO POR REVALORIZACION SALDOS DE ACTIVOS DE RESERVA Y OBLIGACIONES MONEDA EXTRANJERA (DOLARES) Saldo MO = -497030837.08 ;Bs/Mo: 6.86000000000 ;Saldo Bs: -3409631542.35</t>
  </si>
  <si>
    <t>COBRO COSTOS DE PAPELERIA SEGUN TRANSFERENCIA DEL EXTERIOR POR ORDEN DE HELISTAR S A S (BOGOTA COLOMBIA) LIB. 00512012001 AASANA CENTRAL-OFICINA NACIONAL</t>
  </si>
  <si>
    <t>AJUSTE COMPLEMENTARIO POR REVALORIZACION SALDOS DE ACTIVOS DE RESERVA Y OBLIGACIONES MONEDA EXTRANJERA (DOLARES) Saldo MO = -487227448.86 ;Bs/Mo: 6.86000000000 ;Saldo Bs: -3342380299.17</t>
  </si>
  <si>
    <t>COBRO COSTOS DE PAPELERIA SEGUN TRANSFERENCIA DEL EXTERIOR POR ORDEN DE GLOCK AVIATION REF:YKYC24/01/2019 LIB. 00512012001 AASANA CENTRAL-OFICINA NACIONAL</t>
  </si>
  <si>
    <t>||PAGO PRÉSTAMO 1020/SF-BO VCTO. 13-05-2019 POR CUENTA DEL BANCO DE DESARROLLO PRODUCTIVO SEGUN COD. LIQ. 012262 DE FECHA 10-05-2019 Y NOTA MEFP/VTCP/DGCP/UODP-1167/2013 DE FECHA 12-11-2013, VALOR 13-05-2019 LIB. 00099021001 CTA. 5970 CUENTA UNICA DEL TESORO EN DOLARES AMERICANOS</t>
  </si>
  <si>
    <t>AJUSTE COMPLEMENTARIO POR REVALORIZACION SALDOS DE ACTIVOS DE RESERVA Y OBLIGACIONES MONEDA EXTRANJERA (DOLARES) Saldo MO = -482301263.13 ;Bs/Mo: 6.86000000000 ;Saldo Bs: -3308586665.08</t>
  </si>
  <si>
    <t>AJUSTE COMPLEMENTARIO POR REVALORIZACION SALDOS DE ACTIVOS DE RESERVA Y OBLIGACIONES MONEDA EXTRANJERA (DOLARES) Saldo MO = -476458393.38 ;Bs/Mo: 6.86000000000 ;Saldo Bs: -3268504578.60</t>
  </si>
  <si>
    <t>PAGO A BID PRÉSTAMO 3730/BL-BO VCTO. 15-05-2019 POR CUENTA DE TGN , NTI. 012163 VALOR 15-05-2019 INTERESES USD 278,94 CTA. 5970 CUENTA UNICA DEL TESORO DOLARES AMERICANOS LIB. 00099021001</t>
  </si>
  <si>
    <t>||COMISIÓN TRANSFERENCIA FDOS. AL EXTERIOR 0.10% S/USD 40,500.-, REEMB. GSTS. COM. BS. 220.- Y EMISIÓN COMP. CONT. BS. 50.-, REF.: PAGO 2 LC I-2019-07 P/C P/C EMPRESA PRODUCTIVA CEMENTOS DE BOLIVIA - ECEBOL A/F URANEL S.A., EN COMPL. A COMP. CONT. N°0954230, 15/05/19 LIB.:00132039201 SEDEM-ECEBOL-FINPRO EN DÓLARES - ORURO REF.:COMIS. PAGO 2 LC I-2019-07</t>
  </si>
  <si>
    <t>PAGO A FIDA PRÉSTAMO 2000000784 VCTO. 15-05-2019 POR CUENTA DE TGN , NTI. 012314 VALOR 15-05-2019 INTERESES USD 30.767,32 CTA. 5970 CUENTA UNICA DEL TESORO DOLARES AMERICANOS LIB. 00099021001</t>
  </si>
  <si>
    <t>AJUSTE COMPLEMENTARIO POR REVALORIZACION SALDOS DE ACTIVOS DE RESERVA Y OBLIGACIONES MONEDA EXTRANJERA (DOLARES) Saldo MO = -462841293.39 ;Bs/Mo: 6.86000000000 ;Saldo Bs: -3175091272.63</t>
  </si>
  <si>
    <t>AJUSTE COMPLEMENTARIO POR REVALORIZACION SALDOS DE ACTIVOS DE RESERVA Y OBLIGACIONES MONEDA EXTRANJERA (DOLARES) Saldo MO = -460611786.51 ;Bs/Mo: 6.86000000000 ;Saldo Bs: -3159796855.47</t>
  </si>
  <si>
    <t>PAGO A CAF PRÉSTAMO CFA009344 VCTO. 17-05-2019 POR CUENTA DE TGN , NTI. 012200 VALOR 17-05-2019 INTERESES USD 1.515.958,80 COMISIONES USD 5.384,12 CTA. 5970 CUENTA UNICA DEL TESORO DOLARES AMERICANOS LIB. 00099021001</t>
  </si>
  <si>
    <t>TRANSFERENCIA RECIBIDA DEL EXTERIOR SEGÚN EXTRACTO BANCARIO (REM.EXT.) DE FECHA 17-05-2019 POR DESEMBOLSO DE FONPLATA PRÉSTAMO BOL 28/2016 COSECHANDO AGUA SEMBRANDO LUZ DESEMB. 4 Y 5 LIBRETA N° 0086097001 MMAYA-$US-UEP COSECHANDO AGUA - SEMBRANDO LUZ REF.: UTILES DE ESCRITORIO</t>
  </si>
  <si>
    <t>COBRO COSTOS DE PAPELERIA SEGUN TRANSFERENCIA DEL EXTERIOR POR ORDEN DE PINOPS LP REF.: INV YKYC 49 04 2019 LIB. 00512012001 AASANA CENTRAL-OFICINA NACIONAL</t>
  </si>
  <si>
    <t>COBRO COSTOS DE PAPELERIA SEGUN TRANSFERENCIA DEL EXTERIOR POR ORDEN DE CONSULTATIO S.A. REF.: INVOICE YKYC 15 04 2019 LIB. 00512012001 AASANA CENTRAL-OFICINA NACIONAL</t>
  </si>
  <si>
    <t>COBRO COSTOS DE PAPELERIA SEGUN TRANSFERENCIA DEL EXTERIOR POR ORDEN DE EMES AIR S.A. (BUENOS AIRES ARGENTINA) REF.: YKYC 20 04 2019 LIB. 00512012001 AASANA CENTRAL-OFICINA NACIONAL</t>
  </si>
  <si>
    <t>COBRO COSTOS DE PAPELERIA SEGUN TRANSFERENCIA DEL EXTERIOR POR ORDEN DE CUBANA DE AVIACION SA REF.: YKYC17/04/2019 LIB. 00512012001 AASANA CENTRAL-OFICINA NACIONAL</t>
  </si>
  <si>
    <t>AJUSTE COMPLEMENTARIO POR REVALORIZACION SALDOS DE ACTIVOS DE RESERVA Y OBLIGACIONES MONEDA EXTRANJERA (DOLARES) Saldo MO = -458185869.19 ;Bs/Mo: 6.86000000000 ;Saldo Bs: -3143155062.65</t>
  </si>
  <si>
    <t>'COBRO DE UTILES DE ESCRITORIO POR´||TRANSF. DEL EXTERIOR POR ORDEN DE ARINC INCORPORATED. REF.: COMPLEMENTO A NUESTRO COMPROBANTE S-0954665 DE LA FECHA. LIBRETA 00512012001 AASANA CENTRAL OFICINA NACIONAL</t>
  </si>
  <si>
    <t>COBRO COSTOS DE PAPELERIA POR REGULARIZACION DE TRANSFERENCIA DEL EXTERIOR POR ORDEN DE NEW LINES SA REF:SOBREVUELOS ABRIL LIB. 00512012001 AASANA CENTRAL-OFICINA NACIONAL</t>
  </si>
  <si>
    <t>COBRO COSTOS DE PAPELERIA SEGUN TRANSFERENCIA DEL EXTERIOR POR ORDEN DE LINEA AEREA CARGUERA DE COLOMBIA LIB. 00512012001 AASANA CENTRAL-OFICINA NACIONAL</t>
  </si>
  <si>
    <t>COBRO COSTOS DE PAPELERIA SEGUN TRANSFERENCIA DEL EXTERIOR POR ORDEN DE LAN ARGENTINA AERO2000 SA REF:YKYC32042019 LIB. 00512012001 AASANA CENTRAL-OFICINA NACIONAL</t>
  </si>
  <si>
    <t>AJUSTE COMPLEMENTARIO POR REVALORIZACION SALDOS DE ACTIVOS DE RESERVA Y OBLIGACIONES MONEDA EXTRANJERA (DOLARES) Saldo MO = -444981597.88 ;Bs/Mo: 6.86000000000 ;Saldo Bs: -3052573761.44</t>
  </si>
  <si>
    <t>COBRO COSTOS DE PAPELERIA SEGUN TRANSFERENCIA DEL EXTERIOR POR ORDEN DE LINEA AEREA CARGUERA REF:YKYC37 04 2019 LIB. 00512012001 AASANA CENTRAL-OFICINA NACIONAL</t>
  </si>
  <si>
    <t>TRANSFERENCIA RECIBIDA DEL EXTERIOR SEGÚN MENSAJES SWIFT Nos. 6667-6666 (REM.EXT.) DE FECHA 24-05-2019 POR DESEMBOLSO DE CAF PRÉSTAMO CFA010546 PROG INV AGUA FASE V MIAGUA V LIBRETA N° 00287104321 FPS-U$-MIAGUA V - CAF</t>
  </si>
  <si>
    <t>COBRO COSTOS DE PAPELERIA SEGUN TRANSFERENCIA DEL EXTERIOR POR ORDEN DE ATLAS AIR INC REF:YKYC9/04/2019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</si>
  <si>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</si>
  <si>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REF.: YKYC 4/04/2019 LIB. 00512012001 AASANA CENTRAL-OFICINA NACIONAL</t>
  </si>
  <si>
    <t>AJUSTE COMPLEMENTARIO POR REVALORIZACION SALDOS DE ACTIVOS DE RESERVA Y OBLIGACIONES MONEDA EXTRANJERA (DOLARES) Saldo MO = -450968016.34 ;Bs/Mo: 6.86000000000 ;Saldo Bs: -3093640592.08</t>
  </si>
  <si>
    <t>'COBRO DE UTILES DE ESCRITORIO POR´||TRANSF. DEL EXTERIOR POR ORDEN DE CARGOLUX AIRLINES INT. S.A. REF.: COMPLEMENTO A NUESTRO COMPROBANTE S-0955121 DE LA FECHA . LIBREA 00512012001 AASANA CENTRAL OFICINA NACIONAL</t>
  </si>
  <si>
    <t>COBRO COSTOS DE PAPELERIA SEGUN TRANSFERENCIA DEL EXTERIOR POR ORDEN DE LA CHILE CARGO S.A. REF.: D0491480220501 LIB. 00512012001 AASANA CENTRAL-OFICINA NACIONAL</t>
  </si>
  <si>
    <t>PAGO A BID PRÉSTAMO 2880/BL-BO VCTO. 25-05-2019 POR CUENTA DE TGN , NTI. 012249 VALOR 28-05-2019 COMISIONES USD 9.157,83 CTA. 5970 CUENTA UNICA DEL TESORO DOLARES AMERICANOS LIB. 00099021001</t>
  </si>
  <si>
    <t>COBRO COSTOS DE PAPELERIA SEGUN TRANSFERENCIA DEL EXTERIOR POR ORDEN DE ESTELAR LATINOAMERICA CA REF:FACTURA NO.YKYC 21/04 2019 PAGO SOBREVUELOS BOLIVIA ABRIL 2019 LIB. 00512012001 AASANA CENTRAL-OFICINA NACIONAL</t>
  </si>
  <si>
    <t>AJUSTE COMPLEMENTARIO POR REVALORIZACION SALDOS DE ACTIVOS DE RESERVA Y OBLIGACIONES MONEDA EXTRANJERA (DOLARES) Saldo MO = -432426475.18 ;Bs/Mo: 6.86000000000 ;Saldo Bs: -2966445619.74</t>
  </si>
  <si>
    <t>TRANSFERENCIA RECIBIDA DEL EXTERIOR SEGÚN MENSAJES SWIFT Nos. 6871-6867 (REM.EXT.) DE FECHA 29-05-2019 POR DESEMBOLSO DE FONPLATA PRÉSTAMO BOL 29/2017 PROG.CONST.PUENTES CBBA. DESEMB. N° 3 LIBRETA N° 00287034301 FPS-U$-BOL-29-2017 PTES COCHABAMBA</t>
  </si>
  <si>
    <t>AJUSTE COMPLEMENTARIO POR REVALORIZACION SALDOS DE ACTIVOS DE RESERVA Y OBLIGACIONES MONEDA EXTRANJERA (DOLARES) Saldo MO = -432085803.97 ;Bs/Mo: 6.86000000000 ;Saldo Bs: -2964108615.25</t>
  </si>
  <si>
    <t>TRANSFERENCIA RECIBIDA DEL EXTERIOR SEGÚN MENSAJES SWIFT Nos. 06886-06881 (REM.EXT.) DE FECHA 30-05-2019 POR DESEMBOLSO DE BID PRÉSTAMO 3699/BL-BO REF.: REQ 00008 BO OPS0201924399A LIBRETA N° 00086047004 MMAyA-USD-PROG. NACIONAL DE RIEGO CON ENFOQUE</t>
  </si>
  <si>
    <t>TRANSFERENCIA RECIBIDA DEL EXTERIOR SEGÚN MENSAJES SWIFT Nos. 06886-06881 (REM.EXT.) DE FECHA 30-05-2019 POR DESEMBOLSO DE BID PRÉSTAMO 3699/BL-BO REF.: REQ 00008 BO OPS0201924399A LIBRETA N° 00086047004 MMAyA-USD-PROG. NACIONAL DE RIEGO CON ENFOQUE REF.: UTILES DE ESCRITORIO</t>
  </si>
  <si>
    <t>TRANSFERENCIA RECIBIDA DEL EXTERIOR SEGÚN MENSAJES SWIFT Nos. 6910-6909 (REM.EXT.) DE FECHA 30-05-2019 POR DESEMBOLSO DE CAF PRÉSTAMO CFA009757 MI RIEGO II LIBRETA N° 00086047005 MMAYA-USD-PROG.MAS INVERSION PARA EL RIEGO II TRAD.Y TEC.</t>
  </si>
  <si>
    <t>TRANSFERENCIA RECIBIDA DEL EXTERIOR SEGÚN MENSAJES SWIFT Nos. 6910-6909 (REM.EXT.) DE FECHA 30-05-2019 POR DESEMBOLSO DE CAF PRÉSTAMO CFA009757 MI RIEGO II LIBRETA N° 00086047005 MMAYA-USD-PROG.MAS INVERSION PARA EL RIEGO II TRAD.Y TEC. REF.: UTILES DE ESCRITORIO</t>
  </si>
  <si>
    <t>00291012001 DEPOSITO DE EFECTIVO, DEPOSITANTE: NUEVATEL PCS DE BOLIVIA S.A., CONCEPTO: ALQUILER DE UN SITIO, CUENTA DE DEPOSITO: CUENTA UNICA DEL TESORO EN DOLARES AMERICANOS</t>
  </si>
  <si>
    <t>COBRO COSTOS DE PAPELERIA SEGUN TRANSFERENCIA DEL EXTERIOR POR ORDEN DE UNITED AIRLINES INC REF.: YKYC47042019 LIB. 00512012001 AASANA CENTRAL-OFICINA NACIONAL</t>
  </si>
  <si>
    <t>COBRO COSTOS DE PAPELERIA SEGUN TRANSFERENCIA DEL EXTERIOR POR ORDEN DE ROYAL FBO SERVICE S.A. LIB. 00512012001 AASANA CENTRAL-OFICINA NACIONAL</t>
  </si>
  <si>
    <t>COBRO COSTOS DE PAPELERIA SEGUN TRANSFERENCIA DEL EXTERIOR POR ORDEN DE AEROVIAS MEXICO S.A. LIB. 00512012001 AASANA CENTRAL-OFICINA NACIONAL</t>
  </si>
  <si>
    <t>De: 00099021001 A:00291012001 Transferencia a solicitud de la ABC, conforme nota CITE: ABC/GNA/SAF/ATE/2019-1104, para regularizar el pago efectuado con libreta errónea C-31 N°57 correspondiente al pago a Entel por el Servicio de Celulares</t>
  </si>
  <si>
    <t>De: 00099018038 A:00291058001 Traspaso de recursos a solicitud del Ministerio de Planificación del Desarrollo mediante nota CITE: MPD/VIPFE/DGGFE/UAP-NE 1067/2019, desembolso UAP/021/2019 Proyecto Construcción Puente Aroma CIF UAP/ESP/1282/</t>
  </si>
  <si>
    <t>De: 00512012001 A:00099021001 Transferencia que realizamos a solicitud de la DGAFT de acuerdo a la nota interna CITE: MEFP/VTCP/DGAFT/USCFT/No 0840/19, Informe Técnico MEFP/VTCP/DGAFT/USCFT/INF. No 51/14 de la DGAFT y Informe Legal CITE: ME</t>
  </si>
  <si>
    <t>De: 00099014102 A:00222012001 Devolución de recuperaciones de reclamos de acreedores a favor del INIAF de la gestión 2018, sg procedimiento NOTA CITE: MEFP/VPCF/DGCF/UCCF N° 437/2019 y MEFP/VTCP/DGPOT/UAIS/N° 2689/2019. H.R. 31-3406-R.</t>
  </si>
  <si>
    <t>De: 00099021001 A:00290014102 Transferencia de recursos en virtud a la Ley N°1135 de 20-12-2018, del Presupuesto General del Estado gestión 2019, el cual asigna recursos adicionales del TGN al Servicio de Impuestos Nacionales, destinados a</t>
  </si>
  <si>
    <t>De: 00099014102 A:00580012001 Transferencia que realizamos a solicitud de la Empresa de Depósitos Aduaneros Bolivianos mediante notas CITE: DAB/GG Nos. 497 y 500/2019 y en virtud a las notas internas CITE: MEFP/VTCP/DGPOT/UAIS/No 2690/2019</t>
  </si>
  <si>
    <t>00291012001</t>
  </si>
  <si>
    <t>00291058001</t>
  </si>
  <si>
    <t>De: 00099021001 A:00015011107 Transferencia a solicitud del Ministerio de Gobierno (operación bi-monetaria) mediante nota CITE: MG/DGAA/UF/T/No 118/2018 en aplicación al artículo 63 de la Ley No 913 de 16 de marzo de 2013 y su Reglamentació</t>
  </si>
  <si>
    <t>De: 00047081101 A:00099018008 Traspaso de libretas a solicitud del Ministerio de Desarrollo Rural y Tierras - SENASAG, mediante nota CITE: MDRYT/DGAA/CONTA/TES/0099-2019, por saldos observados por Auditoria Externa del Programa Nacional de</t>
  </si>
  <si>
    <t>De: 00047081101 A:00099017001 Traspaso de libretas a solicitud del Ministerio de Desarrollo Rural y Tierras - SENASAG, mediante nota CITE: MDRYT/DGAA/CONTA/TES/0098-2019, por saldos observados por Auditoria Externa del Programa de Erradicac</t>
  </si>
  <si>
    <t>De: 00047081101 A:00099018008 Traspaso de libretas a solicitud del Ministerio de Desarrollo Rural y Tierras - SENASAG, mediante nota CITE: MDRYT/DGAA/CONTA/TES/0100-2019, por saldos observados por Auditoria Externa del Programa Nacional de</t>
  </si>
  <si>
    <t>De: 00099021001 A:00291014101 Transferencia a solicitud de la ABC, conforme nota CITE: ABC/GNA/SAF/ATE/2019-1100, para regularizar el pago efectuado con libreta errónea C-31 N°133 correspondiente al certif. 23 del SISIN 1910183900000 (H.R.</t>
  </si>
  <si>
    <t>00016011002</t>
  </si>
  <si>
    <t>De: 00016011002 A:00099021001 Devolución de Saldos de Convenios Cerrados del Programa de Reforma Educativa (PRE) I y II, a solicitud del Ministerio de Educación mediante nota CITE:ME DGAA/E No.0278/2019, en el marco del Art. 13 de la Ley 11</t>
  </si>
  <si>
    <t>00291014101</t>
  </si>
  <si>
    <t>De: 00015010001 A:00099021001 Transferencia a solicitud del Ministerio de Gobierno (operación bi-monetaria) mediante nota CITE: MG/DGAA/UF/T/No 118/2018 en aplicación al artículo 63 de la Ley No 913 de 16 de marzo de 2013 y su Reglamentació</t>
  </si>
  <si>
    <t>MOPSV - UNIDAD DE TITULACION DEL FONDO NACIONAL DE VIVIENDA SOCIAL</t>
  </si>
  <si>
    <t>O17318330002</t>
  </si>
  <si>
    <t>00099021001 DEPOSITO DE EFECTIVO, DEPOSITANTE: ANASTACIA SOTO GONZALES, CONCEPTO: DEVOLUCION DE RECURSOS POR PASAJES AEREOS NO UTILIZADOS EN LA GESTION 2017, CUENTA DE DEPOSITO: CUENTA UNICA DEL TESORO</t>
  </si>
  <si>
    <t>01</t>
  </si>
  <si>
    <t>02</t>
  </si>
  <si>
    <t>04</t>
  </si>
  <si>
    <t>05</t>
  </si>
  <si>
    <t>09</t>
  </si>
  <si>
    <t>06</t>
  </si>
  <si>
    <t>O17473810002</t>
  </si>
  <si>
    <t>O17473740002</t>
  </si>
  <si>
    <t>O17473650002</t>
  </si>
  <si>
    <t>O17473150002</t>
  </si>
  <si>
    <t>O17473040002</t>
  </si>
  <si>
    <t>O17474480002</t>
  </si>
  <si>
    <t>O17474450002</t>
  </si>
  <si>
    <t>O17474430002</t>
  </si>
  <si>
    <t>O17474410002</t>
  </si>
  <si>
    <t>O17474210002</t>
  </si>
  <si>
    <t>O17474030002</t>
  </si>
  <si>
    <t>O17473900002</t>
  </si>
  <si>
    <t>B17472570002</t>
  </si>
  <si>
    <t>B17472180002</t>
  </si>
  <si>
    <t>B17472160002</t>
  </si>
  <si>
    <t>B17472140002</t>
  </si>
  <si>
    <t>O17472690002</t>
  </si>
  <si>
    <t>O17472340002</t>
  </si>
  <si>
    <t>O17472280002</t>
  </si>
  <si>
    <t>O17471720002</t>
  </si>
  <si>
    <t>O17471800002</t>
  </si>
  <si>
    <t>O17471990002</t>
  </si>
  <si>
    <t>O17472110002</t>
  </si>
  <si>
    <t>O17472170002</t>
  </si>
  <si>
    <t>G10551920003</t>
  </si>
  <si>
    <t>G10554480001</t>
  </si>
  <si>
    <t>F0001553</t>
  </si>
  <si>
    <t>S09559600002</t>
  </si>
  <si>
    <t>S09559600003</t>
  </si>
  <si>
    <t>S09559610002</t>
  </si>
  <si>
    <t>S09559610003</t>
  </si>
  <si>
    <t>S09559560003</t>
  </si>
  <si>
    <t>S09559580003</t>
  </si>
  <si>
    <t>S09559590003</t>
  </si>
  <si>
    <t>S09559890001</t>
  </si>
  <si>
    <t>S09559890003</t>
  </si>
  <si>
    <t>F0001559</t>
  </si>
  <si>
    <t>Q11271510002</t>
  </si>
  <si>
    <t>F0001563</t>
  </si>
  <si>
    <t>S09559640001</t>
  </si>
  <si>
    <t>S09559670001</t>
  </si>
  <si>
    <t>S09559870001</t>
  </si>
  <si>
    <t>S09559880001</t>
  </si>
  <si>
    <t>O17476560002</t>
  </si>
  <si>
    <t>O17476590002</t>
  </si>
  <si>
    <t>O17476610002</t>
  </si>
  <si>
    <t>O17476670002</t>
  </si>
  <si>
    <t>O17476740002</t>
  </si>
  <si>
    <t>O17476750002</t>
  </si>
  <si>
    <t>O17477290002</t>
  </si>
  <si>
    <t>O17477500002</t>
  </si>
  <si>
    <t>O17476540002</t>
  </si>
  <si>
    <t>O17476480002</t>
  </si>
  <si>
    <t>O17476460002</t>
  </si>
  <si>
    <t>O17476420002</t>
  </si>
  <si>
    <t>O17476410002</t>
  </si>
  <si>
    <t>O17476230002</t>
  </si>
  <si>
    <t>O17475920002</t>
  </si>
  <si>
    <t>O17475840002</t>
  </si>
  <si>
    <t>O17478040002</t>
  </si>
  <si>
    <t>O17478030002</t>
  </si>
  <si>
    <t>O17478020002</t>
  </si>
  <si>
    <t>O17477810002</t>
  </si>
  <si>
    <t>B17476720002</t>
  </si>
  <si>
    <t>B17476700002</t>
  </si>
  <si>
    <t>B17476490002</t>
  </si>
  <si>
    <t>B17476470002</t>
  </si>
  <si>
    <t>B17476450002</t>
  </si>
  <si>
    <t>B17476400002</t>
  </si>
  <si>
    <t>B17476380002</t>
  </si>
  <si>
    <t>B17476370002</t>
  </si>
  <si>
    <t>B17476350002</t>
  </si>
  <si>
    <t>B17476340002</t>
  </si>
  <si>
    <t>B17476300002</t>
  </si>
  <si>
    <t>B17477370002</t>
  </si>
  <si>
    <t>B17477270002</t>
  </si>
  <si>
    <t>B17477240002</t>
  </si>
  <si>
    <t>F0001580</t>
  </si>
  <si>
    <t>G10573330002</t>
  </si>
  <si>
    <t>S09560600001</t>
  </si>
  <si>
    <t>G10569780001</t>
  </si>
  <si>
    <t>G10573340001</t>
  </si>
  <si>
    <t>O17481330002</t>
  </si>
  <si>
    <t>O17481350002</t>
  </si>
  <si>
    <t>O17481730002</t>
  </si>
  <si>
    <t>O17481890002</t>
  </si>
  <si>
    <t>O17481300002</t>
  </si>
  <si>
    <t>O17481220002</t>
  </si>
  <si>
    <t>O17480920002</t>
  </si>
  <si>
    <t>O17480900002</t>
  </si>
  <si>
    <t>O17480890002</t>
  </si>
  <si>
    <t>O17480880002</t>
  </si>
  <si>
    <t>O17482960002</t>
  </si>
  <si>
    <t>O17482840002</t>
  </si>
  <si>
    <t>O17482690002</t>
  </si>
  <si>
    <t>O17482630002</t>
  </si>
  <si>
    <t>O17481970002</t>
  </si>
  <si>
    <t>B17481440002</t>
  </si>
  <si>
    <t>B17481400002</t>
  </si>
  <si>
    <t>B17481370002</t>
  </si>
  <si>
    <t>B17481360002</t>
  </si>
  <si>
    <t>B17481250002</t>
  </si>
  <si>
    <t>B17481120002</t>
  </si>
  <si>
    <t>B17481090002</t>
  </si>
  <si>
    <t>B17481060002</t>
  </si>
  <si>
    <t>B17481050002</t>
  </si>
  <si>
    <t>B17481040002</t>
  </si>
  <si>
    <t>B17481030002</t>
  </si>
  <si>
    <t>B17481020002</t>
  </si>
  <si>
    <t>B17481000002</t>
  </si>
  <si>
    <t>B17480990002</t>
  </si>
  <si>
    <t>B17480980002</t>
  </si>
  <si>
    <t>B17480490002</t>
  </si>
  <si>
    <t>B17480350002</t>
  </si>
  <si>
    <t>O17480770002</t>
  </si>
  <si>
    <t>O17480650002</t>
  </si>
  <si>
    <t>O17480630002</t>
  </si>
  <si>
    <t>O17480610002</t>
  </si>
  <si>
    <t>O17480560002</t>
  </si>
  <si>
    <t>O17480500002</t>
  </si>
  <si>
    <t>O17480020002</t>
  </si>
  <si>
    <t>O17480060002</t>
  </si>
  <si>
    <t>O17480100002</t>
  </si>
  <si>
    <t>G10574750004</t>
  </si>
  <si>
    <t>G10575860001</t>
  </si>
  <si>
    <t>Q11280580002</t>
  </si>
  <si>
    <t>G10582750001</t>
  </si>
  <si>
    <t>S09561360003</t>
  </si>
  <si>
    <t>S09561400001</t>
  </si>
  <si>
    <t>O17486160002</t>
  </si>
  <si>
    <t>O17486030002</t>
  </si>
  <si>
    <t>O17485730002</t>
  </si>
  <si>
    <t>O17485710002</t>
  </si>
  <si>
    <t>O17485610002</t>
  </si>
  <si>
    <t>O17485600002</t>
  </si>
  <si>
    <t>O17485550002</t>
  </si>
  <si>
    <t>O17485530002</t>
  </si>
  <si>
    <t>O17485380002</t>
  </si>
  <si>
    <t>O17485350002</t>
  </si>
  <si>
    <t>O17486730002</t>
  </si>
  <si>
    <t>B17485660002</t>
  </si>
  <si>
    <t>B17485560002</t>
  </si>
  <si>
    <t>B17484750002</t>
  </si>
  <si>
    <t>O17485150002</t>
  </si>
  <si>
    <t>O17485140002</t>
  </si>
  <si>
    <t>O17485100002</t>
  </si>
  <si>
    <t>O17485090002</t>
  </si>
  <si>
    <t>O17484720002</t>
  </si>
  <si>
    <t>O17484700002</t>
  </si>
  <si>
    <t>O17484610002</t>
  </si>
  <si>
    <t>G10591380001</t>
  </si>
  <si>
    <t>G10591440001</t>
  </si>
  <si>
    <t>S09561950001</t>
  </si>
  <si>
    <t>S09562040001</t>
  </si>
  <si>
    <t>Q11289500002</t>
  </si>
  <si>
    <t>G10593860001</t>
  </si>
  <si>
    <t>Q11289630002</t>
  </si>
  <si>
    <t>G10593880001</t>
  </si>
  <si>
    <t>O17490220002</t>
  </si>
  <si>
    <t>O17490480002</t>
  </si>
  <si>
    <t>O17490640002</t>
  </si>
  <si>
    <t>O17490690002</t>
  </si>
  <si>
    <t>O17490730002</t>
  </si>
  <si>
    <t>O17489400002</t>
  </si>
  <si>
    <t>O17491900002</t>
  </si>
  <si>
    <t>O17491850002</t>
  </si>
  <si>
    <t>O17491810002</t>
  </si>
  <si>
    <t>O17491800002</t>
  </si>
  <si>
    <t>O17491620002</t>
  </si>
  <si>
    <t>O17491320002</t>
  </si>
  <si>
    <t>O17491300002</t>
  </si>
  <si>
    <t>O17491250002</t>
  </si>
  <si>
    <t>O17491220002</t>
  </si>
  <si>
    <t>O17491190002</t>
  </si>
  <si>
    <t>B17489860002</t>
  </si>
  <si>
    <t>B17489840002</t>
  </si>
  <si>
    <t>B17489810002</t>
  </si>
  <si>
    <t>B17489790002</t>
  </si>
  <si>
    <t>B17489760002</t>
  </si>
  <si>
    <t>B17489690002</t>
  </si>
  <si>
    <t>B17489350002</t>
  </si>
  <si>
    <t>B17489320002</t>
  </si>
  <si>
    <t>B17489300002</t>
  </si>
  <si>
    <t>B17489260002</t>
  </si>
  <si>
    <t>B17489190002</t>
  </si>
  <si>
    <t>B17489160002</t>
  </si>
  <si>
    <t>O17489270002</t>
  </si>
  <si>
    <t>O17489070002</t>
  </si>
  <si>
    <t>O17488900002</t>
  </si>
  <si>
    <t>O17488880002</t>
  </si>
  <si>
    <t>O17488860002</t>
  </si>
  <si>
    <t>O17488850002</t>
  </si>
  <si>
    <t>O17488830002</t>
  </si>
  <si>
    <t>B17489880002</t>
  </si>
  <si>
    <t>B17489950002</t>
  </si>
  <si>
    <t>B17490000002</t>
  </si>
  <si>
    <t>B17490020002</t>
  </si>
  <si>
    <t>B17490060002</t>
  </si>
  <si>
    <t>B17490070002</t>
  </si>
  <si>
    <t>B17490090002</t>
  </si>
  <si>
    <t>B17490110002</t>
  </si>
  <si>
    <t>B17490160002</t>
  </si>
  <si>
    <t>B17490250002</t>
  </si>
  <si>
    <t>O17488820002</t>
  </si>
  <si>
    <t>G10599390003</t>
  </si>
  <si>
    <t>G10602940003</t>
  </si>
  <si>
    <t>Q11294460002</t>
  </si>
  <si>
    <t>G10604330002</t>
  </si>
  <si>
    <t>G10604300001</t>
  </si>
  <si>
    <t>G10604400001</t>
  </si>
  <si>
    <t>G10604450001</t>
  </si>
  <si>
    <t>S09562790003</t>
  </si>
  <si>
    <t>S09562810003</t>
  </si>
  <si>
    <t>S09562940003</t>
  </si>
  <si>
    <t>S09563140001</t>
  </si>
  <si>
    <t>S09563150001</t>
  </si>
  <si>
    <t>S09563150004</t>
  </si>
  <si>
    <t>S09563440001</t>
  </si>
  <si>
    <t>S09563440004</t>
  </si>
  <si>
    <t>S09562600002</t>
  </si>
  <si>
    <t>S09563570001</t>
  </si>
  <si>
    <t>O17495230002</t>
  </si>
  <si>
    <t>O17495200002</t>
  </si>
  <si>
    <t>O17495190002</t>
  </si>
  <si>
    <t>O17495170002</t>
  </si>
  <si>
    <t>O17495160002</t>
  </si>
  <si>
    <t>O17495150002</t>
  </si>
  <si>
    <t>O17495140002</t>
  </si>
  <si>
    <t>O17495130002</t>
  </si>
  <si>
    <t>O17495120002</t>
  </si>
  <si>
    <t>O17494980002</t>
  </si>
  <si>
    <t>O17494970002</t>
  </si>
  <si>
    <t>O17494960002</t>
  </si>
  <si>
    <t>O17494790002</t>
  </si>
  <si>
    <t>O17495830002</t>
  </si>
  <si>
    <t>O17495660002</t>
  </si>
  <si>
    <t>O17495630002</t>
  </si>
  <si>
    <t>O17495590002</t>
  </si>
  <si>
    <t>O17495580002</t>
  </si>
  <si>
    <t>O17495390002</t>
  </si>
  <si>
    <t>O17495370002</t>
  </si>
  <si>
    <t>B17494300002</t>
  </si>
  <si>
    <t>B17494280002</t>
  </si>
  <si>
    <t>B17494270002</t>
  </si>
  <si>
    <t>B17494240002</t>
  </si>
  <si>
    <t>B17494220002</t>
  </si>
  <si>
    <t>B17494170002</t>
  </si>
  <si>
    <t>B17494140002</t>
  </si>
  <si>
    <t>B17494130002</t>
  </si>
  <si>
    <t>B17494120002</t>
  </si>
  <si>
    <t>B17493760002</t>
  </si>
  <si>
    <t>B17493750002</t>
  </si>
  <si>
    <t>B17493680002</t>
  </si>
  <si>
    <t>O17494570002</t>
  </si>
  <si>
    <t>O17494420002</t>
  </si>
  <si>
    <t>O17494190002</t>
  </si>
  <si>
    <t>O17493990002</t>
  </si>
  <si>
    <t>B17494530002</t>
  </si>
  <si>
    <t>B17494540002</t>
  </si>
  <si>
    <t>O17493790002</t>
  </si>
  <si>
    <t>O17493840002</t>
  </si>
  <si>
    <t>J03658330002</t>
  </si>
  <si>
    <t>J03658340002</t>
  </si>
  <si>
    <t>G10612270003</t>
  </si>
  <si>
    <t>S09563910003</t>
  </si>
  <si>
    <t>G10613370001</t>
  </si>
  <si>
    <t>Q11297360002</t>
  </si>
  <si>
    <t>S09565680004</t>
  </si>
  <si>
    <t>Q11300820002</t>
  </si>
  <si>
    <t>S09565680002</t>
  </si>
  <si>
    <t>S09565680003</t>
  </si>
  <si>
    <t>G10619350001</t>
  </si>
  <si>
    <t>G10619370001</t>
  </si>
  <si>
    <t>S09565490003</t>
  </si>
  <si>
    <t>S09566020002</t>
  </si>
  <si>
    <t>G10621940001</t>
  </si>
  <si>
    <t>G10621990001</t>
  </si>
  <si>
    <t>S09565340001</t>
  </si>
  <si>
    <t>O17499750002</t>
  </si>
  <si>
    <t>O17499360002</t>
  </si>
  <si>
    <t>O17499290002</t>
  </si>
  <si>
    <t>O17499280002</t>
  </si>
  <si>
    <t>O17499270002</t>
  </si>
  <si>
    <t>O17499250002</t>
  </si>
  <si>
    <t>O17499230002</t>
  </si>
  <si>
    <t>O17500480002</t>
  </si>
  <si>
    <t>O17500390002</t>
  </si>
  <si>
    <t>O17500030002</t>
  </si>
  <si>
    <t>O17500020002</t>
  </si>
  <si>
    <t>O17499870002</t>
  </si>
  <si>
    <t>O17499860002</t>
  </si>
  <si>
    <t>O17497780002</t>
  </si>
  <si>
    <t>O17497710002</t>
  </si>
  <si>
    <t>O17497680002</t>
  </si>
  <si>
    <t>B17498900002</t>
  </si>
  <si>
    <t>B17498850002</t>
  </si>
  <si>
    <t>B17498710002</t>
  </si>
  <si>
    <t>B17498620002</t>
  </si>
  <si>
    <t>O17498610002</t>
  </si>
  <si>
    <t>O17498100002</t>
  </si>
  <si>
    <t>O17498190002</t>
  </si>
  <si>
    <t>G10624520004</t>
  </si>
  <si>
    <t>Q11305580002</t>
  </si>
  <si>
    <t>G10630520002</t>
  </si>
  <si>
    <t>G10630330001</t>
  </si>
  <si>
    <t>G10630350001</t>
  </si>
  <si>
    <t>G10630370001</t>
  </si>
  <si>
    <t>G10630410001</t>
  </si>
  <si>
    <t>G10630430001</t>
  </si>
  <si>
    <t>G10630470001</t>
  </si>
  <si>
    <t>G10630530001</t>
  </si>
  <si>
    <t>S09566260001</t>
  </si>
  <si>
    <t>S09567330001</t>
  </si>
  <si>
    <t>Q11307020002</t>
  </si>
  <si>
    <t>Q11307100002</t>
  </si>
  <si>
    <t>Q11307110002</t>
  </si>
  <si>
    <t>Q11307130002</t>
  </si>
  <si>
    <t>G10633980001</t>
  </si>
  <si>
    <t>O17503440002</t>
  </si>
  <si>
    <t>O17503260002</t>
  </si>
  <si>
    <t>O17502950002</t>
  </si>
  <si>
    <t>O17502920002</t>
  </si>
  <si>
    <t>O17502880002</t>
  </si>
  <si>
    <t>O17502860002</t>
  </si>
  <si>
    <t>O17502710002</t>
  </si>
  <si>
    <t>O17504010002</t>
  </si>
  <si>
    <t>O17503920002</t>
  </si>
  <si>
    <t>O17503690002</t>
  </si>
  <si>
    <t>O17503670002</t>
  </si>
  <si>
    <t>O17501790002</t>
  </si>
  <si>
    <t>B17502640002</t>
  </si>
  <si>
    <t>B17502480002</t>
  </si>
  <si>
    <t>B17502450002</t>
  </si>
  <si>
    <t>B17502440002</t>
  </si>
  <si>
    <t>B17502410002</t>
  </si>
  <si>
    <t>B17502360002</t>
  </si>
  <si>
    <t>B17501820002</t>
  </si>
  <si>
    <t>O17502350002</t>
  </si>
  <si>
    <t>O17502320002</t>
  </si>
  <si>
    <t>O17502030002</t>
  </si>
  <si>
    <t>O17501980002</t>
  </si>
  <si>
    <t>S09568420001</t>
  </si>
  <si>
    <t>Q11312620002</t>
  </si>
  <si>
    <t>S09569110002</t>
  </si>
  <si>
    <t>S09568400001</t>
  </si>
  <si>
    <t>S09569110003</t>
  </si>
  <si>
    <t>O17506650002</t>
  </si>
  <si>
    <t>O17506670002</t>
  </si>
  <si>
    <t>O17506680002</t>
  </si>
  <si>
    <t>O17506710002</t>
  </si>
  <si>
    <t>O17506870002</t>
  </si>
  <si>
    <t>O17506980002</t>
  </si>
  <si>
    <t>O17507060002</t>
  </si>
  <si>
    <t>O17506400002</t>
  </si>
  <si>
    <t>O17506160002</t>
  </si>
  <si>
    <t>O17505950002</t>
  </si>
  <si>
    <t>O17507980002</t>
  </si>
  <si>
    <t>O17507670002</t>
  </si>
  <si>
    <t>O17507530002</t>
  </si>
  <si>
    <t>O17507420002</t>
  </si>
  <si>
    <t>O17507380002</t>
  </si>
  <si>
    <t>O17507180002</t>
  </si>
  <si>
    <t>O17507070002</t>
  </si>
  <si>
    <t>B17506460002</t>
  </si>
  <si>
    <t>B17506250002</t>
  </si>
  <si>
    <t>B17506210002</t>
  </si>
  <si>
    <t>B17506170002</t>
  </si>
  <si>
    <t>B17506050002</t>
  </si>
  <si>
    <t>O17505940002</t>
  </si>
  <si>
    <t>O17505810002</t>
  </si>
  <si>
    <t>O17505790002</t>
  </si>
  <si>
    <t>O17505730002</t>
  </si>
  <si>
    <t>O17505660002</t>
  </si>
  <si>
    <t>B17506640002</t>
  </si>
  <si>
    <t>B17506660002</t>
  </si>
  <si>
    <t>B17506850002</t>
  </si>
  <si>
    <t>F0001673</t>
  </si>
  <si>
    <t>S09569350001</t>
  </si>
  <si>
    <t>F0001680</t>
  </si>
  <si>
    <t>Q11318360002</t>
  </si>
  <si>
    <t>S09569610002</t>
  </si>
  <si>
    <t>S09569890001</t>
  </si>
  <si>
    <t>O17511060002</t>
  </si>
  <si>
    <t>O17510850002</t>
  </si>
  <si>
    <t>O17510810002</t>
  </si>
  <si>
    <t>O17510780002</t>
  </si>
  <si>
    <t>O17510760002</t>
  </si>
  <si>
    <t>O17510720002</t>
  </si>
  <si>
    <t>O17510560002</t>
  </si>
  <si>
    <t>O17510290002</t>
  </si>
  <si>
    <t>O17510090002</t>
  </si>
  <si>
    <t>O17510080002</t>
  </si>
  <si>
    <t>O17512240002</t>
  </si>
  <si>
    <t>O17511800002</t>
  </si>
  <si>
    <t>O17511760002</t>
  </si>
  <si>
    <t>O17511600002</t>
  </si>
  <si>
    <t>B17510400002</t>
  </si>
  <si>
    <t>O17510060002</t>
  </si>
  <si>
    <t>B17511190002</t>
  </si>
  <si>
    <t>B17511140002</t>
  </si>
  <si>
    <t>B17511130002</t>
  </si>
  <si>
    <t>B17510840002</t>
  </si>
  <si>
    <t>Q11323610002</t>
  </si>
  <si>
    <t>Q11324550002</t>
  </si>
  <si>
    <t>Q11324600002</t>
  </si>
  <si>
    <t>Q11324610002</t>
  </si>
  <si>
    <t>G10659190003</t>
  </si>
  <si>
    <t>G10671450001</t>
  </si>
  <si>
    <t>G10671470001</t>
  </si>
  <si>
    <t>G10671490001</t>
  </si>
  <si>
    <t>S09570620004</t>
  </si>
  <si>
    <t>S09570630004</t>
  </si>
  <si>
    <t>S09570820003</t>
  </si>
  <si>
    <t>S09570970004</t>
  </si>
  <si>
    <t>S09571060004</t>
  </si>
  <si>
    <t>S09571070004</t>
  </si>
  <si>
    <t>S09571080004</t>
  </si>
  <si>
    <t>O17515520002</t>
  </si>
  <si>
    <t>O17515550002</t>
  </si>
  <si>
    <t>O17515710002</t>
  </si>
  <si>
    <t>O17515290002</t>
  </si>
  <si>
    <t>O17515270002</t>
  </si>
  <si>
    <t>O17514920002</t>
  </si>
  <si>
    <t>O17514840002</t>
  </si>
  <si>
    <t>O17514830002</t>
  </si>
  <si>
    <t>O17516040002</t>
  </si>
  <si>
    <t>O17515750002</t>
  </si>
  <si>
    <t>B17514530002</t>
  </si>
  <si>
    <t>B17514490002</t>
  </si>
  <si>
    <t>B17514210002</t>
  </si>
  <si>
    <t>O17514550002</t>
  </si>
  <si>
    <t>B17515480002</t>
  </si>
  <si>
    <t>B17515420002</t>
  </si>
  <si>
    <t>B17515250002</t>
  </si>
  <si>
    <t>B17515240002</t>
  </si>
  <si>
    <t>B17515220002</t>
  </si>
  <si>
    <t>B17514810002</t>
  </si>
  <si>
    <t>B17515050002</t>
  </si>
  <si>
    <t>B17515090002</t>
  </si>
  <si>
    <t>B17515110002</t>
  </si>
  <si>
    <t>B17515200002</t>
  </si>
  <si>
    <t>F0001712</t>
  </si>
  <si>
    <t>F0001715</t>
  </si>
  <si>
    <t>Q11329320002</t>
  </si>
  <si>
    <t>S09571180003</t>
  </si>
  <si>
    <t>S09571190003</t>
  </si>
  <si>
    <t>S09571710003</t>
  </si>
  <si>
    <t>S09571780003</t>
  </si>
  <si>
    <t>S09571830001</t>
  </si>
  <si>
    <t>G10682840003</t>
  </si>
  <si>
    <t>G10684330001</t>
  </si>
  <si>
    <t>O17519830002</t>
  </si>
  <si>
    <t>O17519710002</t>
  </si>
  <si>
    <t>O17519690002</t>
  </si>
  <si>
    <t>O17519590002</t>
  </si>
  <si>
    <t>O17519560002</t>
  </si>
  <si>
    <t>O17519550002</t>
  </si>
  <si>
    <t>O17519540002</t>
  </si>
  <si>
    <t>O17519510002</t>
  </si>
  <si>
    <t>O17519420002</t>
  </si>
  <si>
    <t>O17520810002</t>
  </si>
  <si>
    <t>O17520800002</t>
  </si>
  <si>
    <t>O17520450002</t>
  </si>
  <si>
    <t>O17520370002</t>
  </si>
  <si>
    <t>O17519910002</t>
  </si>
  <si>
    <t>O17519870002</t>
  </si>
  <si>
    <t>B17519070002</t>
  </si>
  <si>
    <t>B17519030002</t>
  </si>
  <si>
    <t>B17518990002</t>
  </si>
  <si>
    <t>B17518870002</t>
  </si>
  <si>
    <t>B17518580002</t>
  </si>
  <si>
    <t>O17519140002</t>
  </si>
  <si>
    <t>O17519120002</t>
  </si>
  <si>
    <t>O17519110002</t>
  </si>
  <si>
    <t>O17518330002</t>
  </si>
  <si>
    <t>O17518480002</t>
  </si>
  <si>
    <t>O17518790002</t>
  </si>
  <si>
    <t>S09572220001</t>
  </si>
  <si>
    <t>Q11335710002</t>
  </si>
  <si>
    <t>Q11336370002</t>
  </si>
  <si>
    <t>S09572640001</t>
  </si>
  <si>
    <t>S09572900003</t>
  </si>
  <si>
    <t>S09572930001</t>
  </si>
  <si>
    <t>S09572990003</t>
  </si>
  <si>
    <t>S09573240002</t>
  </si>
  <si>
    <t>S09573230002</t>
  </si>
  <si>
    <t>S09573230003</t>
  </si>
  <si>
    <t>S09573240003</t>
  </si>
  <si>
    <t>O17523760002</t>
  </si>
  <si>
    <t>O17523770002</t>
  </si>
  <si>
    <t>O17523610002</t>
  </si>
  <si>
    <t>O17523600002</t>
  </si>
  <si>
    <t>O17523500002</t>
  </si>
  <si>
    <t>O17523430002</t>
  </si>
  <si>
    <t>O17525050002</t>
  </si>
  <si>
    <t>O17525040002</t>
  </si>
  <si>
    <t>O17525020002</t>
  </si>
  <si>
    <t>O17525000002</t>
  </si>
  <si>
    <t>O17524800002</t>
  </si>
  <si>
    <t>O17524790002</t>
  </si>
  <si>
    <t>O17524760002</t>
  </si>
  <si>
    <t>O17524660002</t>
  </si>
  <si>
    <t>O17524640002</t>
  </si>
  <si>
    <t>O17524450002</t>
  </si>
  <si>
    <t>O17524380002</t>
  </si>
  <si>
    <t>O17524320002</t>
  </si>
  <si>
    <t>O17524310002</t>
  </si>
  <si>
    <t>B17522990002</t>
  </si>
  <si>
    <t>B17522840002</t>
  </si>
  <si>
    <t>B17522790002</t>
  </si>
  <si>
    <t>B17522700002</t>
  </si>
  <si>
    <t>B17522630002</t>
  </si>
  <si>
    <t>B17522570002</t>
  </si>
  <si>
    <t>B17522370002</t>
  </si>
  <si>
    <t>O17523210002</t>
  </si>
  <si>
    <t>O17522580002</t>
  </si>
  <si>
    <t>B17523750002</t>
  </si>
  <si>
    <t>O17522350002</t>
  </si>
  <si>
    <t>O17522390002</t>
  </si>
  <si>
    <t>G10698780003</t>
  </si>
  <si>
    <t>G10701480001</t>
  </si>
  <si>
    <t>S09573270002</t>
  </si>
  <si>
    <t>Q11342840002</t>
  </si>
  <si>
    <t>Q11343890002</t>
  </si>
  <si>
    <t>Q11343900002</t>
  </si>
  <si>
    <t>Q11343920002</t>
  </si>
  <si>
    <t>Q11343940002</t>
  </si>
  <si>
    <t>S09573490002</t>
  </si>
  <si>
    <t>S09573530002</t>
  </si>
  <si>
    <t>S09574010002</t>
  </si>
  <si>
    <t>S09574030002</t>
  </si>
  <si>
    <t>S09574290002</t>
  </si>
  <si>
    <t>G10710190002</t>
  </si>
  <si>
    <t>G10707550001</t>
  </si>
  <si>
    <t>G10707570001</t>
  </si>
  <si>
    <t>G10709020003</t>
  </si>
  <si>
    <t>G10709030003</t>
  </si>
  <si>
    <t>G10710200001</t>
  </si>
  <si>
    <t>S09574020003</t>
  </si>
  <si>
    <t>S09574050001</t>
  </si>
  <si>
    <t>S09574290003</t>
  </si>
  <si>
    <t>O17528110002</t>
  </si>
  <si>
    <t>O17527860002</t>
  </si>
  <si>
    <t>O17527850002</t>
  </si>
  <si>
    <t>O17527830002</t>
  </si>
  <si>
    <t>O17528900002</t>
  </si>
  <si>
    <t>O17529290002</t>
  </si>
  <si>
    <t>B17526630002</t>
  </si>
  <si>
    <t>B17527490002</t>
  </si>
  <si>
    <t>B17527550002</t>
  </si>
  <si>
    <t>O17527420002</t>
  </si>
  <si>
    <t>O17527220002</t>
  </si>
  <si>
    <t>O17527140002</t>
  </si>
  <si>
    <t>O17526940002</t>
  </si>
  <si>
    <t>O17526480002</t>
  </si>
  <si>
    <t>O17526370002</t>
  </si>
  <si>
    <t>O17526350002</t>
  </si>
  <si>
    <t>G10716330001</t>
  </si>
  <si>
    <t>G10716360004</t>
  </si>
  <si>
    <t>G10716390003</t>
  </si>
  <si>
    <t>G10721040002</t>
  </si>
  <si>
    <t>G10721070001</t>
  </si>
  <si>
    <t>G10721050001</t>
  </si>
  <si>
    <t>Q11349540002</t>
  </si>
  <si>
    <t>Q11349980002</t>
  </si>
  <si>
    <t>S09575210002</t>
  </si>
  <si>
    <t>F0001761</t>
  </si>
  <si>
    <t>G10722560001</t>
  </si>
  <si>
    <t>G10722580001</t>
  </si>
  <si>
    <t>G10722600001</t>
  </si>
  <si>
    <t>G10724050001</t>
  </si>
  <si>
    <t>S09575470003</t>
  </si>
  <si>
    <t>S09575500003</t>
  </si>
  <si>
    <t>S09575530003</t>
  </si>
  <si>
    <t>S09575540001</t>
  </si>
  <si>
    <t>S09575630001</t>
  </si>
  <si>
    <t>S09575650001</t>
  </si>
  <si>
    <t>S09574880001</t>
  </si>
  <si>
    <t>O17532640002</t>
  </si>
  <si>
    <t>O17532410002</t>
  </si>
  <si>
    <t>O17532350002</t>
  </si>
  <si>
    <t>O17532320002</t>
  </si>
  <si>
    <t>O17532100002</t>
  </si>
  <si>
    <t>O17531810002</t>
  </si>
  <si>
    <t>O17531730002</t>
  </si>
  <si>
    <t>O17532780002</t>
  </si>
  <si>
    <t>O17533020002</t>
  </si>
  <si>
    <t>O17533040002</t>
  </si>
  <si>
    <t>O17533140002</t>
  </si>
  <si>
    <t>O17533160002</t>
  </si>
  <si>
    <t>B17530950002</t>
  </si>
  <si>
    <t>B17531050002</t>
  </si>
  <si>
    <t>B17531060002</t>
  </si>
  <si>
    <t>B17531280002</t>
  </si>
  <si>
    <t>B17531460002</t>
  </si>
  <si>
    <t>B17531580002</t>
  </si>
  <si>
    <t>O17531260002</t>
  </si>
  <si>
    <t>S09576010003</t>
  </si>
  <si>
    <t>G10730040002</t>
  </si>
  <si>
    <t>G10730050001</t>
  </si>
  <si>
    <t>Q11360670002</t>
  </si>
  <si>
    <t>G10732280001</t>
  </si>
  <si>
    <t>G10734820001</t>
  </si>
  <si>
    <t>S09577950003</t>
  </si>
  <si>
    <t>S09577970003</t>
  </si>
  <si>
    <t>Q11361300002</t>
  </si>
  <si>
    <t>G10736150001</t>
  </si>
  <si>
    <t>O17535880002</t>
  </si>
  <si>
    <t>O17535900002</t>
  </si>
  <si>
    <t>O17535680002</t>
  </si>
  <si>
    <t>O17537420002</t>
  </si>
  <si>
    <t>O17537370002</t>
  </si>
  <si>
    <t>O17537120002</t>
  </si>
  <si>
    <t>O17537110002</t>
  </si>
  <si>
    <t>O17536900002</t>
  </si>
  <si>
    <t>O17536610002</t>
  </si>
  <si>
    <t>O17536420002</t>
  </si>
  <si>
    <t>O17534510002</t>
  </si>
  <si>
    <t>B17535630002</t>
  </si>
  <si>
    <t>B17535580002</t>
  </si>
  <si>
    <t>B17535300002</t>
  </si>
  <si>
    <t>B17535210002</t>
  </si>
  <si>
    <t>B17535020002</t>
  </si>
  <si>
    <t>B17535000002</t>
  </si>
  <si>
    <t>B17534740002</t>
  </si>
  <si>
    <t>B17534690002</t>
  </si>
  <si>
    <t>B17534680002</t>
  </si>
  <si>
    <t>O17535500002</t>
  </si>
  <si>
    <t>O17535480002</t>
  </si>
  <si>
    <t>O17535470002</t>
  </si>
  <si>
    <t>O17535420002</t>
  </si>
  <si>
    <t>O17535380002</t>
  </si>
  <si>
    <t>O17534620002</t>
  </si>
  <si>
    <t>O17534730002</t>
  </si>
  <si>
    <t>O17534860002</t>
  </si>
  <si>
    <t>O17534880002</t>
  </si>
  <si>
    <t>O17534900002</t>
  </si>
  <si>
    <t>S09579410003</t>
  </si>
  <si>
    <t>G10740680003</t>
  </si>
  <si>
    <t>F0001786</t>
  </si>
  <si>
    <t>G10740780003</t>
  </si>
  <si>
    <t>F0001790</t>
  </si>
  <si>
    <t>F0001793</t>
  </si>
  <si>
    <t>Q11365590002</t>
  </si>
  <si>
    <t>Q11367980002</t>
  </si>
  <si>
    <t>Q11368350002</t>
  </si>
  <si>
    <t>Q11369230002</t>
  </si>
  <si>
    <t>Q11369540002</t>
  </si>
  <si>
    <t>S09580040002</t>
  </si>
  <si>
    <t>G10747990001</t>
  </si>
  <si>
    <t>G10749440001</t>
  </si>
  <si>
    <t>S09579970001</t>
  </si>
  <si>
    <t>S09579990003</t>
  </si>
  <si>
    <t>S09580130003</t>
  </si>
  <si>
    <t>O17540380002</t>
  </si>
  <si>
    <t>O17540220002</t>
  </si>
  <si>
    <t>O17539840002</t>
  </si>
  <si>
    <t>O17539770002</t>
  </si>
  <si>
    <t>O17539330002</t>
  </si>
  <si>
    <t>O17541450002</t>
  </si>
  <si>
    <t>O17541250002</t>
  </si>
  <si>
    <t>O17541220002</t>
  </si>
  <si>
    <t>O17541180002</t>
  </si>
  <si>
    <t>O17540990002</t>
  </si>
  <si>
    <t>O17540860002</t>
  </si>
  <si>
    <t>O17540760002</t>
  </si>
  <si>
    <t>O17540660002</t>
  </si>
  <si>
    <t>O17540650002</t>
  </si>
  <si>
    <t>B17539610002</t>
  </si>
  <si>
    <t>B17539590002</t>
  </si>
  <si>
    <t>B17539410002</t>
  </si>
  <si>
    <t>B17539370002</t>
  </si>
  <si>
    <t>B17539350002</t>
  </si>
  <si>
    <t>B17538980002</t>
  </si>
  <si>
    <t>B17538920002</t>
  </si>
  <si>
    <t>B17538860002</t>
  </si>
  <si>
    <t>O17538900002</t>
  </si>
  <si>
    <t>O17538890002</t>
  </si>
  <si>
    <t>O17538880002</t>
  </si>
  <si>
    <t>O17538770002</t>
  </si>
  <si>
    <t>O17538630002</t>
  </si>
  <si>
    <t>B17539860002</t>
  </si>
  <si>
    <t>B17539880002</t>
  </si>
  <si>
    <t>B17540020002</t>
  </si>
  <si>
    <t>B17540040002</t>
  </si>
  <si>
    <t>B17540050002</t>
  </si>
  <si>
    <t>B17540060002</t>
  </si>
  <si>
    <t>B17540070002</t>
  </si>
  <si>
    <t>F0001806</t>
  </si>
  <si>
    <t>G10752630003</t>
  </si>
  <si>
    <t>F0001809</t>
  </si>
  <si>
    <t>G10755860003</t>
  </si>
  <si>
    <t>Q11374620002</t>
  </si>
  <si>
    <t>G10759450001</t>
  </si>
  <si>
    <t>S09580790003</t>
  </si>
  <si>
    <t>S09580670004</t>
  </si>
  <si>
    <t>S09581360003</t>
  </si>
  <si>
    <t>O17544490002</t>
  </si>
  <si>
    <t>O17544960002</t>
  </si>
  <si>
    <t>O17545090002</t>
  </si>
  <si>
    <t>O17543390002</t>
  </si>
  <si>
    <t>O17543400002</t>
  </si>
  <si>
    <t>O17543420002</t>
  </si>
  <si>
    <t>O17543430002</t>
  </si>
  <si>
    <t>O17543450002</t>
  </si>
  <si>
    <t>O17543460002</t>
  </si>
  <si>
    <t>O17543480002</t>
  </si>
  <si>
    <t>O17543500002</t>
  </si>
  <si>
    <t>O17544090002</t>
  </si>
  <si>
    <t>O17544110002</t>
  </si>
  <si>
    <t>O17544140002</t>
  </si>
  <si>
    <t>O17546250002</t>
  </si>
  <si>
    <t>O17546280002</t>
  </si>
  <si>
    <t>O17546370002</t>
  </si>
  <si>
    <t>O17546550002</t>
  </si>
  <si>
    <t>O17546620002</t>
  </si>
  <si>
    <t>O17546820002</t>
  </si>
  <si>
    <t>O17545670002</t>
  </si>
  <si>
    <t>O17545890002</t>
  </si>
  <si>
    <t>O17545920002</t>
  </si>
  <si>
    <t>B17544070002</t>
  </si>
  <si>
    <t>B17544080002</t>
  </si>
  <si>
    <t>B17544150002</t>
  </si>
  <si>
    <t>B17544340002</t>
  </si>
  <si>
    <t>B17544660002</t>
  </si>
  <si>
    <t>B17544770002</t>
  </si>
  <si>
    <t>B17544780002</t>
  </si>
  <si>
    <t>B17544800002</t>
  </si>
  <si>
    <t>B17544820002</t>
  </si>
  <si>
    <t>B17542940002</t>
  </si>
  <si>
    <t>B17542950002</t>
  </si>
  <si>
    <t>B17543630002</t>
  </si>
  <si>
    <t>B17543960002</t>
  </si>
  <si>
    <t>B17543980002</t>
  </si>
  <si>
    <t>B17544020002</t>
  </si>
  <si>
    <t>O17543140002</t>
  </si>
  <si>
    <t>O17543150002</t>
  </si>
  <si>
    <t>O17543160002</t>
  </si>
  <si>
    <t>O17543180002</t>
  </si>
  <si>
    <t>O17543190002</t>
  </si>
  <si>
    <t>O17543220002</t>
  </si>
  <si>
    <t>O17543230002</t>
  </si>
  <si>
    <t>O17543240002</t>
  </si>
  <si>
    <t>O17543260002</t>
  </si>
  <si>
    <t>O17543270002</t>
  </si>
  <si>
    <t>O17543280002</t>
  </si>
  <si>
    <t>O17543300002</t>
  </si>
  <si>
    <t>O17543310002</t>
  </si>
  <si>
    <t>O17543320002</t>
  </si>
  <si>
    <t>O17543350002</t>
  </si>
  <si>
    <t>O17543360002</t>
  </si>
  <si>
    <t>O17543370002</t>
  </si>
  <si>
    <t>O17542980002</t>
  </si>
  <si>
    <t>O17543030002</t>
  </si>
  <si>
    <t>O17543050002</t>
  </si>
  <si>
    <t>O17543060002</t>
  </si>
  <si>
    <t>O17543070002</t>
  </si>
  <si>
    <t>O17543080002</t>
  </si>
  <si>
    <t>O17543090002</t>
  </si>
  <si>
    <t>O17543110002</t>
  </si>
  <si>
    <t>O17543120002</t>
  </si>
  <si>
    <t>O17543130002</t>
  </si>
  <si>
    <t>G10765570001</t>
  </si>
  <si>
    <t>G10765700001</t>
  </si>
  <si>
    <t>G10765740001</t>
  </si>
  <si>
    <t>G10768900003</t>
  </si>
  <si>
    <t>G10767130003</t>
  </si>
  <si>
    <t>Q11378820002</t>
  </si>
  <si>
    <t>G10769120003</t>
  </si>
  <si>
    <t>S09581820003</t>
  </si>
  <si>
    <t>G10769300001</t>
  </si>
  <si>
    <t>G10769320001</t>
  </si>
  <si>
    <t>Q11382700002</t>
  </si>
  <si>
    <t>G10776280002</t>
  </si>
  <si>
    <t>G10776310002</t>
  </si>
  <si>
    <t>G10774790002</t>
  </si>
  <si>
    <t>G10774870002</t>
  </si>
  <si>
    <t>G10773030002</t>
  </si>
  <si>
    <t>G10773310002</t>
  </si>
  <si>
    <t>G10769380002</t>
  </si>
  <si>
    <t>G10772870001</t>
  </si>
  <si>
    <t>G10772880001</t>
  </si>
  <si>
    <t>G10772920001</t>
  </si>
  <si>
    <t>G10772930001</t>
  </si>
  <si>
    <t>G10772980001</t>
  </si>
  <si>
    <t>G10772990001</t>
  </si>
  <si>
    <t>G10774670001</t>
  </si>
  <si>
    <t>G10774680001</t>
  </si>
  <si>
    <t>G10774720001</t>
  </si>
  <si>
    <t>S09582320001</t>
  </si>
  <si>
    <t>S09582320002</t>
  </si>
  <si>
    <t>S09582540001</t>
  </si>
  <si>
    <t>T03966000001</t>
  </si>
  <si>
    <t>T03966020001</t>
  </si>
  <si>
    <t>T03966040001</t>
  </si>
  <si>
    <t>T03966060001</t>
  </si>
  <si>
    <t>T03966080001</t>
  </si>
  <si>
    <t>T03966100001</t>
  </si>
  <si>
    <t>T03966120001</t>
  </si>
  <si>
    <t>T03966140001</t>
  </si>
  <si>
    <t>T03966160001</t>
  </si>
  <si>
    <t>T03966180001</t>
  </si>
  <si>
    <t>T03966200001</t>
  </si>
  <si>
    <t>T03966220001</t>
  </si>
  <si>
    <t>T03966240001</t>
  </si>
  <si>
    <t>T03966260001</t>
  </si>
  <si>
    <t>T03966280001</t>
  </si>
  <si>
    <t>T03966300001</t>
  </si>
  <si>
    <t>T03966320001</t>
  </si>
  <si>
    <t>T03966340001</t>
  </si>
  <si>
    <t>T03966360001</t>
  </si>
  <si>
    <t>T03966380001</t>
  </si>
  <si>
    <t>T03966400001</t>
  </si>
  <si>
    <t>T03966420001</t>
  </si>
  <si>
    <t>T03966440001</t>
  </si>
  <si>
    <t>T03966460001</t>
  </si>
  <si>
    <t>T03966480001</t>
  </si>
  <si>
    <t>T03966500001</t>
  </si>
  <si>
    <t>T03966520001</t>
  </si>
  <si>
    <t>T03966540001</t>
  </si>
  <si>
    <t>T03966560001</t>
  </si>
  <si>
    <t>T03966580001</t>
  </si>
  <si>
    <t>T03966600001</t>
  </si>
  <si>
    <t>T03966620001</t>
  </si>
  <si>
    <t>T03966640001</t>
  </si>
  <si>
    <t>T03966660001</t>
  </si>
  <si>
    <t>T03966680001</t>
  </si>
  <si>
    <t>T03966700001</t>
  </si>
  <si>
    <t>T03966720001</t>
  </si>
  <si>
    <t>T03966740001</t>
  </si>
  <si>
    <t>T03966760001</t>
  </si>
  <si>
    <t>T03966780001</t>
  </si>
  <si>
    <t>T03966800001</t>
  </si>
  <si>
    <t>T03966820001</t>
  </si>
  <si>
    <t>T03966840001</t>
  </si>
  <si>
    <t>T03966860001</t>
  </si>
  <si>
    <t>T03966880001</t>
  </si>
  <si>
    <t>T03966900001</t>
  </si>
  <si>
    <t>T03966920001</t>
  </si>
  <si>
    <t>T03966940001</t>
  </si>
  <si>
    <t>T03966960001</t>
  </si>
  <si>
    <t>T03966980001</t>
  </si>
  <si>
    <t>T03967000001</t>
  </si>
  <si>
    <t>T03967020001</t>
  </si>
  <si>
    <t>T03967040001</t>
  </si>
  <si>
    <t>T03967060001</t>
  </si>
  <si>
    <t>T03967080001</t>
  </si>
  <si>
    <t>T03967100001</t>
  </si>
  <si>
    <t>T03967120001</t>
  </si>
  <si>
    <t>T03967140001</t>
  </si>
  <si>
    <t>T03967160001</t>
  </si>
  <si>
    <t>T03967180001</t>
  </si>
  <si>
    <t>T03967200001</t>
  </si>
  <si>
    <t>T03967220001</t>
  </si>
  <si>
    <t>T03967240001</t>
  </si>
  <si>
    <t>T03967260001</t>
  </si>
  <si>
    <t>T03967280001</t>
  </si>
  <si>
    <t>T03967300001</t>
  </si>
  <si>
    <t>T03967320001</t>
  </si>
  <si>
    <t>T03967340001</t>
  </si>
  <si>
    <t>T03967360001</t>
  </si>
  <si>
    <t>T03967380001</t>
  </si>
  <si>
    <t>T03967400001</t>
  </si>
  <si>
    <t>T03967420001</t>
  </si>
  <si>
    <t>T03967440001</t>
  </si>
  <si>
    <t>T03967460001</t>
  </si>
  <si>
    <t>T03967480001</t>
  </si>
  <si>
    <t>T03967500001</t>
  </si>
  <si>
    <t>T03967520001</t>
  </si>
  <si>
    <t>T03967540001</t>
  </si>
  <si>
    <t>T03967560001</t>
  </si>
  <si>
    <t>T03967580001</t>
  </si>
  <si>
    <t>T03967600001</t>
  </si>
  <si>
    <t>T03967620001</t>
  </si>
  <si>
    <t>T03967640001</t>
  </si>
  <si>
    <t>T03967660001</t>
  </si>
  <si>
    <t>T03967680001</t>
  </si>
  <si>
    <t>T03967700001</t>
  </si>
  <si>
    <t>T03967720001</t>
  </si>
  <si>
    <t>T03967740001</t>
  </si>
  <si>
    <t>T03967760001</t>
  </si>
  <si>
    <t>T03967780001</t>
  </si>
  <si>
    <t>T03967800001</t>
  </si>
  <si>
    <t>T03967820001</t>
  </si>
  <si>
    <t>T03967840001</t>
  </si>
  <si>
    <t>T03967860001</t>
  </si>
  <si>
    <t>T03967880001</t>
  </si>
  <si>
    <t>T03967900001</t>
  </si>
  <si>
    <t>T03967920001</t>
  </si>
  <si>
    <t>T03967940001</t>
  </si>
  <si>
    <t>T03967960001</t>
  </si>
  <si>
    <t>T03967980001</t>
  </si>
  <si>
    <t>T03968000001</t>
  </si>
  <si>
    <t>T03968020001</t>
  </si>
  <si>
    <t>T03968040001</t>
  </si>
  <si>
    <t>T03968060001</t>
  </si>
  <si>
    <t>T03968080001</t>
  </si>
  <si>
    <t>Q11383470002</t>
  </si>
  <si>
    <t>Q11383480002</t>
  </si>
  <si>
    <t>S09581950001</t>
  </si>
  <si>
    <t>S09582350001</t>
  </si>
  <si>
    <t>S09582390001</t>
  </si>
  <si>
    <t>S09582750001</t>
  </si>
  <si>
    <t>S09582790003</t>
  </si>
  <si>
    <t>S09582910004</t>
  </si>
  <si>
    <t>S09583010001</t>
  </si>
  <si>
    <t>G10777640003</t>
  </si>
  <si>
    <t>S09583190001</t>
  </si>
  <si>
    <t>00099021001 DEP.DE CHEQ.AJENOS,RET.DE CAM.,CONCEPTO: PAGO POR INCAPACIDADES TEMPORALES (REEMBOLSO) MINISTERIO DE ECONOMIA Y FINANZAS PUBLICAS,DEP.: CAJA NACIONAL DE SALUD , PROCEDENCIA: BANCO UNION S.A., CHEQUE: 18535,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</si>
  <si>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18536,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</si>
  <si>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18537,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</si>
  <si>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18538,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</si>
  <si>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18539,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</si>
  <si>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18550,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</si>
  <si>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18551,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</si>
  <si>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18523,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</si>
  <si>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18524,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</si>
  <si>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18521, FECHA DE EMISION:07/05/2019
NOTA MEFP/VTCP/DGPOT/UAIS/N°3167/2019 de fecha 10 de junio de 2019</t>
  </si>
  <si>
    <t>00099021001 DEP.DE CHEQ.AJENOS,RET.DE CAM.,CONCEPTO: PAGO INCAPACIDADES TEMPORALES (REEMBOLSO) MINISTERIO DE ECONOMIA Y FINANZAS PUBLICAS,DEP.: CAJA NACIONAL DE SALUD , PROCEDENCIA: BANCO UNION S.A., CHEQUE: 18568, FECHA DE EMISION:08/05/2019
NOTA MEFP/VTCP/DGPOT/UAIS/N°3167/2019 de fecha 10 de junio de 2019</t>
  </si>
  <si>
    <t>00099021001 DEP.DE CHEQ.AJENOS,RET.DE CAM.,CONCEPTO: PAGO INCAPACIDADES TEMPORALES (REEMBOLSO) MINISTERIO DE ECONOMIA Y FINANZAS PUBLICAS,DEP.: CAJA NACIONAL DE SALUD , PROCEDENCIA: BANCO UNION S.A., CHEQUE: 18522, FECHA DE EMISION:08/05/2019
NOTA MEFP/VTCP/DGPOT/UAIS/N°3167/2019 de fecha 10 de junio de 2019</t>
  </si>
  <si>
    <t>00526012001 DEPOSITO DE EFECTIVO, DEPOSITANTE: CESAR GOMEZ CONDORI -BOLIVIA  TV, CONCEPTO: DEVOLUCION DE FONDOS EN AVANCE, CUENTA DE DEPOSITO: CUENTA UNICA DEL TESORO</t>
  </si>
  <si>
    <t>00099021001 DEPOSITO DE EFECTIVO, DEPOSITANTE: VELMA JUDITH SAHONERO IBAÑEZ, CONCEPTO: COMPROMISO DE DEVOLUCION DEUDA (DOBLE PERCEPCION), CUENTA DE DEPOSITO: CUENTA UNICA DEL TESORO</t>
  </si>
  <si>
    <t>00592012001 DEPOSITO DE EFECTIVO, DEPOSITANTE: JOSE LUIS MAMANI ESPEJO, CONCEPTO: VENTA RECEPTIVO - BOLETOS TKT 2019, (PAGO SALDO ND 249319), CUENTA DE DEPOSITO: CUENTA UNICA DEL TESORO</t>
  </si>
  <si>
    <t>00592012001 DEPOSITO DE EFECTIVO, DEPOSITANTE: JOSE LUIS MAMANI ESPEJO, CONCEPTO: VENTA EMISIVO PARTICULARES DEL 16 AL 22 DE MAYO DE 2019, CUENTA DE DEPOSITO: CUENTA UNICA DEL TESORO</t>
  </si>
  <si>
    <t>00592012001 DEPOSITO DE EFECTIVO, DEPOSITANTE: M.D.R.Y.T, CONCEPTO: EMISIVO ENTIDAD MIN DESARROLLO RURAL Y TIERRAS, PAGO ND 254537 GESTION 2019, CUENTA DE DEPOSITO: CUENTA UNICA DEL TESORO</t>
  </si>
  <si>
    <t>00099021001 DEPOSITO DE EFECTIVO, DEPOSITANTE: MIN DE DESARROLLO PRODUCTIVO Y ECONOMIA PLURAL, CONCEPTO: DEVOLUCION POR PERMISO SIN GOCE DE HABER, CUENTA DE DEPOSITO: CUENTA UNICA DEL TESORO</t>
  </si>
  <si>
    <t>00099021001 DEPOSITO DE EFECTIVO, DEPOSITANTE: SORAYA GABRIELA KISEN ARAOZ, CONCEPTO: DEVOLUCION DE VAITOCS, CUENTA DE DEPOSITO: CUENTA UNICA DEL TESORO</t>
  </si>
  <si>
    <t>00015021104 DEP.DE CHEQ.AJENOS,RET.DE CAM.,CONCEPTO: MINISTERIO DE GOBIERNO DIRECCION NACIONAL DE SALUD Y BIENESTAR SOCIAL,DEP.: DIRECCION NAL DE SALUD Y BIENESTAR SOCIAL , PROCEDENCIA: BANCO UNION S.A., CHEQUE: 2931, FECHA DE EMISION:28/05/2019</t>
  </si>
  <si>
    <t>00099021001 DEP.DE CHEQ.AJENOS,RET.DE CAM.,CONCEPTO: CLAUDIA SUSANA ISIDRO MONTAÑO,DEP.: BANCO UNION S.A. , PROCEDENCIA: BANCO UNION S.A., CHEQUE: 163197, FECHA DE EMISION:03/06/2019</t>
  </si>
  <si>
    <t>00099021001 DEP.DE CHEQ.AJENOS,RET.DE CAM.,CONCEPTO: QUISPE ALARCON ISIDRO,DEP.: BANCO UNION S.A. , PROCEDENCIA: BANCO UNION S.A., CHEQUE: 163198, FECHA DE EMISION:03/06/2019</t>
  </si>
  <si>
    <t>00099021001 DEP.DE CHEQ.AJENOS,RET.DE CAM.,CONCEPTO: QUISPE AJATA EVA NANCY,DEP.: BANCO UNION S.A. , PROCEDENCIA: BANCO UNION S.A., CHEQUE: 163199, FECHA DE EMISION:03/06/2019</t>
  </si>
  <si>
    <t>00099021001 DEPOSITO DE EFECTIVO, DEPOSITANTE: FUERZA AEREA BOLIVIANA, CONCEPTO: DEVOLUCION POR REVERSION DE PASAJES, CUENTA DE DEPOSITO: CUENTA UNICA DEL TESORO</t>
  </si>
  <si>
    <t>00099021001 DEPOSITO DE EFECTIVO, DEPOSITANTE: VALERIA ROSMERY NINA MENA, CONCEPTO: DEVOLUCION DE PAGO SE SUELDO DEL MES DE MAYO, CUENTA DE DEPOSITO: CUENTA UNICA DEL TESORO</t>
  </si>
  <si>
    <t>00099021001 DEPOSITO DE EFECTIVO, DEPOSITANTE: JULIO HUMEREZ QUIROZ, CONCEPTO: TRANSFERENCIA POR REMUNERACION MAXIMA REINTEGRO 2019 UMSA, CUENTA DE DEPOSITO: CUENTA UNICA DEL TESORO</t>
  </si>
  <si>
    <t>00099021001 DEPOSITO DE EFECTIVO, DEPOSITANTE: LEONARDO MAMANI CHOQUE, CONCEPTO: DEVOLUCION COBRO INDEBIDO, CUENTA DE DEPOSITO: CUENTA UNICA DEL TESORO</t>
  </si>
  <si>
    <t>00099021001 DEPOSITO DE EFECTIVO, DEPOSITANTE: MAXIMO CONTRERAS MARTINEZ, CONCEPTO: DEVOLUCION DE INDEBIDA MES NOVIEMBRE 2018 UH, CUENTA DE DEPOSITO: CUENTA UNICA DEL TESORO</t>
  </si>
  <si>
    <t>00099021001 DEPOSITO DE EFECTIVO, DEPOSITANTE: IRMA MENESES VDA DE ALDUNATE, CONCEPTO: DEVOLUCION A SENASIR, CUENTA DE DEPOSITO: CUENTA UNICA DEL TESORO</t>
  </si>
  <si>
    <t>00099021001 DEPOSITO DE EFECTIVO, DEPOSITANTE: MIGUEL TENORIO RAMOS, CONCEPTO: DOBLE PERCEPCION, CUENTA DE DEPOSITO: CUENTA UNICA DEL TESORO</t>
  </si>
  <si>
    <t>00099021001 DEPOSITO DE EFECTIVO, DEPOSITANTE: WENDY CABRERA AGUILAR, CONCEPTO: DEVOLUCION POR EXCEDER EL TECHO SALARIAL ENERO A MARZO 2019 DE WENDY CABRERA AGUILAR, CUENTA DE DEPOSITO: CUENTA UNICA DEL TESORO</t>
  </si>
  <si>
    <t>PROVISION DE FONDOS A SOLICITUD DE YACIMIENTOS PETROLIFEROS FISCALES BOLIVIANOS SEGUN SOLICITUD YPFB-0120-2019 REF: PAGO A YPFB CHACO SA DE ABRIL 2019 POR TRANS GN DUCTO MENOR CARRASCO BULO BULO LIB. 00513012007 YPFB - RECURSOS NACIONALIZACIÓN</t>
  </si>
  <si>
    <t>A:00099021001 Pago de capital e interés corriente a favor del TGN, adeudado por el GAD Oruro, correspondiente a los Préstamos Convenios Subsidiarios CAF 2324, Proyecto de Electrificación Pocoroco.</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</si>
  <si>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JULIO HUMEREZ QUIROZ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</si>
  <si>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AGUIRRE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</si>
  <si>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AGUIIRE ENERO A ABRIL 2019 LIBRETA N° 00099021001</t>
  </si>
  <si>
    <t>||TRANSFERENCIA DE FONDOS S/G. MENSAJE SWIFT NRO. 07039 DE LA FECHA. (SECTOR PÚBLICO - SOBREVUELOS). DEBITO DE LA LIBRETA 00117012001 DGAC, REPOSICION UTILES DE ESCRITORIO.</t>
  </si>
  <si>
    <t>||TRANSFERENCIA DE FONDOS S/G. MENSAJES SWIFT NROS. 07034 Y 07026 DE LA FECHA. (SECTOR PÚBLICO - SOBREVUELOS). DEBITO DE LA LIBRETA 00117012001 DGAC, REPOSICION UTILES DE ESCRITORIO.</t>
  </si>
  <si>
    <t>||TRANSFERENCIA DE FONDOS S/G. MENSAJES SWIFT NROS. 07040 Y 07025 DE LA FECHA. (SECTOR PÚBLICO - SOBREVUELOS). DEBITO DE LA LIBRETA 00117012001 DGAC, REPOSICION UTILES DE ESCRITORIO.</t>
  </si>
  <si>
    <t>'TRANSFERENCIA DE FONDOS||S/G. NOTA CITE MEFP/VTCP/DGCP/UF-348/2019 DE LA FECHA, DEL MIN.DE ECONOMIA Y FINANZAS PUBLICAS(HRE-TSO-2019-2576), RECURSOS FIDEICOMISO "ACCESOS SEGUROS PARA VIVIR BIEN", CONSTITUIDO CON EL FONDO NACIONAL DE DESARROLLO REGIONAL. DEBITO DE LA LIBRETA N° 00099021001 TGN-RECURSOS ORDINARIOS MN.</t>
  </si>
  <si>
    <t>'TRANSFERENCIA DE FONDOS||S/G. NOTA CITE MEFP/VTCP/DGCP/UF-348/2019 DE LA FECHA, DEL MIN.DE ECONOMIA Y FINANZAS PUBLICAS(HRE-TSO-2019-2576), RECURSOS FIDEICOMISO "ACCESOS SEGUROS PARA VIVIR BIEN", CONSTITUIDO CON EL FONDO NACIONAL DE DESARROLLO REGIONAL. DEBITO DE LA LIBRETA N° 00099021001, REPOSICION UTILES DE ESCRITORIO.</t>
  </si>
  <si>
    <t>A:00099024113 Reversión de recursos al GAM de San Rafael a favor del TGN, por incumplimiento en la devolución de saldos no ejecutados en la gestión 2018 del Programa Bolivia Cambia, proyecto “Construcción Modulo Educativo U.E. Nacional Godofredo Trenker – San Rafael de Velasco”, de acuerdo a lo establecido en el Articulo 12 del Decreto Supremo N°3448 y el numeral 20 de la Resolución Ministerial N°1205 Instructivo para Cierre Presupuestario.</t>
  </si>
  <si>
    <t>A:00099024113 Reversión de recursos al GAM de Tomave a favor del TGN, por incumplimiento en la devolución de saldos no ejecutados en la gestión 2018 del Programa Bolivia Cambia, proyecto “Construcción 4 Aulas mas Tinglado U.E. Mariscal Ayacucho de Carlos Machicao - Carlos Machicao”, de acuerdo a lo establecido en el Articulo 12 del Decreto Supremo N°3448 y el numeral 20 de la Resolución Ministerial N°1205 Instructivo para Cierre Presupuestario.</t>
  </si>
  <si>
    <t>A:00099024113 Reversión de recursos al GAM de Yapacaní a favor del TGN, por incumplimiento en la devolución de saldos no ejecutados en la gestión 2018 del Programa Bolivia Cambia, proyecto “Const. Mercado Municipal Patuju Yapacaní”, de acuerdo a lo establecido en el Articulo 12 del Decreto Supremo N°3448 y el numeral 20 de la Resolución Ministerial N°1205 Instructivo para Cierre Presupuestario.</t>
  </si>
  <si>
    <t>A:00099024113 Reversión de recursos al GAM de Ingavi (Humaita) a favor del TGN, por incumplimiento en la devolución de saldos no ejecutados en la gestión 2018 del Programa Bolivia Cambia, proyecto “Const. Vivienda para Maestro Unidad Educativa Ingavi – Comunidad Campesina Ingavi”, de acuerdo a lo establecido en el Articulo 12 del Decreto Supremo N°3448 y el numeral 20 de la Resolución Ministerial N°1205 Instructivo para Cierre Presupuestario.</t>
  </si>
  <si>
    <t>A:00099024113 Reversión de recursos al GAM de Boyuibe a favor del TGN, por incumplimiento en la devolución de saldos no ejecutados en la gestión 2018 del Programa Bolivia Cambia, proyecto “Construcción Coliseo Municipal Barrio Lindo Municipio de Boyuibe”, de acuerdo a lo establecido en el Articulo 12 del Decreto Supremo N°3448 y el numeral 20 de la Resolución Ministerial N°1205 Instructivo para Cierre Presupuestario.</t>
  </si>
  <si>
    <t>A:00099024113 Reversión de recursos al GAM de Lagunillas a favor del TGN, por incumplimiento en la devolución de saldos no ejecutados en la gestión 2018 del Programa Bolivia Cambia, proyecto “Const. de 4 Aulas U.E. Rafael Julián Comunidad Potrerillos (Los Pozos)”, de acuerdo a lo establecido en el Articulo 12 del Decreto Supremo N°3448 y el numeral 20 de la Resolución Ministerial N°1205 Instructivo para Cierre Presupuestario.</t>
  </si>
  <si>
    <t>A:00099024113 Reversión de recursos al GAIOC de Charagua Iyambae a favor del TGN, por incumplimiento en la devolución de saldos no ejecutados en la gestión 2018 del Programa Bolivia Cambia, proyecto “Const. Unidad Educativa 21 de Abril Fé y Alegría - Charagua”, de acuerdo a lo establecido en el Articulo 12 del Decreto Supremo N°3448 y el numeral 20 de la Resolución Ministerial N°1205 Instructivo para Cierre Presupuestario.</t>
  </si>
  <si>
    <t>A:00099024113 Reversión de recursos al GAM de Monteagudo a favor del TGN, por incumplimiento en la devolución de saldos no ejecutados en la gestión 2018 del Programa Bolivia Cambia, proyecto “Const. Pavimento Rígido Calles de Candua - Monteagudo”, de acuerdo a lo establecido en el Articulo 12 del Decreto Supremo N°3448 y el numeral 20 de la Resolución Ministerial N°1205 Instructivo para Cierre Presupuestario.</t>
  </si>
  <si>
    <t>A:00099024113 Reversión de recursos al GAM de Vacas a favor del TGN, por incumplimiento en la devolución de saldos no ejecutados en la gestión 2018 del Programa Bolivia Cambia, proyecto “Const. U.E. David Morato Cañadas - Vacas”, de acuerdo a lo establecido en el Articulo 12 del Decreto Supremo N°3448 y el numeral 20 de la Resolución Ministerial N°1205 Instructivo para Cierre Presupuestario.</t>
  </si>
  <si>
    <t>A:00099024113 Reversión de recursos al GAM de Yunchara a favor del TGN, por incumplimiento en la devolución de saldos no ejecutados en la gestión 2018 del Programa Bolivia Cambia, proyecto “Construcción Unidad Educativa 27 de Mayo - Municipio de Yunchara”, de acuerdo a lo establecido en el Articulo 12 del Decreto Supremo N°3448 y el numeral 20 de la Resolución Ministerial N°1205 Instructivo para Cierre Presupuestario.</t>
  </si>
  <si>
    <t>A:00099024113 Reversión de recursos al GAM de Tacopaya a favor del TGN, por incumplimiento en la devolución de saldos no ejecutados en la gestión 2018 del Programa Bolivia Cambia, proyecto “Construcción Coliseo U.E. Rene Barrientos Ortuño - Ventilla”, de acuerdo a lo establecido en el Articulo 12 del Decreto Supremo N°3448 y el numeral 20 de la Resolución Ministerial N°1205 Instructivo para Cierre Presupuestario.</t>
  </si>
  <si>
    <t>A:00099024113 Reversión de recursos al GAM de Sucre a favor del TGN, por incumplimiento en la devolución de saldos no ejecutados en la gestión 2018 del Programa Bolivia Cambia, proyecto “Construcción Centro Cultural de la Prensa Municipal - Sucre”, de acuerdo a lo establecido en el Articulo 12 del Decreto Supremo N°3448 y el numeral 20 de la Resolución Ministerial N°1205 Instructivo para Cierre Presupuestario.</t>
  </si>
  <si>
    <t>A:00099024113 Reversión de recursos al GAM de Bolívar a favor del TGN, por incumplimiento en la devolución de saldos no ejecutados en la gestión 2018 del Programa Bolivia Cambia, proyecto “Const. 2 Aulas, Tinglado y Graderías Unidad Educativa Humberto Pacheco de Pampajasi - Bolívar”, de acuerdo a lo establecido en el Articulo 12 del Decreto Supremo N°3448 y el numeral 20 de la Resolución Ministerial N°1205 Instructivo para Cierre Presupuestario.</t>
  </si>
  <si>
    <t>A:00099024113 Reversión de recursos al GAM de El Villar a favor del TGN, por incumplimiento en la devolución de saldos no ejecutados en la gestión 2018 del Programa Bolivia Cambia, proyecto “Const. Tinglado Unidad Educativa La Revuelta – El Villar”, de acuerdo a lo establecido en el Articulo 12 del Decreto Supremo N°3448 y el numeral 20 de la Resolución Ministerial N°1205 Instructivo para Cierre Presupuestario.</t>
  </si>
  <si>
    <t>A:00099024113 Reversión de recursos al GAM de Chacarilla a favor del TGN, por incumplimiento en la devolución de saldos no ejecutados en la gestión 2018 del Programa Bolivia Cambia, proyecto “Construcción Cancha de Césped Sintético con Enmallado en Chacarilla – Municipio de Chacarilla”, de acuerdo a lo establecido en el Articulo 12 del Decreto Supremo N°3448 y el numeral 20 de la Resolución Ministerial N°1205 Instructivo para Cierre Presupuestario.</t>
  </si>
  <si>
    <t>A:00099024113 Reversión de recursos al GAM de Sopachuy a favor del TGN, por incumplimiento en la devolución de saldos no ejecutados en la gestión 2018 del Programa Bolivia Cambia, proyecto “Const. Unidad Educativa Mama Wasi Comunidad Mama Huasi”, de acuerdo a lo establecido en el Articulo 12 del Decreto Supremo N°3448 y el numeral 20 de la Resolución Ministerial N°1205 Instructivo para Cierre Presupuestario.</t>
  </si>
  <si>
    <t>A:00099024113 Reversión de recursos al GAM de Esmeralda a favor del TGN, por incumplimiento en la devolución de saldos no ejecutados en la gestión 2018 del Programa Bolivia Cambia, proyecto “Construcción Casa de Gobierno - Municipio de Esmeralda”, de acuerdo a lo establecido en el Articulo 12 del Decreto Supremo N°3448 y el numeral 20 de la Resolución Ministerial N°1205 Instructivo para Cierre Presupuestario.</t>
  </si>
  <si>
    <t>A:00099024113 Reversión de recursos al GAM de Villa Azurduy a favor del TGN, por incumplimiento en la devolución de saldos no ejecutados en la gestión 2018 del Programa Bolivia Cambia, proyecto “Const. Edificio Municipal Azurduy”, de acuerdo a lo establecido en el Articulo 12 del Decreto Supremo N°3448 y el numeral 20 de la Resolución Ministerial N°1205 Instructivo para Cierre Presupuestario.</t>
  </si>
  <si>
    <t>A:00099024113 Reversión de recursos al GAM de Curahuara de Carangas a favor del TGN, por incumplimiento en la devolución de saldos no ejecutados en la gestión 2018 del Programa Bolivia Cambia, proyecto “Mejoramiento Mercado Central Curahuara de Carangas”, de acuerdo a lo establecido en el Articulo 12 del Decreto Supremo N°3448 y el numeral 20 de la Resolución Ministerial N°1205 Instructivo para Cierre Presupuestario.</t>
  </si>
  <si>
    <t>A:00099024113 Reversión de recursos al GAM de El Villar a favor del TGN, por incumplimiento en la devolución de saldos no ejecutados en la gestión 2018 del Programa Bolivia Cambia, proyecto “Const. Puente Vehicular Comunidad Nogales - El Villar”, de acuerdo a lo establecido en el Articulo 12 del Decreto Supremo N°3448 y el numeral 20 de la Resolución Ministerial N°1205 Instructivo para Cierre Presupuestario.</t>
  </si>
  <si>
    <t>A:00099024113 Reversión de recursos al GAM de Esmeralda a favor del TGN, por incumplimiento en la devolución de saldos no ejecutados en la gestión 2018 del Programa Bolivia Cambia, proyecto “Const. Tinglado, Graderías y Cancha Polifuncional – Comunidad Villque”, de acuerdo a lo establecido en el Articulo 12 del Decreto Supremo N°3448 y el numeral 20 de la Resolución Ministerial N°1205 Instructivo para Cierre Presupuestario.</t>
  </si>
  <si>
    <t>A:00099024113 Reversión de recursos al GAM de Ascensión de Guarayos a favor del TGN, por incumplimiento en la devolución de saldos no ejecutados en la gestión 2018 del Programa Bolivia Cambia, proyecto “Const. Aulas y Baños Unidad Educativa 27 de Mayo Guarayos”, de acuerdo a lo establecido en el Articulo 12 del Decreto Supremo N°3448 y el numeral 20 de la Resolución Ministerial N°1205 Instructivo para Cierre Presupuestario.</t>
  </si>
  <si>
    <t>A:00099024113 Reversión de recursos al GAM de Catacora a favor del TGN, por incumplimiento en la devolución de saldos no ejecutados en la gestión 2018 del Programa Bolivia Cambia, proyecto “Construcción de Centro de Salud Integral Catacora Catacora”, de acuerdo a lo establecido en el Articulo 12 del Decreto Supremo N°3448 y el numeral 20 de la Resolución Ministerial N°1205 Instructivo para Cierre Presupuestario.</t>
  </si>
  <si>
    <t>A:00099024113 Reversión de recursos al GAM de Fernández Alonso a favor del TGN, por incumplimiento en la devolución de saldos no ejecutados en la gestión 2018 del Programa Bolivia Cambia, proyecto “Const. Unidad Educativa 15 de Agosto Comunidad Aguahi D-4”, de acuerdo a lo establecido en el Articulo 12 del Decreto Supremo N°3448 y el numeral 20 de la Resolución Ministerial N°1205 Instructivo para Cierre Presupuestario.</t>
  </si>
  <si>
    <t>A:00099024113 Reversión de recursos al GAM de San Javier a favor del TGN, por incumplimiento en la devolución de saldos no ejecutados en la gestión 2018 del Programa Bolivia Cambia, proyecto “Construcción Plaza Principal 3 de Diciembre Comunidad San Javier, Municipio de San Javier”, de acuerdo a lo establecido en el Articulo 12 del Decreto Supremo N°3448 y el numeral 20 de la Resolución Ministerial N°1205 Instructivo para Cierre Presupuestario.</t>
  </si>
  <si>
    <t>A:00099024113 Reversión de recursos al GAM de Chuquihuta Ayllu Jucumani a favor del TGN, por incumplimiento en la devolución de saldos no ejecutados en la gestión 2018 del Programa Bolivia Cambia, proyecto “Const. U.E. Ismael Montes (Chuquihuta)”, de acuerdo a lo establecido en el Articulo 12 del Decreto Supremo N°3448 y el numeral 20 de la Resolución Ministerial N°1205 Instructivo para Cierre Presupuestario.</t>
  </si>
  <si>
    <t>NÚMERO DE LIBRETA CUT: 99031009.00 OPERACIÓN T01 TRANSFERENCIA DE FONDOS A LA CUT - TESORO DIRECTO DE BANCO UNION S.A. A CUENTA UNICA DEL TESORO CON NUMERO DE SOLICITUD = 3835715 Y NUMERO CORRELATIVO = 91320003062019705 TRANSFERENCIA POR OPERACIONES DE VENTA BONOS BTX</t>
  </si>
  <si>
    <t>A:00041014201 Transferencia que efectuamos a requerimiento de Zona Franca Cobija, mediante nota CITE: ZFC-DGE-UAF-ACPyT-207/2019, en cumplimiento al Decreto Supremo No 1871 modificado por el D.S. No 2779 de 25 de mayo de 2016 H.R. 6-15452-R desembolso del 2% en favor del Ministerio de Desarrollo Productivo y Economía Plural, correspondiente al mes de febrero de 2019, en cumplimiento alDecreto Supremo No.1871 modificado por el DS No.2779 de 25 de mayo de 2016.H.R.6-7958-R</t>
  </si>
  <si>
    <t>||COBRO COMISIÓN AMPLIACIÓN DE VALIDEZ 0.015% S/USD 65.573,08, ENMIENDA BS 220.- Y EMISIÓN COMPROBANTE CONTABLE BS 50.- REF:LC-2019-06 SEGÚN NOTA SEDEM/GG/EV N°0260/2019. LIB.: 00132079201 SEDEM - PLANTA ENVASES DE VIDRIO CHUQUISACA - MUNICIPIO ZUDAÑEZ I-2019-06</t>
  </si>
  <si>
    <t>||COBRO COMISIÓN AMPLIACIÓN DE VALIDEZ 0.015% S/USD 360.379.-, ENMIENDA BS 220.- Y EMISIÓN COMPROBANTE CONTABLE BS 50.- REF:LC-2017-19 SEGÚN NOTA SEDEM/GG/EV N°0262/2019. LIB.: 00132079201 SEDEM - PLANTA ENVASES DE VIDRIO CHUQUISACA - MUNICIPIO ZUDAÑEZ I-2019-06</t>
  </si>
  <si>
    <t>||AMPLIACION DE VALIDEZ 0,15% S/USD189.090.-POR 61 DIAS,REEMB.GSTS.COMUNICACION BS220.-Y EMISION COMP.CONTABLE BS50.-,S/G NOTA SEDEM/GG/EV Nº0261/2019,30/05/19 REF.:I-2016-037 P/C ENVIBOL A/F EIRICH INDUSTRIAL LTDA. LIB.00132079201 SEDEM-PLANTA ENV.DE VIDRIO CHUQUISACA - MUN.ZUDAÑEZ REF.:COMIS.ENM.4 LC I-2016-037</t>
  </si>
  <si>
    <t>||AMPLIACION DE VALIDEZ 0,15% S/USD65.884,94.-(EQUIV.A EUR59.000.-)POR 30 DIAS,REEMB.GSTS.COMUNICACION BS220.-Y EMISION COMP.CONTABLE BS50.-,S/G NOTA SEDEM/GG/EV Nº0259/2019,30/05/19 REF.:I-2019-02 P/C ENVIBOL A/F A2TE. LIB.00132079201 SEDEM-PLANTA ENV.DE VIDRIO CHUQUISACA - MUN.ZUDAÑEZ REF.:COMIS.ENM.2 LC I-2019-02</t>
  </si>
  <si>
    <t>00099021001 DEPOSITO DE EFECTIVO, DEPOSITANTE: ORLANDO DEHEZA ARIAS, CONCEPTO: DEVOLUCION DE HABER MES DE ABRIL, CUENTA DE DEPOSITO: CUENTA UNICA DEL TESORO</t>
  </si>
  <si>
    <t>00099021001 DEPOSITO DE EFECTIVO, DEPOSITANTE: LIZ FEDRA HUAYTA HERNANI, CONCEPTO: DEVOLUCION MENSUALIDAD MAYO 2019 LIZ HUAYTA PROGRAMA 100 BECAS MINISTERIO DE EDUCACION, CUENTA DE DEPOSITO: CUENTA UNICA DEL TESORO</t>
  </si>
  <si>
    <t>00099021001 DEPOSITO DE EFECTIVO, DEPOSITANTE: GUIDO CRESPO  VALLEJOS, CONCEPTO: PRA, CUENTA DE DEPOSITO: CUENTA UNICA DEL TESORO</t>
  </si>
  <si>
    <t>00070011102 DEPOSITO DE EFECTIVO, DEPOSITANTE: POLICARPIO QUIROZ QUISPE, CONCEPTO: DEVOL DE SALDO DE ESCUELA FORMACION POLITICO SINDICAL REALIZADO DEL 23-25 DE MAYO 2019 TRINIDAD BENI, CUENTA DE DEPOSITO: CUENTA UNICA DEL TESORO</t>
  </si>
  <si>
    <t>00070011102 DEPOSITO DE EFECTIVO, DEPOSITANTE: POLICARPIO QUIROZ QUISPE, CONCEPTO: DEVOL DE SALDO DE ALQUILERES DE ESCUELA DE FORMACION POLITICO SINDICAL DEL 23-25 MAYO TRINIDAD BENI, CUENTA DE DEPOSITO: CUENTA UNICA DEL TESORO</t>
  </si>
  <si>
    <t>00099021001 DEPOSITO DE EFECTIVO, DEPOSITANTE: JUAN FRANKLIN MAMANI  CHOQUE, CONCEPTO: DOBLE PERCEPCION, CUENTA DE DEPOSITO: CUENTA UNICA DEL TESORO</t>
  </si>
  <si>
    <t>00099021001 DEPOSITO DE EFECTIVO, DEPOSITANTE: MIN. DE DEPORTES - DAVID MIRANDA VERASTEGUI, CONCEPTO: DEVOLUCION SALDOS NO UTILIZADOS EN EL PROYECTO PROMOCION DE LA ACTIVIDAD FISICA PARA TODOS, CUENTA DE DEPOSITO: CUENTA UNICA DEL TESORO</t>
  </si>
  <si>
    <t>00099021001 DEPOSITO DE EFECTIVO, DEPOSITANTE: ADELA ARAUJO LLANOS, CONCEPTO: POR CONCEPTO DE DESCUENTOS DE LA CAJA DE SEGURO, CUENTA DE DEPOSITO: CUENTA UNICA DEL TESORO</t>
  </si>
  <si>
    <t>00099021001 DEPOSITO DE EFECTIVO, DEPOSITANTE: OSCAR DARIO TORREZ QUINTEROS - ATT, CONCEPTO: DEVOLUCION DE RECURSOS NO UTILIZADOS DEL VIAJE DE COMISION CON DESTINO LPZ -UYU-TUPIZA -VILLAZON,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</si>
  <si>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</si>
  <si>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ERICK DARIO BURGOS SEGOVIA, CONCEPTO: DEVOLUCION DE MAXIMA RENUMERACION MENSUAL DEL MES DE NOVIEMBRE /2018, CUENTA DE DEPOSITO: CUENTA UNICA DEL TESORO</t>
  </si>
  <si>
    <t>00099021001 DEPOSITO DE EFECTIVO, DEPOSITANTE: ERICK DARIO BURGOS SEGOVIA, CONCEPTO: DEVOLUCION DE MAXIMA RENUMERACION MENSUAL DEL MES OCTUBRE /2018, CUENTA DE DEPOSITO: CUENTA UNICA DEL TESORO</t>
  </si>
  <si>
    <t>00670012002 DEPOSITO DE EFECTIVO, DEPOSITANTE: MARCELO ARANIBAR SAINZ, CONCEPTO: DEPÓSITO SALDO DE COMBUSTIBLE Y PEAJES, CUENTA DE DEPOSITO: CUENTA UNICA DEL TESORO</t>
  </si>
  <si>
    <t>00099021001 DEPOSITO DE EFECTIVO, DEPOSITANTE: SONIA LAURA FERNANDEZ, CONCEPTO: POR DOBLE PERCEPCION, CUENTA DE DEPOSITO: CUENTA UNICA DEL TESORO</t>
  </si>
  <si>
    <t>00099021001 DEPOSITO DE EFECTIVO, DEPOSITANTE: SENASIR, CONCEPTO: DEVOLUCION, CUENTA DE DEPOSITO: CUENTA UNICA DEL TESORO</t>
  </si>
  <si>
    <t>00047261101 DEPOSITO DE EFECTIVO, DEPOSITANTE: MERCEDES POMACAHUA HUASCO 4913516LP, CONCEPTO: MDRYT IP PACU PESCA Y ACUICULTURA RECURSOS PROPIOS, CUENTA DE DEPOSITO: CUENTA UNICA DEL TESORO</t>
  </si>
  <si>
    <t>00099021001 DEPOSITO DE EFECTIVO, DEPOSITANTE: SONIA VILDOZO VDA DE TARQUI, CONCEPTO: COBRO INDEVIDO, CUENTA DE DEPOSITO: CUENTA UNICA DEL TESORO</t>
  </si>
  <si>
    <t>00099021001 DEP.DE CHEQ.AJENOS,RET.DE CAM.,CONCEPTO: REVERSION -A ERROR NUMERO DE DIAS CANCELADOS ABRIL/2019 TDJ-SCZ,DEP.: ORGANO JUDICIAL-DAF NACIONAL , PROCEDENCIA: BANCO UNION S.A., CHEQUE: 2946, FECHA DE EMISION:31/05/2019</t>
  </si>
  <si>
    <t>00099021001 DEP.DE CHEQ.AJENOS,RET.DE CAM.,CONCEPTO: REVERSION ANTICIPADA ERROR EN NUMERO DE DIAS CANCELADOS ABRIL/2019 TDJ-SCZ,DEP.: ORGANO JUDICIAL-DAF NACIONAL , PROCEDENCIA: BANCO UNION S.A., CHEQUE: 2947, FECHA DE EMISION:31/05/2019</t>
  </si>
  <si>
    <t>00099021001 DEP.DE CHEQ.AJENOS,RET.DE CAM.,CONCEPTO: DESIDERIO MENDOZA TOCOCARI,DEP.: BANCO UNION S.A. , PROCEDENCIA: BANCO UNION S.A., CHEQUE: 163202, FECHA DE EMISION:04/06/2019</t>
  </si>
  <si>
    <t>00099021001 DEP.DE CHEQ.AJENOS,RET.DE CAM.,CONCEPTO: ESTRADA SORIA LUCY,DEP.: BANCO UNION S.A. , PROCEDENCIA: BANCO UNION S.A., CHEQUE: 163201, FECHA DE EMISION:04/06/2019</t>
  </si>
  <si>
    <t>00099021001 DEP.DE CHEQ.AJENOS,RET.DE CAM.,CONCEPTO: ESTRADA SORIA LUCY,DEP.: BANCO UNION S.A. , PROCEDENCIA: BANCO UNION S.A., CHEQUE: 163200, FECHA DE EMISION:04/06/2019</t>
  </si>
  <si>
    <t>00099021001 DEP.DE CHEQ.AJENOS,RET.DE CAM.,CONCEPTO: DEVOLUCION POR CONCEPTO DE PERMISO SIN GOCE DE HABERES,DEP.: FONADIN , PROCEDENCIA: BANCO UNION S.A., CHEQUE: 18, FECHA DE EMISION:29/05/2019</t>
  </si>
  <si>
    <t>00591012001 DEP.DE CHEQ.AJENOS,RET.DE CAM.,CONCEPTO: DEPÓSITOS NO IDENTIFICADOS GESTION 2019 SEGUN HR MT/2019-02891 RECIBO N 815 Y DOC ADJUNTA,DEP.: EMPRESA ESTATAL DE TRANSP POR CABLE MI TELEFERICO</t>
  </si>
  <si>
    <t>00591012001 DEP.DE CHEQ.AJENOS,RET.DE CAM.,CONCEPTO: PARA REGISTRAR LOS DEPÓSITOS NO IDENTIFICADOS GESTION 2019 POR SERVICIOS BASICOS HRMT/2019-03698,DEP.: EMPRESA ESTATAL DE TRANSP POR CABLE MI TELEFERICO</t>
  </si>
  <si>
    <t>A:00099021001 Pago de capital e interés corriente a favor del TGN, adeudado por el GAD Santa Cruz, correspondiente a los Préstamos Convenios Subsidiarios CAF 2324, Proyecto de Electrificación San Matías 125/2008</t>
  </si>
  <si>
    <t>REGULARIZACION DE TRANSFERENCIA DEL EXTERIOR SEGUN SWIFT 07086 DE FECHA 04/06/2019 ORDENANTE: CONSULADO DE BOLIVIA EN SAO PAULO BR. LIB. 00340012005 SEGIP - RECAUDACION EXTERIOR - CEDULAS DE IDENTIDAD</t>
  </si>
  <si>
    <t>||COMISIONES BANCARIAS POR TRANSFERENCIA DE FONDOS SEGUN NOTA DEL MINISTERIO DE ECONOMIA Y FINANZAS PUBLICAS MEFP/VTCP/DGPOT/UPCFTGN/N° 1609/2019 DE 04-06-2019 LIBRETA N° 00099021001 TGN-RECURSOS ORDINARIOS (3987) REF.: UTILES DE ESCRITORIO</t>
  </si>
  <si>
    <t>COBRO COSTOS DE PAPELERIA SEGUN TRANSFERENCIA DEL EXTERIOR POR ORDEN DE CORPORACION PETROLERA S.A. REF.: PAGO SEGUN FACTURA NRO. 226 LIB. 00513062001 YPFB-OPERACIONES PLANTA DE SEPARACION DE LIQUIDOS RIO GRANDE</t>
  </si>
  <si>
    <t>COBRO COSTOS DE PAPELERIA POR REGULARIZACION DE TRANSFERENCIA DEL EXTERIOR POR ORDEN DE CONSULADO DE BOLIVIA EN SAO PAULO BR. LIB. 00340012003 RECAUDACION EXTRANJERIA - C.I. -L.C.</t>
  </si>
  <si>
    <t>00099021001 DEPOSITO DE EFECTIVO, DEPOSITANTE: ABDON MAMANI ROJAS, CONCEPTO: COBRO INDEBIDO MES DE FEBRERO DE 2019, CUENTA DE DEPOSITO: CUENTA UNICA DEL TESORO</t>
  </si>
  <si>
    <t>00099021001 DEPOSITO DE EFECTIVO, DEPOSITANTE: ABDON MAMANI ROJAS, CONCEPTO: INCREMENTO SALARIAL MES DE FEBRERO 2019, CUENTA DE DEPOSITO: CUENTA UNICA DEL TESORO</t>
  </si>
  <si>
    <t>00099021001 DEPOSITO DE EFECTIVO, DEPOSITANTE: WALTER VILLARROEL CHUQUIMIA, CONCEPTO: DEVOLUCION  COBRO INDEBIDO  SENASIR, CUENTA DE DEPOSITO: CUENTA UNICA DEL TESORO</t>
  </si>
  <si>
    <t>00099021001 DEPOSITO DE EFECTIVO, DEPOSITANTE: CECILIA FLORES DE CEÑI, CONCEPTO: COBRO INDEBIDO DE SENASIR DEL MES DE JUNIO, CUENTA DE DEPOSITO: CUENTA UNICA DEL TESORO</t>
  </si>
  <si>
    <t>00099021001 DEPOSITO DE EFECTIVO, DEPOSITANTE: PAOLA ROSA ARGUATA, CONCEPTO: DEVOLUCION DE FONDOS EN AVANCE MAYO 2019, CUENTA DE DEPOSITO: CUENTA UNICA DEL TESORO</t>
  </si>
  <si>
    <t>00099021001 DEPOSITO DE EFECTIVO, DEPOSITANTE: NESTOR GABRIELE BELLAVITE TERCEROS, CONCEPTO: DEVOLUCION DE GASTOS OBSERVADOS, CUENTA DE DEPOSITO: CUENTA UNICA DEL TESORO</t>
  </si>
  <si>
    <t>00599012001 DEPOSITO DE EFECTIVO, DEPOSITANTE: JHERSON RAMIRO SEGALES CASTILLO, CONCEPTO: REVERSION PARCIAL: JHERSON RAMIRO SEGALES CASTILLO, MES: MAYO 2019, CUENTA DE DEPOSITO: CUENTA UNICA DEL TESORO</t>
  </si>
  <si>
    <t>00099021001 DEPOSITO DE EFECTIVO, DEPOSITANTE: MARIA EUGENIA FAUSTINA COAQUIRA TORREZ, CONCEPTO: REVERSION DE BOLETA DE HABER DE ABRIL, CUENTA DE DEPOSITO: CUENTA UNICA DEL TESORO</t>
  </si>
  <si>
    <t>00099021001 DEPOSITO DE EFECTIVO, DEPOSITANTE: ROSSMARY BARRERA VDA DE CONDORI, CONCEPTO: PAGO CONVENIO CON SENASIR, CUENTA DE DEPOSITO: CUENTA UNICA DEL TESORO</t>
  </si>
  <si>
    <t>00591012001 DEP.DE CHEQ.AJENOS,RET.DE CAM.,CONCEPTO: INGRESOS POR DEVOL DE LA CAJA PETROLERA DE SALUD DE ABRIL SEPT OCT Y DIC 2018 ENERO 2019,DEP.: EMPRESA ESTATAL DE TRANSP POR CABLE MI TELEFERICO</t>
  </si>
  <si>
    <t>00591012001 DEP.DE CHEQ.AJENOS,RET.DE CAM.,CONCEPTO: PARA REGISTRAR LOS DEP POR EXTRAVIO DE CREDENCIALES Y ROPA DE TRABAJO SEGUN BOLETAS DE DEPÓSITO,DEP.: EMPRESA ESTATAL DE TRANSP POR CABLE MI TELEFERICO</t>
  </si>
  <si>
    <t>00591012001 DEP.DE CHEQ.AJENOS,RET.DE CAM.,CONCEPTO: PARA REGISTRAR EL INGRESO POR DEVOL DEL DIPLOMADO EN POLITICA Y GESTION TRIBUTARIA DE PAOLA ZEGARRA,DEP.: EMPRESA ESTATAL DE TRANSP POR CABLE MI TELEFERICO</t>
  </si>
  <si>
    <t>00591012001 DEP.DE CHEQ.AJENOS,RET.DE CAM.,CONCEPTO: PARA REGISTRAR LOS DEP POR EXTRAVIO DE CREDENCIALES Y ROPA DE TRABAJO SEGUN DEPÓSITOS,DEP.: EMPRESA ESTATAL DE TRANSP POR CABLE MI TELEFERICO</t>
  </si>
  <si>
    <t>00099021001 DEP.DE CHEQ.AJENOS,RET.DE CAM.,CONCEPTO: DEVOLUCION DE CC NO COBRADA Y REINTEGRO 2019,DEP.: LA VITALICIA SEGUROS Y REASEGUROS  DE VIDA SA , PROCEDENCIA: BANCO BISA S.A., CHEQUE: 50839, FECHA DE EMISION:05/06/2019</t>
  </si>
  <si>
    <t>00099021001 DEP.DE CHEQ.AJENOS,RET.DE CAM.,CONCEPTO: COMPENSACION MENSUAL DE COTIZACION,DEP.: FUTURO DE BOLIVIA S.A. AFP , PROCEDENCIA: BANCO DE CREDITO DE BOLIVIA S.A., CHEQUE: 58375, FECHA DE EMISION:05/06/2019</t>
  </si>
  <si>
    <t>00099021001 DEP.DE CHEQ.AJENOS,RET.DE CAM.,CONCEPTO: PAGO INCAPACIDADES TEMPORALES (REEMBOLSO) MINISTERIO DE ECONOMIA Y FINANZAS PUBLICAS,DEP.: CAJA NACIONAL DE SALUD , PROCEDENCIA: BANCO UNION S.A., CHEQUE: 18822, FECHA DE EMISION:05/06/2019</t>
  </si>
  <si>
    <t>00099021001 DEP.DE CHEQ.AJENOS,RET.DE CAM.,CONCEPTO: MAMANI FLORES CRISTHIAN IGOR,DEP.: BANCO UNION S.A. , PROCEDENCIA: BANCO UNION S.A., CHEQUE: 163203, FECHA DE EMISION:05/06/2019</t>
  </si>
  <si>
    <t>00099021001 DEP.DE CHEQ.AJENOS,RET.DE CAM.,CONCEPTO: REPOSICION PLASTICAS EXTRAVIADAS DEPARTAMENTAL LA PAZ,DEP.: SEGIP-OF NACIONAL , PROCEDENCIA: BANCO UNION S.A., CHEQUE: 13667, FECHA DE EMISION:28/05/2019</t>
  </si>
  <si>
    <t>00099021001 DEPOSITO DE EFECTIVO, DEPOSITANTE: OCTAVIO ADOLFO SILLERO BERNABE, CONCEPTO: REVERSION DE LA BOLETA DE HABER MENSUAL DE MES DE MAYO, CUENTA DE DEPOSITO: CUENTA UNICA DEL TESORO</t>
  </si>
  <si>
    <t>00099021001 DEPOSITO DE EFECTIVO, DEPOSITANTE: MARIEL M. TRUJILLO MENA, CONCEPTO: DEVOLUCION DE MAXIMA REMUNERACION MENSUAL DEL MES DE OCTUBRE / 2018, CUENTA DE DEPOSITO: CUENTA UNICA DEL TESORO</t>
  </si>
  <si>
    <t>00099021001 DEPOSITO DE EFECTIVO, DEPOSITANTE: FABIOLA BETZA CARLO CORNEJO, CONCEPTO: DEVOLUCION DE SALDOS NO EJECUTADOS POR SERV. ENERGIA ELECTRICA DEL P-2822 REVERSION TOTAL, CUENTA DE DEPOSITO: CUENTA UNICA DEL TESORO</t>
  </si>
  <si>
    <t>00099021001 DEPOSITO DE EFECTIVO, DEPOSITANTE: INRA - LA PAZ, CONCEPTO: DEVOLUCION REFRIGERIOS  2018, CUENTA DE DEPOSITO: CUENTA UNICA DEL TESORO</t>
  </si>
  <si>
    <t>00099021001 DEPOSITO DE EFECTIVO, DEPOSITANTE: NUEMY  PLATA VDA DE LOPEZ, CONCEPTO: DEVOLUCION DE BENEFICIOS DE VIUDEZ, CUENTA DE DEPOSITO: CUENTA UNICA DEL TESORO</t>
  </si>
  <si>
    <t>00099021001 DEPOSITO DE EFECTIVO, DEPOSITANTE: ALEJANDRA VELARDE, CONCEPTO: REVERSION DE BOLETA DE HABER MENSUAL DE MAYO, CUENTA DE DEPOSITO: CUENTA UNICA DEL TESORO</t>
  </si>
  <si>
    <t>00099021001 DEPOSITO DE EFECTIVO, DEPOSITANTE: SENASIR ANTONIO ARUQUIPA MALLEA, CONCEPTO: COBRO DE PAGO DE REPARTO ANTICIPO PRA, CUENTA DE DEPOSITO: CUENTA UNICA DEL TESORO</t>
  </si>
  <si>
    <t>00099021001 DEPOSITO DE EFECTIVO, DEPOSITANTE: ERNESTO LLANOS ARMIJO, CONCEPTO: DEVOLUCION DE PASAJES ERNESTO LLANOS ARMIJO, CUENTA DE DEPOSITO: CUENTA UNICA DEL TESORO</t>
  </si>
  <si>
    <t>VENTA DE DIVISAS CON TRANSFERENCIA DE FONDOS A SOLICITUD DE MINISTERIO DE PLANIFICACION DEL DESARROLLO SEGUN SOLICITUD 8200 REF: DEVOLUCION DE SALDOS NO EJECUTADOS EN LA RESOLUCION DE CONCESION DE SUBVENCION SUSCRITO CON LA COOPERACION ESPANOLA AECID APOYO A LA IMPLEMENTACION DEL PLAN DE DESARROLLO LIB. 00099021001 TGN-RECURSOS ORDINARIOS (3987) POR DIFERENCIAL CAMBIARIO</t>
  </si>
  <si>
    <t>COBRO COSTOS DE PAPELERIA SEGUN TRANSFERENCIA DEL EXTERIOR POR ORDEN DE GAS TOTAL S.A. REFF.: PAGO SEGUN PROFORMA 232 2019 LIB. 00513062001 YPFB-OPERACIONES PLANTA DE SEPARACION DE LIQUIDOS RIO GRANDE</t>
  </si>
  <si>
    <t>NUMERO DE LIBRETA CUT: 00099024113 OPERACIÓN E75 TRANSFERENCIA DE LA CUENTA FISCAL BUN A LA CUT EN MN TRANSF.DE FONDOS A SOL.DEL G.A.M SANTA ROSA DEL ABUNA SG NOTA CITE: G.A.M.S.R.A.NÂ°96/19 A LA CTA.CUT 3987 CUT A LA LIBRETA 00099024113</t>
  </si>
  <si>
    <t>COBRO COSTOS DE PAPELERIA SEGUN TRANSFERENCIA DEL EXTERIOR POR ORDEN DE REPSOL EYP BOLIVIA SA REF.: INVOICE MULTA GSA-18 PLM LIB. 00513012007 YPFB - RECURSOS NACIONALIZACIÓN</t>
  </si>
  <si>
    <t>||REGULARIZACIÓN DE NUESTRA OPERACIÓN NRO. 0956070 DE F. 04/06/2019 EN ATENCIÓN A CORREOS ELECTRÓNICOS DE LA DGAC Y AASANA. DEBITO DE LA LIBRETA 00117012001 DGAC, REPOSICION UTILES DE ESCRITORIO.</t>
  </si>
  <si>
    <t>||COMISIÓN TRANSFERENCIA FDOS. AL EXTERIOR 0.10% S/USD 232.145,02.-, REEMB. GSTS. COM. BS. 220.- Y EMISIÓN COMP. CONT. BS. 50.-, REF.: PAGO 1 LC I-2019-31 P/C EMPRESA PÚBLICA PRODUCTIVA ENVASES DE VIDRIO BOLIVIA A/F STRADA SRL EN COMP. A COMP. CONT. N°0956139, 05/06/19 LIB.:00132079201 SEDEM - PLANTA ENVASES DE VIDRIO CHUQUISACA - MUNICIPIO ZUDAÑEZ PAGO 1 LC I-2019-31</t>
  </si>
  <si>
    <t>00099021001 DEPOSITO DE EFECTIVO, DEPOSITANTE: WILLIAMS RODRIGO DIAZ TRONCOSO, CONCEPTO: DEVOLUCION DE SUELDO INDEVIDO, CUENTA DE DEPOSITO: CUENTA UNICA DEL TESORO</t>
  </si>
  <si>
    <t>00099021001 DEPOSITO DE EFECTIVO, DEPOSITANTE: GONZALO ROMERO SAISA, CONCEPTO: REVERSION DE BOLETA DE HABER MENSUAL, CUENTA DE DEPOSITO: CUENTA UNICA DEL TESORO</t>
  </si>
  <si>
    <t>00099021001 DEPOSITO DE EFECTIVO, DEPOSITANTE: JANNETH CINTYA FLORES HUAYHUA, CONCEPTO: REVERSION, CUENTA DE DEPOSITO: CUENTA UNICA DEL TESORO</t>
  </si>
  <si>
    <t>00099021001 DEPOSITO DE EFECTIVO, DEPOSITANTE: MARIA SANTA AYAVIRI SALAS, CONCEPTO: REPOSICION DE FONDOS COMISION DE INVESTIGACION DEL BANQUERO, REVERSION DE TRANSFERENCIA A LA UIT, CUENTA DE DEPOSITO: CUENTA UNICA DEL TESORO</t>
  </si>
  <si>
    <t>00099021001 DEPOSITO DE EFECTIVO, DEPOSITANTE: ORTEGA REYES EDSON PABEL CI 3710641, CONCEPTO: DEVOLUCION DE SALARIO EXCEDENTE AL ASIGNADO AL PRESIDENTE MAYO 2019, CUENTA DE DEPOSITO: CUENTA UNICA DEL TESORO</t>
  </si>
  <si>
    <t>00130012002 DEPOSITO DE EFECTIVO, DEPOSITANTE: CRISTHIAN ANDRADE ARROYO, CONCEPTO: DEVOLUCION POR GASTOS ASIGNADOS (PASAJES), CUENTA DE DEPOSITO: CUENTA UNICA DEL TESORO</t>
  </si>
  <si>
    <t>00591012001 DEPOSITO DE EFECTIVO, DEPOSITANTE: HERNAN TAPIA HUCHANI, CONCEPTO: DEVOLUCION DE FONDOS EN AVANCE, CUENTA DE DEPOSITO: CUENTA UNICA DEL TESORO</t>
  </si>
  <si>
    <t>00099021001 DEPOSITO DE EFECTIVO, DEPOSITANTE: JULIO RUBEN MENACHO MONZON, CONCEPTO: DEVOLUCION POR DESCUENTO DE ATRASOS DICIEMBRE 2018, CUENTA DE DEPOSITO: CUENTA UNICA DEL TESORO</t>
  </si>
  <si>
    <t>00099021001 DEPOSITO DE EFECTIVO, DEPOSITANTE: GOBIERNO AUTONOMO MUNICIPAL DE EL ALTO, CONCEPTO: DEVOLUCION DE SALDOS NO EJECUTADOS GESTION 2018, CUENTA DE DEPOSITO: CUENTA UNICA DEL TESORO</t>
  </si>
  <si>
    <t>00099021001 DEP.DE CHEQ.AJENOS,RET.DE CAM.,CONCEPTO: POR INCAPACIDAD TEMPORAL DE LA CPS,DEP.: AUTORIDAD DE FISCALIZACION DEL JUEGO , PROCEDENCIA: BANCO UNION S.A., CHEQUE: 1442, FECHA DE EMISION:04/06/2019</t>
  </si>
  <si>
    <t>00099021001 DEP.DE CHEQ.AJENOS,RET.DE CAM.,CONCEPTO: PAGO DE REEMBOLSO DE BAJAS MEDICAS EN ENFERMEDAD COMUN,DEP.: CAJA DE SALUD DE LA BANCA PRIVADA , PROCEDENCIA: BANCO NACIONAL DE BOLIVIA S.A., CHEQUE: 7320585, FECHA DE EMISION:30/05/2019</t>
  </si>
  <si>
    <t>00099021001 DEP.DE CHEQ.AJENOS,RET.DE CAM.,CONCEPTO: DEVOL P/DUPLICIDAD DE PAGO REALIZADO A BOLTUR BOLETO N°3009219149 C31 N°1932,DEP.: MIN DE ECONOMIA Y FINANZAS PUBLICAS , PROCEDENCIA: BANCO UNION S.A., CHEQUE: 6653, FECHA DE EMISION:05/06/2019</t>
  </si>
  <si>
    <t>00291012008 DEPOSITO DE EFECTIVO, DEPOSITANTE: S Y R INTERNACIONAL  SRL, CONCEPTO: PRUEBAS DE LABORATORIOS  DE  MATERIALES PARA LA ABC, CUENTA DE DEPOSITO: CUENTA UNICA DEL TESORO</t>
  </si>
  <si>
    <t>00291012008 DEPOSITO DE EFECTIVO, DEPOSITANTE: S Y R INTERNACIONAL  SRL, CONCEPTO: PRUEBAS DE LABORATORIO DE MATERIALES PARA LA ABC, CUENTA DE DEPOSITO: CUENTA UNICA DEL TESORO</t>
  </si>
  <si>
    <t>00099021001 DEPOSITO DE EFECTIVO, DEPOSITANTE: MABEL VERONICA DONAIRE NINA, CONCEPTO: DEVOLUCION DE PASAJES SEGUN C-31 495, CUENTA DE DEPOSITO: CUENTA UNICA DEL TESORO</t>
  </si>
  <si>
    <t>00099021001 DEPOSITO DE EFECTIVO, DEPOSITANTE: ISABEL ERCILIA ITURRI CASTRO, CONCEPTO: DEVOLUCION POR DOBLE PERCEPCION, CUENTA DE DEPOSITO: CUENTA UNICA DEL TESORO</t>
  </si>
  <si>
    <t>00526012001 DEPOSITO DE EFECTIVO, DEPOSITANTE: DAVID OSCAR LAURA MAMANI CI 6033418LP, CONCEPTO: DEVOLUCION FONDOS EN AVANCE BOLIVIA TV, CUENTA DE DEPOSITO: CUENTA UNICA DEL TESORO</t>
  </si>
  <si>
    <t>00099021001 DEPOSITO DE EFECTIVO, DEPOSITANTE: FELIPE JAIME CHOQUE PONCE, CONCEPTO: DOBLE PERCEPCION, CUENTA DE DEPOSITO: CUENTA UNICA DEL TESORO</t>
  </si>
  <si>
    <t>00099021001 DEPOSITO DE EFECTIVO, DEPOSITANTE: MARTIN YAHUASI MAMANI, CONCEPTO: COBRO INDEBIDO ACUERDO SENASIR, CUENTA DE DEPOSITO: CUENTA UNICA DEL TESORO</t>
  </si>
  <si>
    <t>COBRO COSTOS DE PAPELERIA SEGUN TRANSFERENCIA DEL EXTERIOR POR ORDEN DE AMARILLA GAS SA (ARGENTINA) REF.: PAYMENT OF MERCHANDISES LIB. 00513062001 YPFB-OPERACIONES PLANTA DE SEPARACION DE LIQUIDOS RIO GRANDE</t>
  </si>
  <si>
    <t>||COMISIONES BANCARIAS POR TRANSFERENCIA DE FONDOS SEGUN NOTA DEL MINISTERIO DE ECONOMIA Y FINANZAS PUBLICAS MEFP/VTCP/DGPOT/UPCFTGN/N° 1625/2019 DE 06-06-2019 LIBRETA N° 00099021001 TGN-RECURSOS ORDINARIOS (3987) REF.: UTILES DE ESCRITORIO</t>
  </si>
  <si>
    <t>'COBRO DE'||UTILES DE ESCRITORIO POR EL COMPROBANTE CONTABLE NRO. 0956203 DE LA FECHA, SEGÚN CORREO ELECTRÓNICO DE YPFB DE F. 23/01/2018. DEBITO DE LA LIBRETA 00513022001 YPFB  OPERACIONES.</t>
  </si>
  <si>
    <t>NÚMERO DE LIBRETA CUT: 99031009.00 OPERACIÓN T01 TRANSFERENCIA DE FONDOS A LA CUT - TESORO DIRECTO DE BANCO UNION S.A. A CUENTA UNICA DEL TESORO CON NUMERO DE SOLICITUD = 3848295 Y NUMERO CORRELATIVO = 91320006062019437 TRANSFERENCIA POR OPERACIONES DE VENTA BONOS BTX</t>
  </si>
  <si>
    <t>NUMERO DE LIBRETA CUT: 00373024105 OPERACIÓN E75 TRANSFERENCIA DE LA CUENTA FISCAL BUN A LA CUT EN MN TRANSF.DE FDOS.A SOL.G.A.M DE COCAPATA SEGÃN NOTA CITE:GAMC EXT-NÂ°194/2019 A LA CTA. 3987 CUT LBRTA.00373024105</t>
  </si>
  <si>
    <t>00099021001 DEPOSITO DE EFECTIVO, DEPOSITANTE: VICEPRESIDENCIA DEL ESTADO EDITH M. MORALES E., CONCEPTO: DEP POR EXTRAVIO DE CREDENCIAL  INSTITUCIONAL, CUENTA DE DEPOSITO: CUENTA UNICA DEL TESORO</t>
  </si>
  <si>
    <t>00099021001 DEPOSITO DE EFECTIVO, DEPOSITANTE: MARCIA POMIER PEREZ, CONCEPTO: DEVOLUCION DE PASAJES TERRESTRES NO UTILIZADOS, CUENTA DE DEPOSITO: CUENTA UNICA DEL TESORO</t>
  </si>
  <si>
    <t>00099021001 DEPOSITO DE EFECTIVO, DEPOSITANTE: MANUEL QUISPE MAMANI, CONCEPTO: DEVOLUCION DE FONDOS EN AVANCE, CUENTA DE DEPOSITO: CUENTA UNICA DEL TESORO</t>
  </si>
  <si>
    <t>00099021001 DEPOSITO DE EFECTIVO, DEPOSITANTE: SERVICIO DEPARTAMENTAL DE RIEGO LA PAZ, CONCEPTO: DESEMBOLSO POR EL CONSUMO DE AGUA CORRESPONDIENTE AL MES DE MAYO, CUENTA DE DEPOSITO: CUENTA UNICA DEL TESORO</t>
  </si>
  <si>
    <t>00099021001 DEPOSITO DE EFECTIVO, DEPOSITANTE: LUCRECIA VELARDE VDA. DE FLORES, CONCEPTO: PARA DEPARTAMENTO DE SENASIR, CUENTA DE DEPOSITO: CUENTA UNICA DEL TESORO</t>
  </si>
  <si>
    <t>00099021001 DEPOSITO DE EFECTIVO, DEPOSITANTE: MENDOZA LUZCUBER ADALID CI: 1379430 PT, CONCEPTO: DEVOLUCION DE SALARIO EXCEDENTE AL ASIGNADO AL PRESIDENTE DE MARZO 2019, CUENTA DE DEPOSITO: CUENTA UNICA DEL TESORO</t>
  </si>
  <si>
    <t>00099021001 DEPOSITO DE EFECTIVO, DEPOSITANTE: GARCIA VEDIA DULFREDO CI: 1315562 PT, CONCEPTO: DEVOLUCION DE SALARIO EXCEDENTE AL ASIGNADO AL PRESIDENTE DE MARZO 2019, CUENTA DE DEPOSITO: CUENTA UNICA DEL TESORO</t>
  </si>
  <si>
    <t>00132012005 DEPOSITO DE EFECTIVO, DEPOSITANTE: DIEGO ANDRES BLACUTT SANCHEZ, CONCEPTO: DEVOLUCION DE SALDOS NO UTILIZADOS PREV. 3343, CUENTA DE DEPOSITO: CUENTA UNICA DEL TESORO</t>
  </si>
  <si>
    <t>00099021001 DEPOSITO DE EFECTIVO, DEPOSITANTE: CELESTINO USNAYO VEIZAN, CONCEPTO: DEVOLUCION DE HABER DEL MES DE ABRIL 2019, CUENTA DE DEPOSITO: CUENTA UNICA DEL TESORO</t>
  </si>
  <si>
    <t>00099021001 DEPOSITO DE EFECTIVO, DEPOSITANTE: VELMA SAHONERO DE PARRADO, CONCEPTO: DEVOLUCION POR DOBLE PERCEPCION, CUENTA DE DEPOSITO: CUENTA UNICA DEL TESORO</t>
  </si>
  <si>
    <t>00099021001 DEPOSITO DE EFECTIVO, DEPOSITANTE: JANETT LOPEZ MENDOZA - MIN DE EDUCACION, CONCEPTO: DEVOLUCION, CUENTA DE DEPOSITO: CUENTA UNICA DEL TESORO</t>
  </si>
  <si>
    <t>00099021001 DEPOSITO DE EFECTIVO, DEPOSITANTE: UMOPAR MONTERO, CONCEPTO: DEVOLUCION POR COMPRA DE PRODUCTOS NO CONSIDERADOS PARA LA ELABORACION DE ALIMENTOS, CUENTA DE DEPOSITO: CUENTA UNICA DEL TESORO</t>
  </si>
  <si>
    <t>00099021001 DEPOSITO DE EFECTIVO, DEPOSITANTE: JEFATURA DEPARTAMENTAL FELCN COCHABAMBA, CONCEPTO: DEVOLUCION POR COMPRA DE PRODUCTOS NO CONSIDERADOS PARA LA ELABORACION DE ALIMENTOS, CUENTA DE DEPOSITO: CUENTA UNICA DEL TESORO</t>
  </si>
  <si>
    <t>00035031101 DEP.DE CHEQ.AJENOS,RET.DE CAM.,CONCEPTO: DEP EFECTUADO POR WILLAM GUTIERREZ COPA PARQUEO,DEP.: UNIDAD DE COORDINACION DE PROGRAMA Y PROYECTOS , PROCEDENCIA: BANCO UNION S.A., CHEQUE: 1590, FECHA DE EMISION:04/06/2019</t>
  </si>
  <si>
    <t>00035031101 DEP.DE CHEQ.AJENOS,RET.DE CAM.,CONCEPTO: DEP EFECTUADO POR ABRAM SALAS TAPILU POR ARRENDAMIENTO DE AUDI ILLIMANI EVENTO CONCURSO DE GASTRONOM,DEP.: UNIDAD DE COORDINACION DE PROGRAMA Y PROYECTOS</t>
  </si>
  <si>
    <t>00035031101 DEP.DE CHEQ.AJENOS,RET.DE CAM.,CONCEPTO: DEP EFECTUADO POR HERNAN CARITAS INCLAN ARRENDAMIENTO PLAZA KALASASAYA 2 TARIMAS Y EQUIP DE SONIDO,DEP.: UNIDAD DE COORDINACION DE PROGRAMA Y PROYECTOS</t>
  </si>
  <si>
    <t>00035031101 DEP.DE CHEQ.AJENOS,RET.DE CAM.,CONCEPTO: DEP EFECTUADO POR MIN DE PLANI DEL DES POR ESPACIO TEATRO AUDIT ILLIMANI SALON JALLALLA Y PLAZA KALA,DEP.: UNIDAD DE COORDINACION DE PROGRAMA Y PROYECTOS</t>
  </si>
  <si>
    <t>00035031101 DEP.DE CHEQ.AJENOS,RET.DE CAM.,CONCEPTO: DEP EFECTUADO POR JENNY SANDRA VILLAVERDE CHAVEZ PARQUEO,DEP.: UNIDAD DE COORDINACION DE PROGRAMA Y PROYECTOS , PROCEDENCIA: BANCO UNION S.A., CHEQUE: 1594, FECHA DE EMISION:04/06/2019</t>
  </si>
  <si>
    <t>00035031101 DEP.DE CHEQ.AJENOS,RET.DE CAM.,CONCEPTO: DEP DE CUENTA CORRIENTE POR USO DE PARQUEO MES DE MAYO,DEP.: UNIDAD DE COORDINACION DE PROGRAMA Y PROYECTOS , PROCEDENCIA: BANCO UNION S.A., CHEQUE: 1595, FECHA DE EMISION:04/06/2019</t>
  </si>
  <si>
    <t>00155012001 DEP.DE CHEQ.AJENOS,RET.DE CAM.,CONCEPTO: DIR NO PLU DEV INCAP TEMP MARZO / 2019,DEP.: CAJA PETROLERA DE SALUD , PROCEDENCIA: BANCO UNION S.A., CHEQUE: 15479, FECHA DE EMISION:07/06/2019</t>
  </si>
  <si>
    <t>00099021001 DEP.DE CHEQ.AJENOS,RET.DE CAM.,CONCEPTO: HC SENADORES DEV INCAP TEMP MARZO / 2019,DEP.: CAJA PETROLERA DE SALUD , PROCEDENCIA: BANCO UNION S.A., CHEQUE: 15481, FECHA DE EMISION:07/06/2019</t>
  </si>
  <si>
    <t>00099021001 DEP.DE CHEQ.AJENOS,RET.DE CAM.,CONCEPTO: AGETIC DEV INCAP TEMP MARZO / 2019,DEP.: CAJA PETROLERA DE SALUD , PROCEDENCIA: BANCO UNION S.A., CHEQUE: 15484, FECHA DE EMISION:07/06/2019</t>
  </si>
  <si>
    <t>00099021001 DEP.DE CHEQ.AJENOS,RET.DE CAM.,CONCEPTO: SEDES DEV INCAP TEMP MARZO / 2019,DEP.: CAJA PETROLERA DE SALUD , PROCEDENCIA: BANCO UNION S.A., CHEQUE: 15485, FECHA DE EMISION:07/06/2019</t>
  </si>
  <si>
    <t>00099021001 DEP.DE CHEQ.AJENOS,RET.DE CAM.,CONCEPTO: MIN COMUNICACION DEVOL INCAP TEMP MARZO / 2019,DEP.: CAJA PETROLERA DE SALUD , PROCEDENCIA: BANCO UNION S.A., CHEQUE: 15491, FECHA DE EMISION:07/06/2019</t>
  </si>
  <si>
    <t>00099021001 DEP.DE CHEQ.AJENOS,RET.DE CAM.,CONCEPTO: HC DIPUTADOS DEV INCAP TEMP MARZO / 2019,DEP.: CAJA PETROLERA DE SALUD , PROCEDENCIA: BANCO UNION S.A., CHEQUE: 15480, FECHA DE EMISION:07/06/2019</t>
  </si>
  <si>
    <t>00099021001 DEPOSITO DE EFECTIVO, DEPOSITANTE: MARIA EUGENIA FAUSTINA COAQUIRA TORREZ, CONCEPTO: REVERSION DE BOLETA DE HABER DE MAYO, CUENTA DE DEPOSITO: CUENTA UNICA DEL TESORO</t>
  </si>
  <si>
    <t>00099021001 DEPOSITO DE EFECTIVO, DEPOSITANTE: JOSE ANTONIO AVENDAÑO FLORES, CONCEPTO: DEVOLUCION DE VIATICOS A VICEPRESIDENCIA DEL ESTADO, CUENTA DE DEPOSITO: CUENTA UNICA DEL TESORO</t>
  </si>
  <si>
    <t>00592012001 DEPOSITO DE EFECTIVO, DEPOSITANTE: JOSE LUIS MAMANI ESPEJO, CONCEPTO: VENTA EMISIVO PARTICULARES DEL 23 AL 31 DE MAYO 2019, CUENTA DE DEPOSITO: CUENTA UNICA DEL TESORO</t>
  </si>
  <si>
    <t>00592012001 DEPOSITO DE EFECTIVO, DEPOSITANTE: JOSE LUIS MAMANI ESPEJO, CONCEPTO: VENTA EMISIVO PARTICULARES DEL 03 AL 04 JUNIO DE 2019, CUENTA DE DEPOSITO: CUENTA UNICA DEL TESORO</t>
  </si>
  <si>
    <t>00592012001 DEPOSITO DE EFECTIVO, DEPOSITANTE: MDRYT, CONCEPTO: EMISIVO ENTIDAD MIN DESARROLLO RURAL Y TIERRAS PAGO PARCIAL ND 255655 VVI/LPB GEST 2019, CUENTA DE DEPOSITO: CUENTA UNICA DEL TESORO</t>
  </si>
  <si>
    <t>00035031101 DEP.DE CHEQ.AJENOS,RET.DE CAM.,CONCEPTO: DEP EN CUENTA CORRIENTE MES DE ABRIL PARQUEO,DEP.: UNIDAD DE COORDINACION DE PROGRAMA Y PROYECTOS , PROCEDENCIA: BANCO UNION S.A., CHEQUE: 1589, FECHA DE EMISION:04/06/2019</t>
  </si>
  <si>
    <t>00035031101 DEP.DE CHEQ.AJENOS,RET.DE CAM.,CONCEPTO: DEP EFECTUADO POR SOC BOL DE CEMENTO SA ESPACIO DE EVENTO ENCUENTRO DE INTERMEDIARIOS DE CEMENTO VIA,DEP.: UNIDAD DE COORDINACION DE PROGRAMA Y PROYECTOS</t>
  </si>
  <si>
    <t>00035031101 DEP.DE CHEQ.AJENOS,RET.DE CAM.,CONCEPTO: DEP EFECTUADO POR DIEGO LEONARDO RADA POR ESPACIO PARA EL EVENTO 5 DIAS SOBRE RUEDAS,DEP.: UNIDAD DE COORDINACION DE PROGRAMA Y PROYECTOS</t>
  </si>
  <si>
    <t>00035031101 DEP.DE CHEQ.AJENOS,RET.DE CAM.,CONCEPTO: DEP EFECTUADO POR WILLIAN GUTIERREZ POR ALQUILER DE ESPACIO PARQUEO,DEP.: UNIDAD DE COORDINACION DE PROGRAMAS Y PROYECTOS , PROCEDENCIA: BANCO UNION S.A., CHEQUE: 1584, FECHA DE EMISION:04/06/2019</t>
  </si>
  <si>
    <t>00035031101 DEP.DE CHEQ.AJENOS,RET.DE CAM.,CONCEPTO: DEP EFECTUADO POR YENNY SANDRA VILLAVERDE CHAVEZ POR ALQUILES DE ESPACIO DE PARQUEO,DEP.: UNIDAD DE COORDINACION DE PROGRAMA Y PROYECTOS</t>
  </si>
  <si>
    <t>00035031101 DEP.DE CHEQ.AJENOS,RET.DE CAM.,CONCEPTO: EXPOBODA Y EVENTOS 2019 C21 : 54,DEP.: UNIDAD DE COORDINACION DE PROGRAMAS Y PROYECTOS , PROCEDENCIA: BANCO UNION S.A., CHEQUE: 1601, FECHA DE EMISION:06/06/2019</t>
  </si>
  <si>
    <t>00035031101 DEP.DE CHEQ.AJENOS,RET.DE CAM.,CONCEPTO: CIUDAD DIGITAL FINANCIERA,DEP.: UNIDAD DE COORDINACION DE PROGRAMAS Y PROYECTOS , PROCEDENCIA: BANCO UNION S.A., CHEQUE: 1604, FECHA DE EMISION:07/06/2019</t>
  </si>
  <si>
    <t>00035031101 DEP.DE CHEQ.AJENOS,RET.DE CAM.,CONCEPTO: DEP POR EVENTO DESARROLLADO EN AUDITORIO ILLIMANI Y SERVICIOS ADICIONALES C21 : 5,DEP.: UNIDAD DE COORDINACION DE PROGRAMAS Y PROYECTOS</t>
  </si>
  <si>
    <t>00253014215 DEP.DE CHEQ.AJENOS,RET.DE CAM.,CONCEPTO: TRANSF A LA CUT POR DEBITO GAD TARIJA P/PROY FINAN PROG DE AGUA POTABLE Y ALCANTARI GUADALQUIVIR,DEP.: GAD TARIJA , PROCEDENCIA: BANCO UNION S.A., CHEQUE: 1364, FECHA DE EMISION:06/06/2019</t>
  </si>
  <si>
    <t>00591012001 DEP.DE CHEQ.AJENOS,RET.DE CAM.,CONCEPTO: PAGO POR SERVICIO DE AGUA POTABLE,DEP.: KETAL S.A. , PROCEDENCIA: BANCO BISA S.A., CHEQUE: 1164, FECHA DE EMISION:04/06/2019</t>
  </si>
  <si>
    <t>00592012001 DEPOSITO DE EFECTIVO, DEPOSITANTE: PAOLA CATACORA, CONCEPTO: PAGO PARCIAL NOTA DE DEBITO 223904 GESTION 2018 (CUENTAS POR COBRAR COUNTERS), CUENTA DE DEPOSITO: CUENTA UNICA DEL TESORO</t>
  </si>
  <si>
    <t>PAGO A BID PRÉSTAMO 987-SF-BO VCTO. 07-06-2019 POR CUENTA DE FNDR SEGÚN NOTA COD.LIQ. 012321 DE FECHA 06-06-2019, VALOR 07-06-2019 CAPITAL USD 175.731,82 INTERESES USD 299.116,86 LIBRETA N°00099021001 TGN-RECURSOS ORDINARIOS 3987 - ALIVIO MDRI</t>
  </si>
  <si>
    <t>TRANSFERENCIA RECIBIDA DEL EXTERIOR SEGÚN MENSAJES SWIFT Nos. 7304-7300 (REM.EXT.) DE FECHA 07-06-2019 POR DESEMBOLSO DE CAF PRÉSTAMO CFA009757 MI RIEGO II LIBRETA N° 00287102001 FPS-RECURSOS PROPIOS REF.: UTILES DE ESCRITORIO</t>
  </si>
  <si>
    <t>NÚMERO DE LIBRETA CUT: 99031009.00 OPERACIÓN T01 TRANSFERENCIA DE FONDOS A LA CUT - TESORO DIRECTO DE BANCO UNION S.A. A CUENTA UNICA DEL TESORO CON NUMERO DE SOLICITUD = 3852393 Y NUMERO CORRELATIVO = 91320007062019552 TRANSFERENCIA POR OPERACIONES DE VENTA BONOS BTX</t>
  </si>
  <si>
    <t>TRANSFERENCIA DEL EXTERIOR SEGUN SWIFT 07312 DE FECHA 07/06/2019 ORDENANTE: EMBAJADA DE BOLIVIA EN BELGICA LIB. 00099021001 TGN-RECURSOS ORDINARIOS (3987)</t>
  </si>
  <si>
    <t>COBRO COSTOS DE PAPELERIA SEGUN TRANSFERENCIA DEL EXTERIOR POR ORDEN DE GAS CORONA S.A.E.C.A. (ASUNCION PARAGUAY) REF.: S0691572566001 LIB. 00513062001 YPFB-OPERACIONES PLANTA DE SEPARACION DE LIQUIDOS RIO GRANDE</t>
  </si>
  <si>
    <t>COBRO COSTOS DE PAPELERIA POR REGULARIZACION DE TRANSFERENCIA DEL EXTERIOR POR ORDEN DE LIB. 00513062001 YPFB-OPERACIONES PLANTA DE SEPARACION DE LIQUIDOS RIO GRANDE</t>
  </si>
  <si>
    <t>COBRO COSTOS DE PAPELERIA POR REGULARIZACION DE TRANSFERENCIA DEL EXTERIOR POR ORDEN DE CORPORACION PARAGUAYA DISTRIBUIDORA DE DERIVADOS DE PETROLEO S.A. LIB. 00513062001 YPFB-OPERACIONES PLANTA DE SEPARACION DE LIQUIDOS RIO GRANDE</t>
  </si>
  <si>
    <t>||TRANSFERENCIA DE FONDOS S/G. MENSAJE SWIFT NROS. 07319 DE LA FECHA. (SECTOR PÚBLICO - SOBREVUELOS). DEBITO DE LA LIBRETA 00117012001 DGAC, REPOSICION UTILES DE ESCRITORIO.</t>
  </si>
  <si>
    <t>||TRANSFERENCIA DE FONDOS S/G. MENSAJE SWIFT NROS. 07318 DE LA FECHA. (SECTOR PÚBLICO - SOBREVUELOS). DEBITO DE LA LIBRETA 00117012001 DGAC, REPOSICION UTILES DE ESCRITORIO.</t>
  </si>
  <si>
    <t>||REGULARIZACIÓN DE NUESTRA OPERACIÓN NRO. 0956008 DE F. 03/06/2019 EN ATENCIÓN A CORREOS ELECTRÓNICOS DE LA DGAC Y AASANA DE LA FECHA. DEBITO DE LA LIBRETA 00117012001 DGAC, REPOSICION UTILES DE ESCRITORIO.</t>
  </si>
  <si>
    <t>'COBRO DE'||UTILES DE ESCRITORIO POR ELCOMPROBANTE CONTABLE NRO. 0956313 DE LA FECHA, SEGÚN CORREO ELECTRÓNICO DE YPFB. DEBITO DE LA LIBRETA 00513022001 YPFB  OPERACIONES.</t>
  </si>
  <si>
    <t>||RESPUESTA A DEBITO DEL BANQUERO SG SWIFT NO.7364 DE LA FECHA REF: COBRO COMISION EUR 10,00 POR TRANSFERENCIA DE EUR 5,221- FECHA VALOR 15/05/2019 SG SOL. SERV.DES.EMPRESA PUBLICA PROD. SEDEM REF: ADQUISICION DE TUBOS LIB.00132079201 SEDEM-PLANTA ENVASES DE VIDRIO CHUQUISACA-MUNICIPIO ZUDAÑES</t>
  </si>
  <si>
    <t>||RESPUESTA A DEBITO DEL BANQUERO SG SWIFT NO.7364 DE LA FECHA REF: COBRO COMISION EUR 10,00 POR TRANSFERENCIA DE EUR 5,221- FECHA VALOR 15/05/2019 SG SOL. SERV.DES.EMPRESA PUBLICA PROD. SEDEM REF: ADQUISICION DE TUBOS CGO.LIB.00132079201 SEDEM-PLANTA ENVASES DE VIDRIO CHUQUISACA-MUNICIPIO ZUDAÑES(UTILES DE ESCRIT.)</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</si>
  <si>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(COMIS. DEL BANQUERO EQUIV. EUR 20,00)</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</si>
  <si>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(COBRO UTILES DE ESCRITORIO)</t>
  </si>
  <si>
    <t>||3° DESEMBOLSO CRED. EXT. AL MEFP CONST. DEL SIST. DE TRANSPORTE FERREO EN EL TRAMO MONTERO - BULO BULO SG. CITE: MEFP/VTCP/DGCP/UEPS-622/2019 RECIBIDA EN LA FECHA (TRAM-TGL-8169) REF: RD N°026/14 Y CONT. SANO N°147/14, CONT. MODIF. E INF BCB-GOM Y GAL N° 64 Y 124 DE F. 07/06/19 ABONO EN LA LIB. N° 00099021001 TGN  RECURSOS ORDINARIOS.</t>
  </si>
  <si>
    <t>COBRO DE||ÚTILES DE ESCRITORIO POR LA ELABORACIÓN DE LA OPERACIÓN CONTABLE N° 0956260 DE LA FECHA. DE LA LIB. N°00099021001 TGN-RECURSOS ORDINARIOS, COSTO ÚTILES DE ESCRITORIO.</t>
  </si>
  <si>
    <t>00099021001 DEPOSITO DE EFECTIVO, DEPOSITANTE: EUDEZ MAGDALENA VELASCO ZEBALLOS, CONCEPTO: DOBLE PERCEPCION PERIODOS FEBRERO/2019  A MAYO 2019, CUENTA DE DEPOSITO: CUENTA UNICA DEL TESORO</t>
  </si>
  <si>
    <t>00591012001 DEPOSITO DE EFECTIVO, DEPOSITANTE: VITALIO HUANCA APAZA, CONCEPTO: CONSUMO ENERGIA ELECTRICA, CUENTA DE DEPOSITO: CUENTA UNICA DEL TESORO</t>
  </si>
  <si>
    <t>00591012001 DEPOSITO DE EFECTIVO, DEPOSITANTE: VITALIO HUANCA APAZA, CONCEPTO: CONSUMO AGUA POTABLE, CUENTA DE DEPOSITO: CUENTA UNICA DEL TESORO</t>
  </si>
  <si>
    <t>00591012001 DEPOSITO DE EFECTIVO, DEPOSITANTE: SOFIA ROQUE CHOQUE, CONCEPTO: CONSUMO AGUA POTABLE, CUENTA DE DEPOSITO: CUENTA UNICA DEL TESORO</t>
  </si>
  <si>
    <t>00591012001 DEPOSITO DE EFECTIVO, DEPOSITANTE: SOFIA ROQUE CHOQUE, CONCEPTO: CONSUMO ENERGIA ELECTRICA, CUENTA DE DEPOSITO: CUENTA UNICA DEL TESORO</t>
  </si>
  <si>
    <t>00591012001 DEPOSITO DE EFECTIVO, DEPOSITANTE: YARCO VLADIMIR VILLAMOR ORIHUELA, CONCEPTO: CONSUMO AGUA POTABLE, CUENTA DE DEPOSITO: CUENTA UNICA DEL TESORO</t>
  </si>
  <si>
    <t>00591012001 DEPOSITO DE EFECTIVO, DEPOSITANTE: YARCO VLADIMIR VILLAMOR ORIHUELA, CONCEPTO: CONSUMO ENERGIA ELECTRICA, CUENTA DE DEPOSITO: CUENTA UNICA DEL TESORO</t>
  </si>
  <si>
    <t>00099021001 DEPOSITO DE EFECTIVO, DEPOSITANTE: RAUL GREGORIO PEREYRA DELGADILLO, CONCEPTO: DEVOLUCION A SENASIR, CUENTA DE DEPOSITO: CUENTA UNICA DEL TESORO</t>
  </si>
  <si>
    <t>00132039201 DEPOSITO DE EFECTIVO, DEPOSITANTE: RAUL BENJAMIN BALDIVIEZO SANCHEZ, CONCEPTO: DEPÓSITO SALDO TRAMITES DE ADUANA Y ALMACENAJE, CUENTA DE DEPOSITO: CUENTA UNICA DEL TESORO</t>
  </si>
  <si>
    <t>00526012001 DEPOSITO DE EFECTIVO, DEPOSITANTE: BOLIVIA TV - MARCELO BARRON BUSTILLO, CONCEPTO: DEVOLUCION DE FONDOS EN AVANCE, CUENTA DE DEPOSITO: CUENTA UNICA DEL TESORO</t>
  </si>
  <si>
    <t>00099021001 DEPOSITO DE EFECTIVO, DEPOSITANTE: J. EDITH VALLE VDA DE SANCHEZ, CONCEPTO: DEVOLUCION POR DOBLE PERCEPCION, CUENTA DE DEPOSITO: CUENTA UNICA DEL TESORO</t>
  </si>
  <si>
    <t>00099021001 DEPOSITO DE EFECTIVO, DEPOSITANTE: CECILIA MARQUEZ BADANI, CONCEPTO: DEVOLUCION DE SALDO NO UTILIZADO EN PASAJES, CUENTA DE DEPOSITO: CUENTA UNICA DEL TESORO</t>
  </si>
  <si>
    <t>00099021001 DEPOSITO DE EFECTIVO, DEPOSITANTE: BRIGITTE ESCALANTE QUINT, CONCEPTO: DEVOLUCION POR DOBLE PERCEPCION PERIODO DE MAYO/2019, CUENTA DE DEPOSITO: CUENTA UNICA DEL TESORO</t>
  </si>
  <si>
    <t>00070011102 DEPOSITO DE EFECTIVO, DEPOSITANTE: FROILAN FULGUERA PITA, CONCEPTO: DEVOLUCION DE VIATICOS, CUENTA DE DEPOSITO: CUENTA UNICA DEL TESORO</t>
  </si>
  <si>
    <t>00046058003 DEPOSITO DE EFECTIVO, DEPOSITANTE: MINISTERIO DE SALUD, CONCEPTO: DEVOLUCION SALDO, CUENTA DE DEPOSITO: CUENTA UNICA DEL TESORO</t>
  </si>
  <si>
    <t>00099021001 DEPOSITO DE EFECTIVO, DEPOSITANTE: MANUEL CASAS ALEGRIA, CONCEPTO: DEVOLUCION REINTEGRO, CUENTA DE DEPOSITO: CUENTA UNICA DEL TESORO</t>
  </si>
  <si>
    <t>00099021001 DEPOSITO DE EFECTIVO, DEPOSITANTE: ANDREA CECILIA THAMES CHUMACERO, CONCEPTO: DEVOLUCION POR PAGO DE SERVICIOS, CUENTA DE DEPOSITO: CUENTA UNICA DEL TESORO</t>
  </si>
  <si>
    <t>00099021001 DEPOSITO DE EFECTIVO, DEPOSITANTE: SENASAG, CONCEPTO: DEVOLUCION DE PASAJES AEREOS SEGUN N° DE PREVENTIVO 1811, CUENTA DE DEPOSITO: CUENTA UNICA DEL TESORO</t>
  </si>
  <si>
    <t>00099021001 DEPOSITO DE EFECTIVO, DEPOSITANTE: SENASAG, CONCEPTO: DEVOLUCION DE PASAJES AEREOS SEGUN N° DE PREVENTIVO: 1120, CUENTA DE DEPOSITO: CUENTA UNICA DEL TESORO</t>
  </si>
  <si>
    <t>00099021001 DEP.DE CHEQ.AJENOS,RET.DE CAM.,CONCEPTO: DEVOLUCION DE PASAJES,DEP.: MIN. DE ENERGIAS-DAVID MARCELO SALAS TORREZ , PROCEDENCIA: BANCO UNION S.A., CHEQUE: 10821, FECHA DE EMISION:28/05/2019</t>
  </si>
  <si>
    <t>00099021001 DEP.DE CHEQ.AJENOS,RET.DE CAM.,CONCEPTO: DEV. RECURSOS POR EXTRAVIO DE CREDENCIALES (J. MAMANI, R. BALLADARES, A. CUSSI, H. SILVA, R. CANEDO),DEP.: CAMARA DE SENADORES , PROCEDENCIA: BANCO UNION S.A., CHEQUE: 7422, FECHA DE EMISION:10/06/2019</t>
  </si>
  <si>
    <t>00099021001 DEP.DE CHEQ.AJENOS,RET.DE CAM.,CONCEPTO: DEVOLUCION DE RECURSOS,DEP.: DANNY MANOLO URUCHI AMESTOY , PROCEDENCIA: BANCO UNION S.A., CHEQUE: 5718, FECHA DE EMISION:04/06/2019</t>
  </si>
  <si>
    <t>00099021001 DEP.DE CHEQ.AJENOS,RET.DE CAM.,CONCEPTO: DEVOLUCION DE RECURSOS,DEP.: EUSEBIO WILSON CALLISAYA FERNANDEZ , PROCEDENCIA: BANCO UNION S.A., CHEQUE: 5717, FECHA DE EMISION:04/06/2019</t>
  </si>
  <si>
    <t>00099021001 DEP.DE CHEQ.AJENOS,RET.DE CAM.,CONCEPTO: GASTOS OPERATIVOS BONO JUANA AZURDUY DE PADILLA DICIEMBRE 2018,DEP.: SEGIP OF NACIONAL , PROCEDENCIA: BANCO UNION S.A., CHEQUE: 13669, FECHA DE EMISION:30/05/2019</t>
  </si>
  <si>
    <t>00099021001 DEP.DE CHEQ.AJENOS,RET.DE CAM.,CONCEPTO: DEVOLUCION DE RECURSOS,DEP.: GERMAN DANIEL JIMENEZ TERAN , PROCEDENCIA: BANCO UNION S.A., CHEQUE: 5719, FECHA DE EMISION:04/06/2019</t>
  </si>
  <si>
    <t>00099021001 DEP.DE CHEQ.AJENOS,RET.DE CAM.,CONCEPTO: GASTOS OPERATIVOS BONO JUANA AZURDUY OCTUBRE Y NOVIEMBRE 2018,DEP.: SEGIP OF NACIONAL , PROCEDENCIA: BANCO UNION S.A., CHEQUE: 13668, FECHA DE EMISION:30/05/2019</t>
  </si>
  <si>
    <t>00099021001 DEP.DE CHEQ.AJENOS,RET.DE CAM.,CONCEPTO: DEVOLUCION DE RECURSOS,DEP.: ALVARO RICHARD MAMANI MAMANI , PROCEDENCIA: BANCO UNION S.A., CHEQUE: 5720, FECHA DE EMISION:04/06/2019</t>
  </si>
  <si>
    <t>00099021001 DEP.DE CHEQ.AJENOS,RET.DE CAM.,CONCEPTO: AUT. FISC. CONTROL EMPRESAS - DEV. INCAP. TEMP. - MARZO/2019,DEP.: CAJA PETROLERA DE SALUD , PROCEDENCIA: BANCO UNION S.A., CHEQUE: 15498, FECHA DE EMISION:07/06/2019</t>
  </si>
  <si>
    <t>00015011108 DEP.DE CHEQ.AJENOS,RET.DE CAM.,CONCEPTO: DEPÓSITO POR REMANENTE,DEP.: MINISTERIO DE GOBIERNO , PROCEDENCIA: BANCO UNION S.A., CHEQUE: 51345, FECHA DE EMISION:30/05/2019</t>
  </si>
  <si>
    <t>00015011108 DEP.DE CHEQ.AJENOS,RET.DE CAM.,CONCEPTO: DEPÓSITO POR REMANENTE,DEP.: MINISTERIO DE GOBIERNO , PROCEDENCIA: BANCO UNION S.A., CHEQUE: 51349, FECHA DE EMISION:05/06/2019</t>
  </si>
  <si>
    <t>00015011108 DEP.DE CHEQ.AJENOS,RET.DE CAM.,CONCEPTO: DEPÓSITO POR REMANENTE,DEP.: MINISTERIO DE GOBIERNO , PROCEDENCIA: BANCO UNION S.A., CHEQUE: 51347, FECHA DE EMISION:31/05/2019</t>
  </si>
  <si>
    <t>00526012001 DEPOSITO DE EFECTIVO, DEPOSITANTE: MARCO ANTONIO VENTURA CALLEJAS, CONCEPTO: DEVOLUCION DE FONDOS EN AVANCE, CUENTA DE DEPOSITO: CUENTA UNICA DEL TESORO</t>
  </si>
  <si>
    <t>00046058009 DEPOSITO DE EFECTIVO, DEPOSITANTE: NOEMI CELINA MENDOZA SARCO, CONCEPTO: DEVOL DE 1 DIA DE VIATICO POR RETORNO DE VIAJE DEL 28 AL 30 DE MAYO EN DPTO COCHABAMBA, CUENTA DE DEPOSITO: CUENTA UNICA DEL TESORO</t>
  </si>
  <si>
    <t>00099021001 DEPOSITO DE EFECTIVO, DEPOSITANTE: AMELIA APAZA DE APAZA, CONCEPTO: DEVOLUCION POR CONCEPTO  SENASIR, CUENTA DE DEPOSITO: CUENTA UNICA DEL TESORO</t>
  </si>
  <si>
    <t>00099021001 DEPOSITO DE EFECTIVO, DEPOSITANTE: TRIBUNAL CONSTITUCIONAL PLURINACIONAL, CONCEPTO: LICENCIAS SIN GOCE DE HABER MES DE ABRIL DE 2019, CUENTA DE DEPOSITO: CUENTA UNICA DEL TESORO</t>
  </si>
  <si>
    <t>00099021001 DEP.DE CHEQ.AJENOS,RET.DE CAM.,CONCEPTO: RECUPERACION PAGO EN DEMASIA UN DIA DE AGUINALDO GESTION 2018 FRANCO OVIDIO SANABRIA SOLIZ,DEP.: ORGANO JUDICIAL-DAF NACIONAL SUCRE</t>
  </si>
  <si>
    <t>00291012006 DEP.DE CHEQ.AJENOS,RET.DE CAM.,CONCEPTO: PAGO ESPACIO PUBLICITARIO TRAMO AUTOPISTA LA PAZ - EL ALTO,DEP.: ENTEL  SA , PROCEDENCIA: BANCO MERCANTIL SANTA CRUZ SA., CHEQUE: 217346, FECHA DE EMISION:06/06/2019</t>
  </si>
  <si>
    <t>00130012002 DEPOSITO DE EFECTIVO, DEPOSITANTE: ORLANDO CLAURE MOLINA, CONCEPTO: DEVOLUCION POR GASTOS DE VIATICOS, CUENTA DE DEPOSITO: CUENTA UNICA DEL TESORO</t>
  </si>
  <si>
    <t>00130012002 DEPOSITO DE EFECTIVO, DEPOSITANTE: LEOPOLDO JULIO MANCILLA SILVA, CONCEPTO: DEVOLUCION DE GASTOS ASIGNADOS, CUENTA DE DEPOSITO: CUENTA UNICA DEL TESORO</t>
  </si>
  <si>
    <t>A:00099021001 Transferencia que realizamos a solicitud de la Unidad de Administración e Información Salarial, mediante nota CITE: MEFP/VTCP/DGPOT/UAIS/No 3101/2019, Informe CITE: MEFP/VTCP/DGPOT/UAIS/No 118/2019 H.R. 6-16117-R</t>
  </si>
  <si>
    <t>A:00099021001 Transferencia que realizamos a solicitud de la Unidad de Administración e Información Salarial, mediante nota CITE: MEFP/VTCP/DGPOT/UAIS/No 3102/2019, Informe CITE: MEFP/VTCP/DGPOT/UAIS/No 118/2019 H.R. 6-16117-R</t>
  </si>
  <si>
    <t>TRANSFERENCIA RECIBIDA DEL EXTERIOR SEGÚN MENSAJES SWIFT Nos. 7390-7388 (REM.EXT.) DE FECHA 10-06-2019 POR DESEMBOLSO DE CAF PRÉSTAMO CFA009277 CONST.CARR.SAN BORJA-S.IGNACIO LIBRETA N° 00291012002 ABC-RECURSOS PROPIOS REF.: UTILES DE ESCRITORIO</t>
  </si>
  <si>
    <t>||PAGO AL BID PRESTAMO 987/SF-BO VCTO. 07-06-2019 POR CUENTA DEL TGN, NTI 012318 VALOR 07-06-2019 CAPITAL USD 82,367,27 INTERESES USD29,570,98 LIBRETA N° 00099021001 CUENTA UNICA DEL TESORO 3987 REF COMISIONES BANCARIAS</t>
  </si>
  <si>
    <t>NUMERO DE LIBRETA CUT: 00291012009 OPERACIÓN E18 TRANSFERENCIA DEL SISTEMA FINANCIERO POR CUENTA DE TERCEROS A LA CUT ABC OTROS RECURSOS ESPECIFICOS A SOLICITUD DE ADMINISTRADORA BOLIVIANA DE CARRETERAS POR PAGO DE BOLETA DE GARANTIA BCG 1000120637 S CARTA CITE ABC GNJU 2019 022</t>
  </si>
  <si>
    <t>||TRANSFERENCIA A LA CUENTA UNICA DEL TESORO IMPORTES RETENIDOS A WALTER PEREZ, JULIO HUMEREZ Y SERGIO CEREZO POR REMUNERACION MAXIMA CORRESPONDIENTE AL MES DE MAYO/2019 - LIBRETA N° 00099021001, SG DOCS ADJTS Y ROC N° 901/19 DEL DCR TRANS POR REMUNERACION MAXIMA DE SERGIO CEREZO AGUIRRE MAYO/2019 LIBRETA 00099021001</t>
  </si>
  <si>
    <t>NÚMERO DE LIBRETA CUT: 99031009.00 OPERACIÓN T01 TRANSFERENCIA DE FONDOS A LA CUT - TESORO DIRECTO DE BANCO UNION S.A. A CUENTA UNICA DEL TESORO CON NUMERO DE SOLICITUD = 3857746 Y NUMERO CORRELATIVO = 91320010062019707 TRANSFERENCIA POR OPERACIONES VENTA BONOS BTX</t>
  </si>
  <si>
    <t>||TRANSFERENCIA A LA CUENTA UNICA DEL TESORO IMPORTES RETENIDOS A WALTER PEREZ, JULIO HUMEREZ Y SERGIO CEREZO POR REMUNERACION MAXIMA CORRESPONDIENTE AL MES DE MAYO/2019 - LIBRETA N° 00099021001, SG DOCS ADJTS Y ROC N° 901/19 DEL DCR TRANS POR REMUNERACION MAXIMA DE WALTER ABRAHAM PEREZ ALANDIA MAYO/2019 LIBRETA 00099021001</t>
  </si>
  <si>
    <t>||TRANSFERENCIA A LA CUENTA UNICA DEL TESORO IMPORTES RETENIDOS A WALTER PEREZ, JULIO HUMEREZ Y SERGIO CEREZO POR REMUNERACION MAXIMA CORRESPONDIENTE AL MES DE MAYO/2019 - LIBRETA N° 00099021001, SG DOCS ADJTS Y ROC N° 901/19 DEL DCR TRANS POR REMUNERACION MAXIMA DE JULIO HUMEREZ QUIROZ MAYO/2019 LIBRETA 00099021001</t>
  </si>
  <si>
    <t>COBRO COSTOS DE PAPELERIA SEGUN TRANSFERENCIA DEL EXTERIOR POR ORDEN DE PETROLEO BRAS S A PETROBRAS REF:INV EXB-GAS-239/19 LIB. 00513012007 YPFB - RECURSOS NACIONALIZACIÓN</t>
  </si>
  <si>
    <t>||TRANSFERENCIA DE FONDOS S/G. MENSAJES SWIFT NROS. 07401 Y 07387 DE LA FECHA. (SECTOR PÚBLICO - SOBREVUELOS) DEBITO DE LA LIBRETA 00117012001 DGAC, REPOSICION UTILES DE ESCRITORIO.</t>
  </si>
  <si>
    <t>||TRANSFERENCIA DE FONDOS POR INSTRUCCIONES DEL BIRF SEGUN MENSAJES SWIFT NRO. 07391-07389 DEL 10-06-2019 REF.: 2018 AM Y CORREO ELECTRONICO DEL MPD DE LA FECHA LIBRETA NRO. 00066011102 MPD-OTROS INGRESOS</t>
  </si>
  <si>
    <t>COBRO COSTOS DE PAPELERIA SEGUN TRANSFERENCIA DEL EXTERIOR POR ORDEN DE PETROLEO BRASILEIRO S.A. PETROBRAS REF.: 07134223244 LIB. 00513012007 YPFB - RECURSOS NACIONALIZACIÓN</t>
  </si>
  <si>
    <t>COBRO COSTOS DE PAPELERIA SEGUN TRANSFERENCIA DEL EXTERIOR POR ORDEN DE PETROLEO BRASILEIRO S.A. PETROBRAS REF.: 07134223224 LIB. 00513012007 YPFB - RECURSOS NACIONALIZACIÓN</t>
  </si>
  <si>
    <t>'COBRO DE UTILES DE ESCRITORIO POR´||BS50.-Y REEMB.GSTS.COMUNICACION BS220.-CARTA DE CREDITO STANDBY REF.:BKD2017LG00114 (BCB:SB-R-2017-31) A/F ADMINISTRADORA BOLIVIANA DE CARRETERAS-ABC,S/G NOTA ABC/GNA/SAF/ATE/2019-1370,04/06/19. LIB.00291012002 ABC-RECURSOS PROPIOS REF.:REEMB.GSTS.COM.Y EMIS.COMP.CONT.SBLC BKD2017LG00114</t>
  </si>
  <si>
    <t>00086088705 DEPOSITO DE EFECTIVO, DEPOSITANTE: ALEX MAURICIO VELASCO VACA, CONCEPTO: DEVOLUCION DE PASAJES Y VIATICOS PAS BS371*1,5=556.50+VIAT BS300 PARTIDA 22110-22210, CUENTA DE DEPOSITO: CUENTA UNICA DEL TESORO</t>
  </si>
  <si>
    <t>00035031101 DEPOSITO DE EFECTIVO, DEPOSITANTE: GERMAN VILLCA SALGADO UCPP, CONCEPTO: DEVOL DE FONDOS EN AVANCE C31:215 RETIRO DE ESCOMBROS DEL CAMPO FERIAL CHUQUIAGO MARKA, CUENTA DE DEPOSITO: CUENTA UNICA DEL TESORO</t>
  </si>
  <si>
    <t>00099021001 DEPOSITO DE EFECTIVO, DEPOSITANTE: HUGO MORENO GUZMAN, CONCEPTO: DEVOLUCION DE HORAS SUPERAVIT, CUENTA DE DEPOSITO: CUENTA UNICA DEL TESORO</t>
  </si>
  <si>
    <t>00099021001 DEPOSITO DE EFECTIVO, DEPOSITANTE: JOVITA ALODIA GUTIERREZ CASTRO, CONCEPTO: DEVOLUCION DE HORAS SUPERAVIT, CUENTA DE DEPOSITO: CUENTA UNICA DEL TESORO</t>
  </si>
  <si>
    <t>00099021001 DEPOSITO DE EFECTIVO, DEPOSITANTE: MARIA ZULMA DIAZ SUAREZ, CONCEPTO: DEVOLUCION DE HORAS SUPERAVIT, CUENTA DE DEPOSITO: CUENTA UNICA DEL TESORO</t>
  </si>
  <si>
    <t>00046058009 DEPOSITO DE EFECTIVO, DEPOSITANTE: EDGAR ANSELMO ESCOBAR VARGAS, CONCEPTO: DEVOLUCION FONDOS EN AVANCE, CUENTA DE DEPOSITO: CUENTA UNICA DEL TESORO</t>
  </si>
  <si>
    <t>00035011105 DEPOSITO DE EFECTIVO, DEPOSITANTE: PAOLA IVON COPA, CONCEPTO: DEVOLUCION DE FONDOS EN AVANCE ASIGNADOS PARA GASTOS EN LA REGIONAL TARIJA, CUENTA DE DEPOSITO: CUENTA UNICA DEL TESORO</t>
  </si>
  <si>
    <t>00099021001 DEPOSITO DE EFECTIVO, DEPOSITANTE: ALBERTO YUJRA TICONA, CONCEPTO: DEVOLUCION DE LOS SUELDOS EN DEMASIA MINISTERIO DE PLANIFICACION DEL DESARROLLO, CUENTA DE DEPOSITO: CUENTA UNICA DEL TESORO</t>
  </si>
  <si>
    <t>00099021001 DEPOSITO DE EFECTIVO, DEPOSITANTE: NATALIE STEFANIA BELTRAN LIMA, CONCEPTO: DEVOLUCION DE BENEFICIO COLATERAL, CUENTA DE DEPOSITO: CUENTA UNICA DEL TESORO</t>
  </si>
  <si>
    <t>00099021001 DEPOSITO DE EFECTIVO, DEPOSITANTE: CUELLAR VACA CARLOS, CONCEPTO: REVERSION ANTICIPADA, CUENTA DE DEPOSITO: CUENTA UNICA DEL TESORO</t>
  </si>
  <si>
    <t>00526012001 DEPOSITO DE EFECTIVO, DEPOSITANTE: MIRIAM CALIZAYA ANDIA, CONCEPTO: DEVOLUCION DE SALDO POR LA COMPRA DE PRODUCTOS, CUENTA DE DEPOSITO: CUENTA UNICA DEL TESORO</t>
  </si>
  <si>
    <t>00099021001 DEPOSITO DE EFECTIVO, DEPOSITANTE: VICTORIANO PARIGUANA LEON, CONCEPTO: POR CONCEPTO DE DOBLE PERCEPCION MES ENERO 2019, CUENTA DE DEPOSITO: CUENTA UNICA DEL TESORO</t>
  </si>
  <si>
    <t>00526012001 DEPOSITO DE EFECTIVO, DEPOSITANTE: JUAN CARLOS RENFIJO S., CONCEPTO: DEVOLUCION FONDOS DE AVANCE, CUENTA DE DEPOSITO: CUENTA UNICA DEL TESORO</t>
  </si>
  <si>
    <t>00130012002 DEPOSITO DE EFECTIVO, DEPOSITANTE: SANTOS CORNELIO VALENTE CUTI, CONCEPTO: DEVOLUCION POR GASTOS DE VIATICOS PEAJES ASIGNADOS, CUENTA DE DEPOSITO: CUENTA UNICA DEL TESORO</t>
  </si>
  <si>
    <t>00099021001 DEP.DE CHEQ.AJENOS,RET.DE CAM.,CONCEPTO: LUZMILA ALMARAZ MORON DE GUERRA,DEP.: BANCO UNION SA , PROCEDENCIA: BANCO UNION S.A., CHEQUE: 163206, FECHA DE EMISION:11/06/2019</t>
  </si>
  <si>
    <t>00099021001 DEP.DE CHEQ.AJENOS,RET.DE CAM.,CONCEPTO: MOLLO AROSTI ALINA,DEP.: BANCO UNION SA , PROCEDENCIA: BANCO UNION S.A., CHEQUE: 163207, FECHA DE EMISION:11/06/2019</t>
  </si>
  <si>
    <t>00099021001 DEP.DE CHEQ.AJENOS,RET.DE CAM.,CONCEPTO: DEVOLUCION DE FONDOS EN AVANCE DISTRITAL POTOSI,DEP.: DIRECCION DISTRITAL POTOSI , PROCEDENCIA: BANCO UNION S.A., CHEQUE: 545, FECHA DE EMISION:13/05/2019</t>
  </si>
  <si>
    <t>00592012001 DEP.DE CHEQ.AJENOS,RET.DE CAM.,CONCEPTO: TRANSFERENCIA DE RECURSOS DEL 17 AL 31 DE MAYO 2019,DEP.: IVAN GONZALES , PROCEDENCIA: BANCO UNION S.A., CHEQUE: 665, FECHA DE EMISION:11/06/2019</t>
  </si>
  <si>
    <t>00099021001 DEPOSITO DE EFECTIVO, DEPOSITANTE: COMITE OLIMPICO BOLIVIANO, CONCEPTO: DEVOLUCION PASAJES AEREOS, CUENTA DE DEPOSITO: CUENTA UNICA DEL TESORO</t>
  </si>
  <si>
    <t>00099021001 DEPOSITO DE EFECTIVO, DEPOSITANTE: VIRGINIA ARRAZOLA ZABALA, CONCEPTO: DEVOLUCION DE DEUDA, CUENTA DE DEPOSITO: CUENTA UNICA DEL TESORO</t>
  </si>
  <si>
    <t>00099021001 DEPOSITO DE EFECTIVO, DEPOSITANTE: SILVIA AMBA MENDOZA, CONCEPTO: DEVOLUCION PAGO DE HABERES DE MAYO 2019, CUENTA DE DEPOSITO: CUENTA UNICA DEL TESORO</t>
  </si>
  <si>
    <t>VENTA DE DIVISAS CON TRANSFERENCIA DE FONDOS A SOLICITUD DE MINISTERIO DE CULTURAS SEGUN SOLICITUD 8270 REF: DEVOLUCION DE SALDO A LA AGENCIA ESPANOLA DE COOPERACION INTERNACIONAL AECID CORRESPONDIENTE AL PROGRAMA FORTALECIMIENTO DEL MINISTERIO DE CULTURA TERCERA FASE SEGUN COMUNICACION INTERNA UPI LIB. 00099021001 TGN-RECURSOS ORDINARIOS (3987) POR DIFERENCIAL CAMBIARIO</t>
  </si>
  <si>
    <t>NUMERO DE LIBRETA CUT: 00291012006 OPERACIÓN E18 TRANSFERENCIA DEL SISTEMA FINANCIERO POR CUENTA DE TERCEROS A LA CUT A NOMBRE DE ABC CNC USO DE DERECHO DE VIA</t>
  </si>
  <si>
    <t>REGULARIZACION DE TRANSFERENCIA DEL EXTERIOR SEGUN SWIFT NO.7393 DE FECHA 11/06/2019 ORDENANTE: CONSULADO DE BOLIVIA EN CALAMA REF.: 52012768559 LIB. 00340012005 SEGIP - RECAUDACION EXTERIOR - CEDULAS DE IDENTIDAD</t>
  </si>
  <si>
    <t>COBRO COSTOS DE PAPELERIA POR REGULARIZACION DE TRANSFERENCIA DEL EXTERIOR POR ORDEN DE COPAGAZ DISTRIBUIDORA DE GAS S.A. (BRASIL) REF.: CORREO DE UNIDAD REGIONAL DE TESORERIA - DIRECCION DE FINANZAS CORPORATIVA DE YPFB LIB. 00513012007 YPFB - RECURSOS NACIONALIZACIÓN</t>
  </si>
  <si>
    <t>COBRO COSTOS DE PAPELERIA POR REGULARIZACION DE TRANSFERENCIA DEL EXTERIOR POR ORDEN DE CONSULADO DE BOLIVIA EN CALAMA REF.: 52012768559 LIB. 00340012003 RECAUDACION EXTRANJERIA - C.I. -L.C.</t>
  </si>
  <si>
    <t>||REGISTRO COBRO COMISION AVISO CARTA DE CREDITO STANDBY BS220.-Y EMISION COMP.CONTABLE BS50.-REF.:01977X (BCB:SB-R-2019-07) A/F AGENCIA BOLIVIANA DE ENERGIA NUCLEAR-ABEN,EN COMPL.A COMP.956625,11/06/19. LIB.00099021001 TGN-RECURSOS ORDINARIOS REF.:COMIS.AVISO SBLC 01977X</t>
  </si>
  <si>
    <t>||REG. COBRO PARCIAL COMIS. EMIS. L/C 0,05% S/USD 110.532.800.- POR 203 DÍAS (CORRESP. GESTION 2019),REEMB. GSTS. COM BS220.- Y EMIS. COMP. CONT. BS50.- S/G NOTA ABEN/DGE/NE/N°417/2019,100619 REF:I-2019-34 P/C ABEN A/F JOINT-STOCK COMPANY STATE SPECIALIZED DESIGN INSTITE' LIB.: 00099021001 TGN RECURSOS ORDINARIOS REF.:COMISIÓN EMISIÓN LC I-2019-34 (GESTIÓN 2019).</t>
  </si>
  <si>
    <t>NUMERO DE LIBRETA CUT: 00099021001 OPERACIÓN E18 TRANSFERENCIA DEL SISTEMA FINANCIERO POR CUENTA DE TERCEROS A LA CUT SEGUN CARTA CITE PREV CONT FDS 943 06 2019</t>
  </si>
  <si>
    <t>NUMERO DE LIBRETA CUT: 000990210001 OPERACIÓN E18 TRANSFERENCIA DEL SISTEMA FINANCIERO POR CUENTA DE TERCEROS A LA CUT TRANSFERENCIA DE FONDOS POR PAGO ADELANTADO PRA RP PERIODO MATYO 2019 A SOLICITUD DE FUTURO DE BOLIVIA SA ADMINISTRADORA DE FONDOS DE PENSIONES</t>
  </si>
  <si>
    <t>NUMERO DE LIBRETA CUT: 00099021001 OPERACIÓN E18 TRANSFERENCIA DEL SISTEMA FINANCIERO POR CUENTA DE TERCEROS A LA CUT TRANSFERENCIA DE FONDOS POR PAGO INDEBIDO RP PERIODO MAYO 2019 A SOLICITUD DE FUTURO DE BOLIVIA SA ADMINISTRADORA DE FONDOS DE PENSIONES</t>
  </si>
  <si>
    <t>NÚMERO DE LIBRETA CUT: 99031009.00 OPERACIÓN T01 TRANSFERENCIA DE FONDOS A LA CUT - TESORO DIRECTO DE BANCO UNION S.A. A CUENTA UNICA DEL TESORO CON NUMERO DE SOLICITUD = 3863599 Y NUMERO CORRELATIVO = 91320011062019951 TRANSFERENCIA POR OPERACIONES DE VENTA BONOS BTX</t>
  </si>
  <si>
    <t>00130012002 DEPOSITO DE EFECTIVO, DEPOSITANTE: HUGO DELGADO BURGOS, CONCEPTO: DEVOLUCION POR GASTOS ASIGNADOS, CUENTA DE DEPOSITO: CUENTA UNICA DEL TESORO</t>
  </si>
  <si>
    <t>00099021001 DEPOSITO DE EFECTIVO, DEPOSITANTE: POLICIA BOLIVIANA NOEMY PARDO VDA DE QUINTANILLA, CONCEPTO: DEVOLUCION DE HABERES, CUENTA DE DEPOSITO: CUENTA UNICA DEL TESORO</t>
  </si>
  <si>
    <t>00130012002 DEPOSITO DE EFECTIVO, DEPOSITANTE: FLAVIO JAIME CHOQUE LAZARO CI. 624227 OR, CONCEPTO: DEVOLUCION POR GASTOS ASIGNADOS, CUENTA DE DEPOSITO: CUENTA UNICA DEL TESORO</t>
  </si>
  <si>
    <t>00099021001 DEPOSITO DE EFECTIVO, DEPOSITANTE: JUAN CARLOS TERRAZAS AYCA, CONCEPTO: DEVOLUCION POR PASAJES, CUENTA DE DEPOSITO: CUENTA UNICA DEL TESORO</t>
  </si>
  <si>
    <t>00099021001 DEPOSITO DE EFECTIVO, DEPOSITANTE: RC-3 AROMA, CONCEPTO: DEVOLUCION POR CONCEPTO DE SERVICIOS BASICOS DIC/17, CUENTA DE DEPOSITO: CUENTA UNICA DEL TESORO</t>
  </si>
  <si>
    <t>00099021001 DEPOSITO DE EFECTIVO, DEPOSITANTE: DIONICIO ARCANI  RAMOS, CONCEPTO: DEVOLUCION  FONDOS NO UTILIZADOS  C31 3246, CUENTA DE DEPOSITO: CUENTA UNICA DEL TESORO</t>
  </si>
  <si>
    <t>00099021001 DEPOSITO DE EFECTIVO, DEPOSITANTE: GABRIELA MEJIA AYALA, CONCEPTO: DEVOLUCION DE PASAJES, CUENTA DE DEPOSITO: CUENTA UNICA DEL TESORO</t>
  </si>
  <si>
    <t>00291012008 DEPOSITO DE EFECTIVO, DEPOSITANTE: CHINA RAILWAY GROUP LIMITED SUCURSAL BOLIVIA, CONCEPTO: SOLICITUD DE ENSAYOS DE MUESTRA DE ASFALTO, CUENTA DE DEPOSITO: CUENTA UNICA DEL TESORO</t>
  </si>
  <si>
    <t>00099021001 DEPOSITO DE EFECTIVO, DEPOSITANTE: MIN. DE DEPORTES - EDUARDO ROLANDO FLORES R., CONCEPTO: DEVOLUCION DE UN DIA DE VIATICO VIAJE A COCHABAMBA, CUENTA DE DEPOSITO: CUENTA UNICA DEL TESORO</t>
  </si>
  <si>
    <t>00099021001 DEPOSITO DE EFECTIVO, DEPOSITANTE: UNIDAD EJECUTORA -FNSE, CONCEPTO: PAGO POR CONSUMO AGUA POTABLE POR EL MES DE MAYO UE FNSE, CUENTA DE DEPOSITO: CUENTA UNICA DEL TESORO</t>
  </si>
  <si>
    <t>00099021001 DEPOSITO DE EFECTIVO, DEPOSITANTE: LOURDES ALIAGA, CONCEPTO: DOBLE PERCEPCION DEL MES DE JUNIO 2019, CUENTA DE DEPOSITO: CUENTA UNICA DEL TESORO</t>
  </si>
  <si>
    <t>00047137003 DEP.DE CHEQ.AJENOS,RET.DE CAM.,CONCEPTO: DEVOLUCION TALLER DIFUSION SEPTIEMBRE/18 PREV. 1430 DE 2018 UOD BENI,DEP.: PROYECTO DE ALIANZAS RURALES , PROCEDENCIA: BANCO UNION S.A., CHEQUE: 340, FECHA DE EMISION:11/06/2019</t>
  </si>
  <si>
    <t>00099021001 DEP.DE CHEQ.AJENOS,RET.DE CAM.,CONCEPTO: PABLO RIVERA BUITRAGO,DEP.: BANCO UNION S.A. , PROCEDENCIA: BANCO UNION S.A., CHEQUE: 163212, FECHA DE EMISION:11/06/2019</t>
  </si>
  <si>
    <t>00099021001 DEP.DE CHEQ.AJENOS,RET.DE CAM.,CONCEPTO: RODRIGUEZ ESTRADA CARMEN,DEP.: BANCO UNION S.A. , PROCEDENCIA: BANCO UNION S.A., CHEQUE: 163213, FECHA DE EMISION:11/06/2019</t>
  </si>
  <si>
    <t>00099021001 DEP.DE CHEQ.AJENOS,RET.DE CAM.,CONCEPTO: VALDIVIA CAMACHO MARTHA MIRIAM,DEP.: BANCO UNION S.A. , PROCEDENCIA: BANCO UNION S.A., CHEQUE: 163214, FECHA DE EMISION:11/06/2019</t>
  </si>
  <si>
    <t>00099021001 DEP.DE CHEQ.AJENOS,RET.DE CAM.,CONCEPTO: REVERSION SUELDOS MAGISTERIO,DEP.: MINISTERIO DE EDUCACION , PROCEDENCIA: BANCO UNION S.A., CHEQUE: 24519, FECHA DE EMISION:06/06/2019</t>
  </si>
  <si>
    <t>00099021001 DEP.DE CHEQ.AJENOS,RET.DE CAM.,CONCEPTO: DEVOLUCION ANTICIPO FPS,DEP.: MINISTERIO DE CULTURAS Y TURISMO , PROCEDENCIA: BANCO UNION S.A., CHEQUE: 4070, FECHA DE EMISION:11/06/2019</t>
  </si>
  <si>
    <t>00099021001 DEP.DE CHEQ.AJENOS,RET.DE CAM.,CONCEPTO: DEPÓSITO POR  LA AISEM POR BAJA DE INCAPACIDAD TEMPORAL DE YOVANA LIZET FLORES QUISPE,DEP.: AISEM , PROCEDENCIA: BANCO UNION S.A., CHEQUE: 31918, FECHA DE EMISION:17/05/2019</t>
  </si>
  <si>
    <t>00099021001 DEPOSITO DE EFECTIVO, DEPOSITANTE: JAVIER EDUARDO ZAVALETA LOPEZ, CONCEPTO: REVERSION VIATICOS PREV. 574, CUENTA DE DEPOSITO: CUENTA UNICA DEL TESORO</t>
  </si>
  <si>
    <t>00099021001 DEPOSITO DE EFECTIVO, DEPOSITANTE: MIGUEL ANGEL PEDREGAL PARDO - C.I. 2216262 LP, CONCEPTO: DEVOLUCION POR DOBLE PERCEPCION POR EL PERIODO DEL MES DE ABRIL A MAYO 2019, CUENTA DE DEPOSITO: CUENTA UNICA DEL TESORO</t>
  </si>
  <si>
    <t>00130012002 DEPOSITO DE EFECTIVO, DEPOSITANTE: OSCAR VIDAURRE ROMERO, CONCEPTO: DEVOLUCION POR GASTOS ASIGNADOS, CUENTA DE DEPOSITO: CUENTA UNICA DEL TESORO</t>
  </si>
  <si>
    <t>00378012002 DEPOSITO DE EFECTIVO, DEPOSITANTE: SENATEX - ADHEMAR LEONARDO GARZOFINO URIA, CONCEPTO: DEVOLUCION A C31 # 262 POR UN SALDO NO EJECUTADO, CUENTA DE DEPOSITO: CUENTA UNICA DEL TESORO</t>
  </si>
  <si>
    <t>'COBRO DE'||UTILES DE ESCRITORIO POR EL COMPROBANTE CONTABLE NRO. 0956841 DE LA FECHA, SEGÚN CORREO ELECTRÓNICO DE YPFB DE F. 23/01/2018. DEBITO DE LA LIBRETA 00513022001 YPFB  OPERACIONES.</t>
  </si>
  <si>
    <t>NÚMERO DE LIBRETA CUT: 99031009.00 OPERACIÓN T01 TRANSFERENCIA DE FONDOS A LA CUT - TESORO DIRECTO DE BANCO UNION S.A. A CUENTA UNICA DEL TESORO CON NUMERO DE SOLICITUD = 3866829 Y NUMERO CORRELATIVO = 91320012062019251 TRANSFERENCIA POR OPERACIONES DE VENTA BONOS BTX</t>
  </si>
  <si>
    <t>||TRANSFERENCIA DE FONDOS S/G. MENSAJES SWIFT NROS. 07515 Y 07506 DE LA FECHA. (SECTOR PÚBLICO-SERVICIOS). A LA LIBRETA 00592012001 BOLTUR-BOLETAJE Y VENTA DE PAQUETES TURISTICOS; P/CTA. PRISMA ABD S.R.L.</t>
  </si>
  <si>
    <t>||REGISTRO COBRO COMISION ENMIENDA LC BS220.-REEMBS.GSTS.COMUNICACION BS220.-Y EMISION COMP.CONTABLE BS50.-,S/G NOTAS CEX-YVYA-1094/2019 CEX-FONPLATA/0100/2019,07/06/19;CEX-FONPLATA/0101/2019,11/06/19 REF.:I-2019-33 P/C A.A.S.A.N.A. A/F OTT HYDROMET CORP. LIB.00512012001 LBP-AASANA-PACS SONET (4030004676) REF.:COMIS.ENMIENDA LC I-2019-33</t>
  </si>
  <si>
    <t>||TRANSFERENCIA DE FONDOS S/G. MENSAJES SWIFT NROS. 07515 Y 07506 DE LA FECHA. (SECTOR PÚBLICO-SERVICIOS). DE LA LIBRETA 00592012001 BOLTUR-BOLETAJE Y VENTA DE PAQUETES TURISTICOS;COBRO UTILES DE ESCRITORIO.</t>
  </si>
  <si>
    <t>00099021001 DEPOSITO DE EFECTIVO, DEPOSITANTE: SUSANA ROJAS CRUZ, CONCEPTO: DEVOLUCION DEL SEGUNDO AGUINALDO 2018, CUENTA DE DEPOSITO: CUENTA UNICA DEL TESORO</t>
  </si>
  <si>
    <t>00099021001 DEPOSITO DE EFECTIVO, DEPOSITANTE: SUSANA ROJAS CRUZ, CONCEPTO: DEVOLUCION DE AGUINALDO 2018, CUENTA DE DEPOSITO: CUENTA UNICA DEL TESORO</t>
  </si>
  <si>
    <t>00099021001 DEPOSITO DE EFECTIVO, DEPOSITANTE: ROSARIO JEMIO PEÑALOZA, CONCEPTO: DEVOLUCION DE RETROACTIVO, CUENTA DE DEPOSITO: CUENTA UNICA DEL TESORO</t>
  </si>
  <si>
    <t>00099021001 DEPOSITO DE EFECTIVO, DEPOSITANTE: LIZ FEDRA  HUAYTA  HERNANI, CONCEPTO: DEVOLUCION MENSUALIDAD MAYO 2019 LIZ HUAYTA PROGRAMA 100 BECAS DE POSGRADO MIN DE EDUCACION, CUENTA DE DEPOSITO: CUENTA UNICA DEL TESORO</t>
  </si>
  <si>
    <t>00099021001 DEPOSITO DE EFECTIVO, DEPOSITANTE: JUAN CARLOS FERRANO CONDORI, CONCEPTO: DEVOLUCION DE FONDOS ASIGNADOS POR LA ASEGURADORA FORTALEZA  S.A., CUENTA DE DEPOSITO: CUENTA UNICA DEL TESORO</t>
  </si>
  <si>
    <t>00591012001 DEPOSITO DE EFECTIVO, DEPOSITANTE: FREDDY JULIAN LAIME LUNA, CONCEPTO: PAGO POR SERVICIOS DE AGUA POTABLE, CUENTA DE DEPOSITO: CUENTA UNICA DEL TESORO</t>
  </si>
  <si>
    <t>00099021001 DEPOSITO DE EFECTIVO, DEPOSITANTE: CAROLA MAGDA SAAVEDRA VARGAS, CONCEPTO: DEVOLUCION POR 16 HORAS NO TRABAJADAS EN EL MES DE SEPTIEMBRE DEL 2017, CUENTA DE DEPOSITO: CUENTA UNICA DEL TESORO</t>
  </si>
  <si>
    <t>00099021001 DEPOSITO DE EFECTIVO, DEPOSITANTE: SERGIO MARCELO CEREZO AGUIRRE, CONCEPTO: REINTEGRO DE HABERES RENUMERACION MAXIMA, CUENTA DE DEPOSITO: CUENTA UNICA DEL TESORO</t>
  </si>
  <si>
    <t>00592012001 DEPOSITO DE EFECTIVO, DEPOSITANTE: AUTORIDAD DE ELECTRICIDAD, CONCEPTO: PENALIDAD ND-257859 AUTORIDAD DE ELECTRICIDAD, CUENTA DE DEPOSITO: CUENTA UNICA DEL TESORO</t>
  </si>
  <si>
    <t>00046058009 DEPOSITO DE EFECTIVO, DEPOSITANTE: ANDREA VILLARROEL AQUIN, CONCEPTO: DEVOLUCION DE FONDOS DE AVANCE, CUENTA DE DEPOSITO: CUENTA UNICA DEL TESORO</t>
  </si>
  <si>
    <t>00099021001 DEPOSITO DE EFECTIVO, DEPOSITANTE: MEDARDO REMY VARGAS ALVAREZ, CONCEPTO: PAGO SEGUN PLAN DE PAGOS, CUENTA DE DEPOSITO: CUENTA UNICA DEL TESORO</t>
  </si>
  <si>
    <t>00099021001 DEPOSITO DE EFECTIVO, DEPOSITANTE: PATRICIA EUSEBIA MARCA SALGADO, CONCEPTO: DEVOLUCION TELEFONIA E INTERNET PGE MES FEBRERO /19 S/G NOTA INTERNA PGE-UBS NOT -0338/19, CUENTA DE DEPOSITO: CUENTA UNICA DEL TESORO</t>
  </si>
  <si>
    <t>00099021001 DEPOSITO DE EFECTIVO, DEPOSITANTE: MARIBEL LECOÑA ALAVI, CONCEPTO: DEPÓSITO EN CTA SENASIR COBRO INDEBIDO, CUENTA DE DEPOSITO: CUENTA UNICA DEL TESORO</t>
  </si>
  <si>
    <t>00591012001 DEPOSITO DE EFECTIVO, DEPOSITANTE: FREDDY  JULIAN LAIME LUNA, CONCEPTO: PAGO POR SERVICIOS DE AGUA POTABLE, CUENTA DE DEPOSITO: CUENTA UNICA DEL TESORO</t>
  </si>
  <si>
    <t>00342012001 DEP.DE CHEQ.AJENOS,RET.DE CAM.,CONCEPTO: DEVOLUCION VIATICOS MES ABRIL C31 N°499,DEP.: AEV REGIONAL COCHABAMBA , PROCEDENCIA: BANCO UNION S.A., CHEQUE: 682, FECHA DE EMISION:22/05/2019</t>
  </si>
  <si>
    <t>00291014203 DEP.DE CHEQ.AJENOS,RET.DE CAM.,CONCEPTO: REEMBOLSO DEL FNDR,DEP.: ABC -OFICINA CENTRAL , PROCEDENCIA: BANCO UNION S.A., CHEQUE: 3546, FECHA DE EMISION:12/06/2019</t>
  </si>
  <si>
    <t>00572012001 DEP.DE CHEQ.AJENOS,RET.DE CAM.,CONCEPTO: DEVOLUCION DE FONDOS POR FRANQUICIA,DEP.: CIA DE SEGUROS Y REASEGUROS FORTALEZA S.A. , PROCEDENCIA: BANCO FORTALEZA SOCIEDAD ANONIMA (BANCO FORTALEZA S.A.), CHEQUE: 11072, FECHA DE EMISI</t>
  </si>
  <si>
    <t>00099021001 DEP.DE CHEQ.AJENOS,RET.DE CAM.,CONCEPTO: DEVOLUCION POR ERROR EN DEPÓSITO,DEP.: EMAPAV , PROCEDENCIA: BANCO UNION S.A., CHEQUE: 1271, FECHA DE EMISION:13/06/2019</t>
  </si>
  <si>
    <t>00099021001 DEP.DE CHEQ.AJENOS,RET.DE CAM.,CONCEPTO: MAYRA LUZ YUFRA MENESES,DEP.: BANCO UNION S.A. , PROCEDENCIA: BANCO UNION S.A., CHEQUE: 163216, FECHA DE EMISION:13/06/2019</t>
  </si>
  <si>
    <t>00016018008 DEPOSITO DE EFECTIVO, DEPOSITANTE: MIN DE EDUCACION - ALEX TARQUINO CHOQUE, CONCEPTO: DEVOLUCION DE PASAJE TERRESTRE, CUENTA DE DEPOSITO: CUENTA UNICA DEL TESORO</t>
  </si>
  <si>
    <t>00099021001 DEPOSITO DE EFECTIVO, DEPOSITANTE: MIN DE DEPORTES - RONAL REMERINO SANTOS HUANCA, CONCEPTO: DEVOLUCION VIATICOS NO UTILIZADOS DE LA COPA ESTADO PLURINACIONAL SUB 18 SEGUNDA RONDA, CUENTA DE DEPOSITO: CUENTA UNICA DEL TESORO</t>
  </si>
  <si>
    <t>00132022003 DEPOSITO DE EFECTIVO, DEPOSITANTE: BEYMAR EDUARDO TERCEROS ROCHA, CONCEPTO: DEVOLUCION POR FONDOS NO UTILIZADOS N° PREV. 537, CUENTA DE DEPOSITO: CUENTA UNICA DEL TESORO</t>
  </si>
  <si>
    <t>00099021001 DEPOSITO DE EFECTIVO, DEPOSITANTE: ANDRES HENRRY SEJAS LAZARTE-MIN HIDROCARBUROS, CONCEPTO: DEVOLUCION DE PASAJES, CUENTA DE DEPOSITO: CUENTA UNICA DEL TESORO</t>
  </si>
  <si>
    <t>00099021001 DEPOSITO DE EFECTIVO, DEPOSITANTE: EULOGIO USNAYO HUANCA, CONCEPTO: DOBLE PERCEPCION, CUENTA DE DEPOSITO: CUENTA UNICA DEL TESORO</t>
  </si>
  <si>
    <t>00340012003 DEP.DE CHEQ.AJENOS,RET.DE CAM.,CONCEPTO: POR PERMISO DE HABERES MES MAYO/2019 FUENTE 20,DEP.: SEGIP DAMIANA FLORES ALANOCA , PROCEDENCIA: BANCO UNION S.A., CHEQUE: 13666, FECHA DE EMISION:28/05/2019</t>
  </si>
  <si>
    <t>00099021001 DEP.DE CHEQ.AJENOS,RET.DE CAM.,CONCEPTO: POR PERMISOS SIN GOCE DE HABERES MES MAYO/2019 F-41,DEP.: SEGIP DAMIANA FLORES ALANOCA , PROCEDENCIA: BANCO UNION S.A., CHEQUE: 13665, FECHA DE EMISION:28/05/2019</t>
  </si>
  <si>
    <t>00099021001 DEP.DE CHEQ.AJENOS,RET.DE CAM.,CONCEPTO: DEVOL DE RECURSOS DEL PROY PROD Y RENOVACION CULTIVARCS CITRICOS COMUNIDAD MOCORI-YANACACHI,DEP.: GOBIERNO AUTONOMO MUNICIPAL DE YANACACHI</t>
  </si>
  <si>
    <t>De: 00099021001 Transferencia de recursos a solicitud del Órgano Judicial, (operación bimonetaria), SG Nota CITE: UNID./NAL./FINANZAS/DAF-OJ N°431/2019, por depósitos judiciales a favor del Ministerio de Defensa por restitución del Certificado de Depósito Judicial Nro. 9534. H.R. 6-17419-R.</t>
  </si>
  <si>
    <t>De: 00099021001 Transferencia de recursos a solicitud del Órgano Judicial, (operación bimonetaria), SG Nota CITE: UNID./NAL./FINANZAS/DAF-OJ N°431/2019, por depósitos judiciales a favor del Ministerio de Defensa por restitución del Certificado de Depósito Judicial Nros. 400715. H.R. 6-17419-R.</t>
  </si>
  <si>
    <t>||REGISTRO COBRO COMISION AVISO ENMIENDA CARTA DE CREDITO STANDBY BS220.-Y EMISION COMP.CONTABLE BS50.-REF.:BKD2017LG00114 (BCB:SB-R-2017-31) A/F ADMINISTRADORA BOLIVIANA DE CARRETERAS-ABC,S/G SWIFT 7576 ADJ.DE LA FECHA. LIB.00291012002 ABC-RECURSOS PROPIOS REF.:COMISIONES AVISO ENMIENDA SBLC BKD2017LG00114</t>
  </si>
  <si>
    <t>A:00099021001 Pago de capital e interés corriente a favor del TGN, adeudado por el GAD Oruro, correspondiente a los Préstamos Convenios Subsidiarios CAF 2324, Proyectos de Electrificación Rural: Belén de Choquecota, Ampliación Qaqachaca, Realenga, Cochipampa, Carbuyo y Vilcani.</t>
  </si>
  <si>
    <t>NÚMERO DE LIBRETA CUT: 99031009.00 OPERACIÓN T01 TRANSFERENCIA DE FONDOS A LA CUT - TESORO DIRECTO DE BANCO UNION S.A. A CUENTA UNICA DEL TESORO CON NUMERO DE SOLICITUD = 3870973 Y NUMERO CORRELATIVO = 91320013062019052 TRANSFERENCIA POR OPERACIONES DE VENTA BONOS BTX</t>
  </si>
  <si>
    <t>||TRANSFERENCIA AL TGN P/PAGO BONO "JUANA AZURDUY" P/MAYO 2019, S/G ART.8 LEY 211, DISPOSICIÓN FINAL 4°LEY 1135 Y ART.23 DEL D.S.3766, INSTRUC.DE H.R. BCB-HRE-TGL-2019-7841, NOTA MEFP/VTCP/DGPOT/UPCFTGN/N°1594/2019, DECISIÓN PRESIDENCIAL N°05/2018 Y FT N° 5/2019 DE LA GADM TRANSFERENCIA A LA CUENTA UNICA DEL TESORO,LIBRETA 00099021001 "TGN - RECURSOS ORDINARIOS "</t>
  </si>
  <si>
    <t>'COBRO DE'||UTILES DE ESCRITORIO POR EL COMPROBANTE CONTABLE NRO. 0956988 DE LA FECHA, SEGÚN CORREO ELECTRÓNICO DE YPFB DE F. 23/01/2018. DEBITO DE LA LIBRETA 00513022001 YPFB  OPERACIONES.</t>
  </si>
  <si>
    <t>00099021001 DEPOSITO DE EFECTIVO, DEPOSITANTE: EUGENIO MULLUCUNDO CADENA, CONCEPTO: DOBLE PERCEPCION, CUENTA DE DEPOSITO: CUENTA UNICA DEL TESORO</t>
  </si>
  <si>
    <t>00099021001 DEPOSITO DE EFECTIVO, DEPOSITANTE: PEDRO MIGUEL GUARACHI PLATA, CONCEPTO: DOBLE PERCEPCION, CUENTA DE DEPOSITO: CUENTA UNICA DEL TESORO</t>
  </si>
  <si>
    <t>00592012001 DEPOSITO DE EFECTIVO, DEPOSITANTE: JOSE LUIS MAMANI ESPEJO, CONCEPTO: VENTA EMISIVO PARTICULARES DEL 05 AL 10 DE JUNIO DE 2019, CUENTA DE DEPOSITO: CUENTA UNICA DEL TESORO</t>
  </si>
  <si>
    <t>00592012001 DEPOSITO DE EFECTIVO, DEPOSITANTE: VICTOR CORTEZ CAMINO, CONCEPTO: PAGO NOTA DEBITO 234775 CORRESPONDIENTE A LA GESTION 2018  CXC COUNTERS, CUENTA DE DEPOSITO: CUENTA UNICA DEL TESORO</t>
  </si>
  <si>
    <t>00099021001 DEPOSITO DE EFECTIVO, DEPOSITANTE: MARIA LUZ SEQUEIROS RIVERA, CONCEPTO: DEVOLUCION DE SUPLENCIA MATERNIDAD OCTUBRE/2018 MARIA LUZ SEQUEIROS RIVERA, CUENTA DE DEPOSITO: CUENTA UNICA DEL TESORO</t>
  </si>
  <si>
    <t>00526012001 DEPOSITO DE EFECTIVO, DEPOSITANTE: BOLIVIA  TV- JAIME QUISPE MAMANI, CONCEPTO: DEVOLUCION DE FONDOS EN AVANCE, CUENTA DE DEPOSITO: CUENTA UNICA DEL TESORO</t>
  </si>
  <si>
    <t>00099021001 DEPOSITO DE EFECTIVO, DEPOSITANTE: RODOLFO RILKER SAAVEDRA MOYA, CONCEPTO: REEMBOLSO POR MORA ELFEC - ABRIL 2019, CUENTA DE DEPOSITO: CUENTA UNICA DEL TESORO</t>
  </si>
  <si>
    <t>00099021001 DEPOSITO DE EFECTIVO, DEPOSITANTE: FREDDY COYO LARICO, CONCEPTO: DEVOLUCION DE ASIGNACION DE BONO A CARGO, CUENTA DE DEPOSITO: CUENTA UNICA DEL TESORO</t>
  </si>
  <si>
    <t>00070011102 DEPOSITO DE EFECTIVO, DEPOSITANTE: FREDY GERMAN CHOQUE MENDOZA, CONCEPTO: DEVOLUCION REFRIGERIOS, CUENTA DE DEPOSITO: CUENTA UNICA DEL TESORO</t>
  </si>
  <si>
    <t>00099021001 DEPOSITO DE EFECTIVO, DEPOSITANTE: JUDITH ZAIDA ESPINOZA QUISPE, CONCEPTO: DEVOLUCION DE BONO ECONOMICO, CUENTA DE DEPOSITO: CUENTA UNICA DEL TESORO</t>
  </si>
  <si>
    <t>00291012008 DEP.DE CHEQ.AJENOS,RET.DE CAM.,CONCEPTO: ENSAYOS DE DEFLECTOMETRIA MEDIANTE EL DEFLECTOMETRO LIVIANO RURRENABAQUE RIBERALTA,DEP.: CRCCI , PROCEDENCIA: BANCO BISA S.A., CHEQUE: 176, FECHA DE EMISION:14/06/2019</t>
  </si>
  <si>
    <t>00099021001 DEPOSITO DE EFECTIVO, DEPOSITANTE: RODOLFO RILKER SAAVEDRA MOYA, CONCEPTO: REEMBOLSO POR MORA ELFEC - FEB 2019, CUENTA DE DEPOSITO: CUENTA UNICA DEL TESORO</t>
  </si>
  <si>
    <t>00046181101 DEP.DE CHEQ.AJENOS,RET.DE CAM.,CONCEPTO: REVERSION DE FONDOS,DEP.: MINISTERIO DE SALUD , PROCEDENCIA: BANCO UNION S.A., CHEQUE: 29966, FECHA DE EMISION:04/06/2019</t>
  </si>
  <si>
    <t>00041011101 DEP.DE CHEQ.AJENOS,RET.DE CAM.,CONCEPTO: GACETA ELECTRONICA,DEP.: FUNDEMPRESA , PROCEDENCIA: BANCO MERCANTIL SANTA CRUZ SA., CHEQUE: 6407, FECHA DE EMISION:13/06/2019</t>
  </si>
  <si>
    <t>00041011101 DEP.DE CHEQ.AJENOS,RET.DE CAM.,CONCEPTO: DERECHO DE CONCESION,DEP.: FUNDEMPRESA , PROCEDENCIA: BANCO MERCANTIL SANTA CRUZ SA., CHEQUE: 6406, FECHA DE EMISION:13/06/2019</t>
  </si>
  <si>
    <t>00099021001 DEP.DE CHEQ.AJENOS,RET.DE CAM.,CONCEPTO: DEP DESCUENTOS DEL PERSONAL DE EMAGUA POR REVERSION PLANILLA N°28 C31 604 PAGO DE SUELDOS MAYO/2019,DEP.: EMAGUA , PROCEDENCIA: BANCO UNION S.A., CHEQUE: 1365, FECHA DE EMISION:14/06/2019</t>
  </si>
  <si>
    <t>NÚMERO DE LIBRETA CUT: 99031009.00 OPERACIÓN T01 TRANSFERENCIA DE FONDOS A LA CUT - TESORO DIRECTO DE BANCO UNION S.A. A CUENTA UNICA DEL TESORO CON NUMERO DE SOLICITUD = 3874912 Y NUMERO CORRELATIVO = 91320014062019208 TRANSFERENCIA POR OPERACIONES VENTA BONOS BTX</t>
  </si>
  <si>
    <t>NUMERO DE LIBRETA CUT: 00041014101 OPERACIÓN E75 TRANSFERENCIA DE LA CUENTA FISCAL BUN A LA CUT EN MN TRANSF.DE FDOS.A SOL.G.A.M DE TOTORA SG.NOTA CITE: GAMT-DAF-NÂ°055/2019 A LA CTA. 3987 CUT LBRTA.00041014101</t>
  </si>
  <si>
    <t>NUMERO DE LIBRETA CUT: 00041014101 OPERACIÓN E75 TRANSFERENCIA DE LA CUENTA FISCAL BUN A LA CUT EN MN TRANSF.DE FONDOS A SOL.G.A.M DE SAN LUCAS SG.NOTA CITE OF.:NÂ°328/2019 G.A.M.S.L A LA CTA. 3987 CUT LBRTA.00041014101</t>
  </si>
  <si>
    <t>NUMERO DE LIBRETA CUT: 00099024113 OPERACIÓN E75 TRANSFERENCIA DE LA CUENTA FISCAL BUN A LA CUT EN MN TRANSF.DE FONDOS A SOL.DEL G.A.M DE PUERTO RICO SG.NOTA CITE:GAMPR-UAF.017/19 A LA CTA. 3987 CUT LBRTA.00099024113</t>
  </si>
  <si>
    <t>PAGO A CAF PRÉSTAMO CFA006993 VCTO. 14-06-2019 POR CUENTA DE TGN , NTI. 012276 VALOR 14-06-2019 CAPITAL USD 4.854.696,50 INTERESES USD 2.598.279,43 CTA. 3987 CUENTA UNICA DEL TESORO-3987 LIB. 00099021001 REF.: COMISIONES BANCARIAS</t>
  </si>
  <si>
    <t>||VTA.DIV.,TRANSF.FDOS.AL EXTERIOR Y COBRO COMISION TRANSFERENCIA FDOS.AL EXTERIOR 0,10% S/USD959.622,24,REEMB.GSTS.COMUNICACION BS220.-Y EMISION COMP.CONTABLE BS50.-REF.:PAGO 1 LC I-2018-17 P/C ABEN A/F INVAP SOC.DEL ESTADO,S/G DOCS.ADJ. LIB.00099021001 TGN-RECURSOS ORDINARIOS REF.:COMISIONES PAGO 1 LC I-2018-17</t>
  </si>
  <si>
    <t>||VTA.DIV.,TRANSF.FDOS.AL EXTERIOR Y COBRO COMISION TRANSFERENCIA FDOS.AL EXTERIOR 0,10% S/USD1.652.953,44,REEMB.GSTS.COMUNICACION BS220.-Y EMISION COMP.CONTABLE BS50.-REF.:PAGO 2 LC I-2018-17 P/C ABEN A/F INVAP SOC.DEL ESTADO,S/G DOCS.ADJ. LIB.00099021001 TGN-RECURSOS ORDINARIOS REF.:COMISIONES PAGO 2 LC I-2018-17</t>
  </si>
  <si>
    <t>'TRANSFERENCIA'||RECIBIDA DEL EXTERIOR SEGÚN MENSAJES SWIFT NOS. 7645-7640 (REM.EXT.) DE FECHA 14-06-2019 POR DESEMBOLSO DE CAF PRESTAMO CFA008239 CARRETERA PADILLA EL SALTO LIBRETA N° 00291012002 ABC-RECURSOS PROPIOS REF.: UTILES DE ESCRITORIO</t>
  </si>
  <si>
    <t>||VENTA DE DIVISAS C/TRANSF DE FDOS AL EXT Y COM TRANSF FDOS AL EXT 0,10% S/USD 300.000.- REEMB. GTS. COM. BS220.- Y EMIS. CBTE CONT BS50.- REF:PAGO N°10 LC I-2018-05 P/C ABEN A/J JOINT-STOCK COMPANY, S/G NOTA ABEN/DGE/NE N°429/2019,12/06/19 Y AUT. VTA DIV COD 019908 8248 LIB.: 00099021001 TGN RECURSOS ORDINARIOS REF.: COMISIONES PAGO N°10 LC I-2018-05 ABEN</t>
  </si>
  <si>
    <t>||VENTA DE DIVISAS C/TRANSF DE FDOS AL EXT Y COM TRANSF FDOS AL EXT 0,10% S/USD 533.333,60 REEMB GTS COM. BS220.- Y EMIS. CBTE CONT BS50.- REF:PAGO N°11 LC I-2018-05 P/C ABEN A/J JOINT-STOCK COMPANY, S/G NOTA ABEN/DGE/NE N°429/2019,12/06/19 Y AUT. VTA DIV COD 019908 8248 LIB.: 00099021001 TGN RECURSOS ORDINARIOS REF.: COMISIONES PAGO N°11 LC I-2018-05 ABEN</t>
  </si>
  <si>
    <t>||VENTA DE DIVISAS C/TRANSF DE FDOS AL EXT Y COM TRANSF FDOS AL EXT 0,10% S/USD 436.364.- REEMB. GTS. COM. BS220.- Y EMIS. CBTE CONT BS50.- REF:PAGO N°12 LC I-2018-05 P/C ABEN A/J JOINT-STOCK COMPANY, S/G NOTA ABEN/DGE/NE N°429/2019,12/06/19 Y AUT. VTA DIV COD 019908 8248 LIB.: 00099021001 TGN RECURSOS ORDINARIOS REF.: COMISIONES PAGO N°12 LC I-2018-05 ABEN</t>
  </si>
  <si>
    <t>||VENTA DE DIVISAS C/TRANSF DE FDOS AL EXT Y COM TRANSF FDOS AL EXT 0,10% S/USD 1.445.216,26 REEMB GTS COM BS220.- Y EMIS CBTE CONT BS50.- REF:PAGO N°13 LC I-2018-05 P/C ABEN A/J JOINT-STOCK COMPANY, S/G NOTA ABEN/DGE/NE N°431/2019,12/06/19 Y AUT. VTA DIV COD 019809 8182 LIB.: 00099021001 TGN RECURSOS ORDINARIOS REF.: COMISIONES PAGO N°13 LC I-2018-05 ABEN</t>
  </si>
  <si>
    <t>00099021001 DEPOSITO DE EFECTIVO, DEPOSITANTE: LUIS FERNANDO PEREZ ARMENDIA, CONCEPTO: DEVOLUCION POR DOBLE PERCEPCION, CUENTA DE DEPOSITO: CUENTA UNICA DEL TESORO</t>
  </si>
  <si>
    <t>00670012002 DEPOSITO DE EFECTIVO, DEPOSITANTE: ROBERTO NUÑEZ LOZANO, CONCEPTO: PAGO RESARCIMIENTO DE DAÑOS SEGUN INFORME DEL T.S.E., CUENTA DE DEPOSITO: CUENTA UNICA DEL TESORO</t>
  </si>
  <si>
    <t>00099021001 DEPOSITO DE EFECTIVO, DEPOSITANTE: RPM-3 GRAL ARZE, CONCEPTO: REVERSION ALIMENTACION CANES MES DICIEMBRE 2018, CUENTA DE DEPOSITO: CUENTA UNICA DEL TESORO</t>
  </si>
  <si>
    <t>00190012003 DEPOSITO DE EFECTIVO, DEPOSITANTE: MARIA VIRGINIA LAYME PEÑARANDA, CONCEPTO: DEVOLUCION DE VIATICOS POR VIAJE AL MUNICIPIO  BATALLAS EL 15 DE ABRIL, CUENTA DE DEPOSITO: CUENTA UNICA DEL TESORO</t>
  </si>
  <si>
    <t>00190012003 DEPOSITO DE EFECTIVO, DEPOSITANTE: OSWALDO GUILLERMO PLAZA CLAROS, CONCEPTO: DEVOLUCION DE VIATICOS POR VIAJE AL MUNICIPIO COTAGAITA DEL 16 AL 18 DE ABRIL, CUENTA DE DEPOSITO: CUENTA UNICA DEL TESORO</t>
  </si>
  <si>
    <t>00099021001 DEPOSITO DE EFECTIVO, DEPOSITANTE: KARINA MORENO SAINZ, CONCEPTO: DEVOLUCION DE PASAJES TERRESTRES NO UTILIZADOS, CUENTA DE DEPOSITO: CUENTA UNICA DEL TESORO</t>
  </si>
  <si>
    <t>00130012002 DEPOSITO DE EFECTIVO, DEPOSITANTE: JUAN R. GUERREROS ROQUE, CONCEPTO: DEVOLUCION POR GASTOS DE PEAJES, CUENTA DE DEPOSITO: CUENTA UNICA DEL TESORO</t>
  </si>
  <si>
    <t>00099021001 DEPOSITO DE EFECTIVO, DEPOSITANTE: COMANDO EN JEFE DE LA FFAA DEL ESTADO, CONCEPTO: REVERSION VIATICOS NO EJECUTADOS DEL GRAL MARIO ENRIQUE PEINADO SALAS, CUENTA DE DEPOSITO: CUENTA UNICA DEL TESORO</t>
  </si>
  <si>
    <t>00099021001 DEPOSITO DE EFECTIVO, DEPOSITANTE: RPM-3 GRAL ARZE, CONCEPTO: REVERSION ALIMENTACION CANES MES MAYO, CUENTA DE DEPOSITO: CUENTA UNICA DEL TESORO</t>
  </si>
  <si>
    <t>00660012006 DEP.DE CHEQ.AJENOS,RET.DE CAM.,CONCEPTO: DEVOLUCION DE EXCESO DE LLAMADAS GESTION 2018,DEP.: ORGANO JUDICIAL DISTRITO POTOSI , PROCEDENCIA: BANCO UNION S.A., CHEQUE: 1336, FECHA DE EMISION:12/06/2019</t>
  </si>
  <si>
    <t>00660102001 DEP.DE CHEQ.AJENOS,RET.DE CAM.,CONCEPTO: REVERSIONES POR DEVOLUCION DE VIATICOS Y PAGO EN EXCESO DEL SERVICIO DE GAS GESTION 2019,DEP.: ORGANO JUDICIAL DISTRITO POTOSI , PROCEDENCIA: BANCO UNION S.A., CHEQUE: 1335, FECHA DE EMISION:12/06/2019</t>
  </si>
  <si>
    <t>00099021001 DEP.DE CHEQ.AJENOS,RET.DE CAM.,CONCEPTO: REEMBOLSO POR BAJAS MEDICAS DE INCAPACIDAD TEMPORAL MES MARZO 2019 MIN SALUD,DEP.: CAJA BANCARIA ESTATAL DE SALUD , PROCEDENCIA: BANCO UNION S.A., CHEQUE: 32149, FECHA DE EMISION:05/06/2019</t>
  </si>
  <si>
    <t>00291012008 DEPOSITO DE EFECTIVO, DEPOSITANTE: INDUPAINT  SRL, CONCEPTO: REALIZACION DE ENSAYOS SOBRE LA MINAS REFLECTIVAS, CUENTA DE DEPOSITO: CUENTA UNICA DEL TESORO</t>
  </si>
  <si>
    <t>00070011102 DEP.DE CHEQ.AJENOS,RET.DE CAM.,CONCEPTO: DEP EMPRESA BOLIVIANA LINE SERVICES LTDA POR LIMPIEZA ABRIL DE 2019,DEP.: MINISTERIO DE TRABAJO EMPLEO Y PREVISION SOCIAL , PROCEDENCIA: BANCO UNION S.A., CHEQUE: 9356, FECHA DE EMISION:12/06/2019</t>
  </si>
  <si>
    <t>00070011102 DEP.DE CHEQ.AJENOS,RET.DE CAM.,CONCEPTO: DEP EN DEMASIA POR MICHEL FERRUFINO,DEP.: MINISTERIO DE TRABAJO EMPLEO Y PREVISION SOCIAL , PROCEDENCIA: BANCO UNION S.A., CHEQUE: 9353, FECHA DE EMISION:11/06/2019</t>
  </si>
  <si>
    <t>00099021001 DEP.DE CHEQ.AJENOS,RET.DE CAM.,CONCEPTO: REEMBOLSO POR BAJAS MEDICAS DE CAJA DE SALUD CORDES A AUTORIDAD DE REGULACION Y FISCALIZACION TELECO,DEP.: CAJA DE SALUD CORDES , PROCEDENCIA: BANCO UNION S.A., CHEQUE: 12421, FECHA DE EMISION:12/06/2019</t>
  </si>
  <si>
    <t>00099021001 DEP.DE CHEQ.AJENOS,RET.DE CAM.,CONCEPTO: REEMBOLSO BAJAS MEDICAS DE CAJA DE SALUD CORDES A UNIDAD DE COORDINACION DE PROGRAMAS Y PROYECTOS,DEP.: CAJA DE SALUD CORDES , PROCEDENCIA: BANCO UNION S.A., CHEQUE: 12424, FECHA DE EMISION:12/06/2019</t>
  </si>
  <si>
    <t>00593012001 DEP.DE CHEQ.AJENOS,RET.DE CAM.,CONCEPTO: REEMBOLSO POR BAJAS MEDICAS DE: CAJA DE SALUD CORDES A EMPRESA ESTATAL YACANA,DEP.: CAJA DE SALUD CORDES , PROCEDENCIA: BANCO UNION S.A., CHEQUE: 12425, FECHA DE EMISION:12/06/2019</t>
  </si>
  <si>
    <t>00099021001 DEP.DE CHEQ.AJENOS,RET.DE CAM.,CONCEPTO: DEVOLUCION FONDOS EN AVANCE C31-12/19 D.A.10,DEP.: FPS OFICINA CENTRAL , PROCEDENCIA: BANCO UNION S.A., CHEQUE: 1050, FECHA DE EMISION:14/06/2019</t>
  </si>
  <si>
    <t>00099021001 DEP.DE CHEQ.AJENOS,RET.DE CAM.,CONCEPTO: REEMBOLSO POR BAJAS MEDICAS DE: CAJA DE SALUD CORDES A: AUTORIDAD DE REGULACION Y FISCALIZACION DE T,DEP.: CAJA DE SALUD CORDES , PROCEDENCIA: BANCO UNION S.A., CHEQUE: 12420, FECHA DE EMISION:12/06/2019</t>
  </si>
  <si>
    <t>00099021001 DEP.DE CHEQ.AJENOS,RET.DE CAM.,CONCEPTO: REEMBOLSO POR BAJAS MEDICAS DE: CAJA DE SALUD CORDES A: SERVICIO PARA LA PREVENCION DE LA TORTURA -,DEP.: CAJA DE SALUD CORDES , PROCEDENCIA: BANCO UNION S.A., CHEQUE: 12429, FECHA DE EMISION:12/06/2019</t>
  </si>
  <si>
    <t>00099021001 DEP.DE CHEQ.AJENOS,RET.DE CAM.,CONCEPTO: REEMBOLSO POR BAJAS MEDICAS DE: CAJA DE SALUD CORDES A: MINISTERIO DE MEDIO AMBIENTE Y AGUA,DEP.: CAJA DE SALUD CORDES , PROCEDENCIA: BANCO UNION S.A., CHEQUE: 12428, FECHA DE EMISION:12/06/2019</t>
  </si>
  <si>
    <t>00099021001 DEP.DE CHEQ.AJENOS,RET.DE CAM.,CONCEPTO: REEMBOLSO POR BAJAS MEDICAS DE: CAJA DE SALUD CORDES A: AGENCIA BOLIVIANA DE ENERGIA NUCLEAR,DEP.: CAJA DE SALUD CORDES , PROCEDENCIA: BANCO UNION S.A., CHEQUE: 12427, FECHA DE EMISION:12/06/2019</t>
  </si>
  <si>
    <t>De: 00099021001 Transferencia de recursos al GAM de Huatajata a para el pago del Bono de Discapacidad, en el marco de la Ley Nº977 de fecha 26 de septiembre de 2017, DS N°3437 de 20 de diciembre de 2017, Resolución Ministerial Nº010 de fecha 10 de enero de 2018 y Resolución Ministerial N°513 de fecha 05 de junio de 2019, primer desembolso de la gestión 2019.</t>
  </si>
  <si>
    <t>A:00099021001 Pago de capital e interese corriente a favor del TGN, adeudados por el GAD Santa Cruz, correspondiente al Convenio Subsidiario CAF 2324 Proyecto de Sistema de Electrificación Rural Naciones Unidas – Nuevo Palmar Villanueva.</t>
  </si>
  <si>
    <t>NUMERO DE LIBRETA CUT: 00099024113 OPERACIÓN E75 TRANSFERENCIA DE LA CUENTA FISCAL BUN A LA CUT EN MN TRANSF.DE FONDOS A SOL.G.A.M DE TAPACARI S.G.NOTA CITE:GAM-207/2019 A LA CTA. 3987 CUT LBRTA.00099024113</t>
  </si>
  <si>
    <t>||REGULARIZACIÓN DE NUESTRA OPERACIÓN NRO. 0956231 DE F. 06/06/2019 EN ATENCIÓN A CORREOS ELECTRÓNICOS DE LA DGAC DE F. 06/06/19 Y DE LA FECHA.. DEBITO DE LA LIBRETA 00117012001 DGAC, REPOSICION UTILES DE ESCRITORIO.</t>
  </si>
  <si>
    <t>||REGULARIZACIÓN DE NUESTRA OPERACIÓN NRO. 0956605 DE F. 10/06/2019 EN ATENCIÓN A CORREOS ELECTRÓNICOS DE LA DGAC DE F. 12/06/2019 Y DE LA FECHA. DEBITO DE LA LIBRETA 00117012001 DGAC, REPOSICION UTILES DE ESCRITORIO.</t>
  </si>
  <si>
    <t>||TRANSFERENCIA DE FONDOS S/G. MENSAJES SWIFT NROS. 07662 Y 07654 DE LA FECHA. (SECTOR PÚBLICO - SOBREVUELOS). DEBITO DE LA LIBRETA 00117012001 DGAC, REPOSICION UTILES DE ESCRITORIO.</t>
  </si>
  <si>
    <t>||TRANSFERENCIA DE FONDOS S/G. MENSAJES SWIFT NROS. 07664 Y 07653 DE LA FECHA. (SECTOR PÚBLICO - SOBREVUELOS). DEBITO DE LA LIBRETA 00117012001 DGAC, REPOSICION UTILES DE ESCRITORIO.</t>
  </si>
  <si>
    <t>||COMISION TRANSFERENCIA FDOS.AL EXTERIOR 0,10% S/USD246.400.-,REEMB.GSTS.COMUNICACION BS220.-Y EMISION COMP.CONTABLE BS50.-REF.:PAGO 5 LC I-2017-032 P/C Y.P.F.B. A/F KOSAN CRISPLANT A/S,EN COMPL.A COMP.97182,17/06/19. LIB.00513012004 LBP-YPFB-UNICOMERCIAL REF.:COMISIONES PAGO 5 LC I-2017-032</t>
  </si>
  <si>
    <t>PAGO A IDA PRÉSTAMO 5461-BO VCTO. 15-06-2019 POR CUENTA DE TGN , NTI. 012251 VALOR 17-06-2019 CAPITAL USD 298.264,40 INTERESES USD 16.676,60 CTA. 3987 CUENTA UNICA DEL TESORO-3987 LIB. 00099021001 REF.: COMISIONES BANCARIAS</t>
  </si>
  <si>
    <t>00134012001 DEPOSITO DE EFECTIVO, DEPOSITANTE: LINA GABRIELA CHOQUE SANTOS, CONCEPTO: DESCARGO POR REFRIGERIOS RENDICION DE CUENTAS INICIAL 2019, CUENTA DE DEPOSITO: CUENTA UNICA DEL TESORO</t>
  </si>
  <si>
    <t>00670012002 DEPOSITO DE EFECTIVO, DEPOSITANTE: DIEGO ALEJANDRO SANCHEZ DE LOZADA MORALES, CONCEPTO: PAGO RESARCIMIENTO DAÑOS SEGUN INFORME DEL TSE, CUENTA DE DEPOSITO: CUENTA UNICA DEL TESORO</t>
  </si>
  <si>
    <t>00099021001 DEPOSITO DE EFECTIVO, DEPOSITANTE: ARMANDO HUMEREZ FLORES, CONCEPTO: REVERSION DE BOLETA DE HABER MENSUAL MAYO/2019 DE ZAMBRANA DAVID, CUENTA DE DEPOSITO: CUENTA UNICA DEL TESORO</t>
  </si>
  <si>
    <t>00592012001 DEPOSITO DE EFECTIVO, DEPOSITANTE: PROGRAMA UEP-ACCESOS ASAP, CONCEPTO: EMISIVO ENTIDAD PROGRAMA UEP-ACCESOS ASAP PAGO ND 240985 241001 GESTION 2019, CUENTA DE DEPOSITO: CUENTA UNICA DEL TESORO</t>
  </si>
  <si>
    <t>00592012001 DEPOSITO DE EFECTIVO, DEPOSITANTE: M.D.P Y E.P., CONCEPTO: EMISIVO ENTIDAD-MIN DESARROLLO PRODUCTIVO Y ECONOMIA PLURAL PAGO ND 256272 GESTION 2019, CUENTA DE DEPOSITO: CUENTA UNICA DEL TESORO</t>
  </si>
  <si>
    <t>00592012001 DEPOSITO DE EFECTIVO, DEPOSITANTE: MINISTERIO DE LA PRESIDENCIA, CONCEPTO: EMISIVO ENTIDAD-MINISTERIO DE LA PRESIDENCIA PAGO ND 257714 GESTION 2019, CUENTA DE DEPOSITO: CUENTA UNICA DEL TESORO</t>
  </si>
  <si>
    <t>00099021001 DEPOSITO DE EFECTIVO, DEPOSITANTE: CARLA LORENA PAZ ACUÑA, CONCEPTO: EXCESO MAXIMO DE REMUNERACION MAYO 2018 PERMITIDO, CUENTA DE DEPOSITO: CUENTA UNICA DEL TESORO</t>
  </si>
  <si>
    <t>00099021001 DEPOSITO DE EFECTIVO, DEPOSITANTE: CARLA LORENA PAZ ACUÑA, CONCEPTO: EXCESO MAXIMA REMUNERACION PERMITIDA JUNIO 2018, CUENTA DE DEPOSITO: CUENTA UNICA DEL TESORO</t>
  </si>
  <si>
    <t>00132012005 DEPOSITO DE EFECTIVO, DEPOSITANTE: DIEGO ANDRES BLACUTT SANCHEZ, CONCEPTO: DEVOLUCION DE SALDOS NO UTILIZADOS PREV 3343, CUENTA DE DEPOSITO: CUENTA UNICA DEL TESORO</t>
  </si>
  <si>
    <t>00099021001 DEPOSITO DE EFECTIVO, DEPOSITANTE: XAVIER L. VEGA MARQUEZ, CONCEPTO: COMPROMISO DE DEVOLUCION DE DEUDA, CUENTA DE DEPOSITO: CUENTA UNICA DEL TESORO</t>
  </si>
  <si>
    <t>00099021001 DEPOSITO DE EFECTIVO, DEPOSITANTE: FREDDY GROVER CHOQUE CONDORI, CONCEPTO: DEVOLUCION DE PASAJES LA PAZ -LIMA LIMA-LA PAZ, CUENTA DE DEPOSITO: CUENTA UNICA DEL TESORO</t>
  </si>
  <si>
    <t>00099021001 DEPOSITO DE EFECTIVO, DEPOSITANTE: FREDDY GROVER CHOQUE CONDORI, CONCEPTO: DEVOLUCION DE VIATICOS C-31 N 1735, CUENTA DE DEPOSITO: CUENTA UNICA DEL TESORO</t>
  </si>
  <si>
    <t>00599032001 DEP.DE CHEQ.AJENOS,RET.DE CAM.,CONCEPTO: DEVOLUCION SALDO NO EJECUTADO MARCO ANTONIO FUENTES RIOS,DEP.: EMPRESA BOLIVIANA DE ALIMENTOS Y DERIVADOS - EBA , PROCEDENCIA: BANCO UNION S.A., CHEQUE: 151, FECHA DE EMISION:18/06/2019</t>
  </si>
  <si>
    <t>00599032003 DEP.DE CHEQ.AJENOS,RET.DE CAM.,CONCEPTO: DEVOLUCION SALDO NO EJECUTADO PETER ARIEL ALBA MENA,DEP.: EMPRESA BOLIVIANA DE ALIMENTOS Y DERIVADOS - EBA , PROCEDENCIA: BANCO UNION S.A., CHEQUE: 150, FECHA DE EMISION:18/06/2019</t>
  </si>
  <si>
    <t>00099021001 DEP.DE CHEQ.AJENOS,RET.DE CAM.,CONCEPTO: DEVOLUCION DE SALDOS NO EJECUTADOS,DEP.: PROGRAMA NACIONAL DE POST-ALFABETIZACION , PROCEDENCIA: BANCO UNION S.A., CHEQUE: 5697, FECHA DE EMISION:18/06/2019</t>
  </si>
  <si>
    <t>00099021001 DEP.DE CHEQ.AJENOS,RET.DE CAM.,CONCEPTO: DEVOLUCION  DEUDA AL TGN POR PARTE DEL SR GUILLERMO ARAMAYO HERRERA DEL MES DE MAYO 2019,DEP.: SENASIR , PROCEDENCIA: BANCO UNION S.A., CHEQUE: 8435, FECHA DE EMISION:12/06/2019</t>
  </si>
  <si>
    <t>00015011108 DEP.DE CHEQ.AJENOS,RET.DE CAM.,CONCEPTO: DEVOLUCION DE FONDOS,DEP.: MIN GOBIERNO , PROCEDENCIA: BANCO UNION S.A., CHEQUE: 51354, FECHA DE EMISION:13/06/2019</t>
  </si>
  <si>
    <t>00190012003 DEPOSITO DE EFECTIVO, DEPOSITANTE: SERGIO NICOLAS BELTRAN LOPEZ, CONCEPTO: DEVOLUCION DE VIATICOS POR VIAJE AL MUNICIPIO CAIZA D EL 30 DE ABRIL, CUENTA DE DEPOSITO: CUENTA UNICA DEL TESORO</t>
  </si>
  <si>
    <t>00099021001 DEPOSITO DE EFECTIVO, DEPOSITANTE: RENE EMILIO VILLALOBOS GUTIERREZ, CONCEPTO: DEVOLUCION DEL SEGUNDO AGUINALDO, CUENTA DE DEPOSITO: CUENTA UNICA DEL TESORO</t>
  </si>
  <si>
    <t>00099021001 DEPOSITO DE EFECTIVO, DEPOSITANTE: RENE EMILIO VILLALOBOS GUTIERREZ, CONCEPTO: DEVOLUCION DEL PRIMER AGUINALDO 2018, CUENTA DE DEPOSITO: CUENTA UNICA DEL TESORO</t>
  </si>
  <si>
    <t>00041011101 DEPOSITO DE EFECTIVO, DEPOSITANTE: MDPYEP, CONCEPTO: DEPÓSITO DE OTROS INGRESOS DEL MDPYEP, CUENTA DE DEPOSITO: CUENTA UNICA DEL TESORO</t>
  </si>
  <si>
    <t>00099021001 DEPOSITO DE EFECTIVO, DEPOSITANTE: MARIANELA CORINA VALENCIA BELLIDO, CONCEPTO: PRESENTACION OPORTUNA DE LA BAJA ASEGURADO EN LA GESTION 2011, CUENTA DE DEPOSITO: CUENTA UNICA DEL TESORO</t>
  </si>
  <si>
    <t>00099021001 DEPOSITO DE EFECTIVO, DEPOSITANTE: AGENCIA ESTATAL DE VIVIENDA, CONCEPTO: PAGO POR SERVICIO DE AGUA POTABLE POR EL MES DE MAYO / 2019 DEL EDIFICIO EX CONAVI, CUENTA DE DEPOSITO: CUENTA UNICA DEL TESORO</t>
  </si>
  <si>
    <t>'COBRO DE'||UTILES DE ESCRITORIO POR EL COMPROBANTE CONTABLE NRO. 0957221 DE LA FECHA, SEGÚN CORREO ELECTRÓNICO DE YPFB. DEBITO DE LA LIBRETA 00513022001 YPFB  OPERACIONES.</t>
  </si>
  <si>
    <t>NÚMERO DE LIBRETA CUT: 99031009.00 OPERACIÓN T01 TRANSFERENCIA DE FONDOS A LA CUT - TESORO DIRECTO DE BANCO UNION S.A. A CUENTA UNICA DEL TESORO CON NUMERO DE SOLICITUD = 3884329 Y NUMERO CORRELATIVO = 91320018062019667 TRANSFEREBNCIA POR VENTA DE BONOS BTX</t>
  </si>
  <si>
    <t>NUMERO DE LIBRETA CUT: 00041014101 OPERACIÓN E75 TRANSFERENCIA DE LA CUENTA FISCAL BUN A LA CUT EN MN TRANSF.DE FDOS. A SOLICITUD DEL G.A.M DE CARANGAS SG.NOTA CITE:GAMC.124/2019 A LA CTA. 3987 CUT LBRTA.00041014101</t>
  </si>
  <si>
    <t>'COBRO DE UTILES DE ESCRITORIO POR´||TRANSF. DE FDOS. DEL EXTERIOR EN COMPLEMENTO AL COMPROBANTE S-0957260 DE LA FECHA LIB. 0513062001 YPFB-OPERACIONES PLANTA DE SEPARACION DE LIQUIDOS RIO GRANDE, COBRO UTILES DE ESC.</t>
  </si>
  <si>
    <t>||TRANSFERENCIA DE FONDOS S/G. MENSAJE SWIFT NRO. 07785 DE LA FECHA. (SECTOR PÚBLICO - SOBREVUELOS). DEBITO DE LA LIBRETA 00117012001 DGAC, REPOSICION UTILES DE ESCRITORIO.</t>
  </si>
  <si>
    <t>'COBRO DE'||UTILES DE ESCRITORIO POR EL COMPROBANTE CONTABLE NRO. 0957292 DE LA FECHA, SEGÚN CORREO ELECTRÓNICO DE YPFB DE LA FECHA. DEBITO DE LA LIBRETA 00513022001 YPFB  OPERACIONES.</t>
  </si>
  <si>
    <t>||TRANSFERENCIA DE FONDOS S/G. MENSAJES SWIFT NROS. 07834 Y 07828 DE LA FECHA. (SECTOR PÚBLICO - SOBREVUELOS). DEBITO DE LA LIBRETA 00117012001 DGAC, REPOSICION UTILES DE ESCRITORIO.</t>
  </si>
  <si>
    <t>||TRANSFERENCIA DEL EXTERIOR SEGUN SWIFT NO. 7781 ORDENANTE CONSULADO DE BOLIVIA EN MADRID LIB. 00340012005 SEGIP - RECAUDACION EXTERIOR-CEDULAS DE IDENTIDAD</t>
  </si>
  <si>
    <t>||TRANSF. DE FONDOS DEL EXTERIOR SEGUN SWIFT NO.7782 DE LA FECHA CONSULADO DE BOLIVIA EN MADRID. REF.: RECAUDACINES SEGIP. LIBRETA NO. 003400012005 SEGIP - RECAUDACION EXTERIOR - CEDULAS DE IDENTIDAD</t>
  </si>
  <si>
    <t>||TRANSF. DE FONDOS DEL EXTERIOR SEGUN SWIFT NO.7782 DE LA FECHA CONSULADO DE BOLIVIA EN MADRID. REF.: RECAUDACINES SEGIP. LIBRETA NO.00340012003 RECAUDACION EXTRANJERIA - C.I. -L.C. REF.: UTILES DE ESCRITORIO</t>
  </si>
  <si>
    <t>||TRANSFERENCIA DEL EXTERIOR SEGUN SWIFT NO. 7781 ORDENANTE CONSULADO DE BOLIVIA EN MADRID LIB. 00340012003 RECAUDACION EXTRANJERIA - C.I.- L.C. POR COBRO UTILES DE ESCRITORIO</t>
  </si>
  <si>
    <t>00225014304 DEPOSITO DE EFECTIVO, DEPOSITANTE: ARIEL CALLIZAYA, CONCEPTO: DEVOLUCION  FONDOS EN AVANCE, CUENTA DE DEPOSITO: CUENTA UNICA DEL TESORO</t>
  </si>
  <si>
    <t>00099021001 DEPOSITO DE EFECTIVO, DEPOSITANTE: JUSTO CASTILLO ZABALA, CONCEPTO: DEVOLUCION DE HABERES, CUENTA DE DEPOSITO: CUENTA UNICA DEL TESORO</t>
  </si>
  <si>
    <t>00099021001 DEPOSITO DE EFECTIVO, DEPOSITANTE: ENRIQUE BOTELLO M, CONCEPTO: DOBLE PERCEPCION, CUENTA DE DEPOSITO: CUENTA UNICA DEL TESORO</t>
  </si>
  <si>
    <t>00099021001 DEPOSITO DE EFECTIVO, DEPOSITANTE: ENDE, CONCEPTO: CUMPL DS 3034 RENUMERACION MAX. MAYO/2019 WILFREDO OVANDO ROJAS, CUENTA DE DEPOSITO: CUENTA UNICA DEL TESORO</t>
  </si>
  <si>
    <t>00016011101 DEPOSITO DE EFECTIVO, DEPOSITANTE: LIDIA JULIETA GUARACHI ALCON, CONCEPTO: DEVOLUCION FORMULARIOS  RUDE, CUENTA DE DEPOSITO: CUENTA UNICA DEL TESORO</t>
  </si>
  <si>
    <t>00099021001 DEPOSITO DE EFECTIVO, DEPOSITANTE: WILLY MENDOZA VILLANUEVA, CONCEPTO: DEVOLUCION POR REMUNERACION MAXIMA PERMITIDA DEL MES DE ABRIL DE 2019, CUENTA DE DEPOSITO: CUENTA UNICA DEL TESORO</t>
  </si>
  <si>
    <t>00099021001 DEPOSITO DE EFECTIVO, DEPOSITANTE: MINISTERIO DE DEPORTES - LUIS OROZCO, CONCEPTO: DEVOLUCION DE SALDOS NO UTILIZADOS ACTIVIDAD DE MOTIVACION EN CEFED VILLA TUNARI, CUENTA DE DEPOSITO: CUENTA UNICA DEL TESORO</t>
  </si>
  <si>
    <t>00099021001 DEPOSITO DE EFECTIVO, DEPOSITANTE: INFANTE GERMAN RAMOS QUINO, CONCEPTO: DEVOLUCION POR REMUNERACION MAXIMA PERMITIDA DEL MES DE ABRIL DE 2019, CUENTA DE DEPOSITO: CUENTA UNICA DEL TESORO</t>
  </si>
  <si>
    <t>00099021001 DEPOSITO DE EFECTIVO, DEPOSITANTE: JULIAN APAZA HUANCA, CONCEPTO: DEVOLUCION POR REMUNERACION MAXIMA PERMITIDA DEL MES DE ABRIL DE 2019, CUENTA DE DEPOSITO: CUENTA UNICA DEL TESORO</t>
  </si>
  <si>
    <t>00592012001 DEPOSITO DE EFECTIVO, DEPOSITANTE: JOSE LUIS MAMANI ESPEJO, CONCEPTO: VENTA EMISIVO PARTICULARES DEL 11 AL 13 DE JUNIO DE 2019, CUENTA DE DEPOSITO: CUENTA UNICA DEL TESORO</t>
  </si>
  <si>
    <t>00592012001 DEPOSITO DE EFECTIVO, DEPOSITANTE: JOSE LUIS MAMANI ESPEJO, CONCEPTO: VENTA RECEPTIVO - PAQUETE TURISTICO 2019, CUENTA DE DEPOSITO: CUENTA UNICA DEL TESORO</t>
  </si>
  <si>
    <t>00526012001 DEPOSITO DE EFECTIVO, DEPOSITANTE: MARCO ANTONIO HUANCA LAYME  CI.  6198387  LP., CONCEPTO: DEVOLUCION DE FONDOS EN AVANCE, CUENTA DE DEPOSITO: CUENTA UNICA DEL TESORO</t>
  </si>
  <si>
    <t>00099021001 DEPOSITO DE EFECTIVO, DEPOSITANTE: PETRONILA YOLANDA TORREZ MALLEA, CONCEPTO: REVERSION HABER MES ABRIL - 2019, CUENTA DE DEPOSITO: CUENTA UNICA DEL TESORO</t>
  </si>
  <si>
    <t>00099021001 DEPOSITO DE EFECTIVO, DEPOSITANTE: PETRONILA YOLANDA TORREZ MALLEA, CONCEPTO: REVERSION HABER MES MAYO - 2019, CUENTA DE DEPOSITO: CUENTA UNICA DEL TESORO</t>
  </si>
  <si>
    <t>00590012001 DEPOSITO DE EFECTIVO, DEPOSITANTE: EMPRESA PUBLICA QUIPUS, CONCEPTO: MULTA ADUANERA, CUENTA DE DEPOSITO: CUENTA UNICA DEL TESORO</t>
  </si>
  <si>
    <t>00576012002 DEPOSITO DE EFECTIVO, DEPOSITANTE: JANETTE LOZA DURAN  CI.  3504355 OR., CONCEPTO: REVERSION DE PLANILLA SERVICIOS MANUALES DICIEMBRE / 2018, CUENTA DE DEPOSITO: CUENTA UNICA DEL TESORO</t>
  </si>
  <si>
    <t>00576012002 DEPOSITO DE EFECTIVO, DEPOSITANTE: JANETTE LOZA DURAN  CI.  3504355 OR., CONCEPTO: REVERSION DE PLANILLA SERVICIOS MANUALES OCTUBRE / 2018, CUENTA DE DEPOSITO: CUENTA UNICA DEL TESORO</t>
  </si>
  <si>
    <t>00099021001 DEP.DE CHEQ.AJENOS,RET.DE CAM.,CONCEPTO: DEV POR EXTRAVIO DE CREDENCIAL (JOSE MANUEL POMA SOLIZ),DEP.: CAMARA DE SENADORES , PROCEDENCIA: BANCO UNION S.A., CHEQUE: 7444, FECHA DE EMISION:19/06/2019</t>
  </si>
  <si>
    <t>00099021001 DEP.DE CHEQ.AJENOS,RET.DE CAM.,CONCEPTO: DEVOLUCION DE RECURSOS,DEP.: AGENCIA NACIONAL DE HIDROCARBUROS , PROCEDENCIA: BANCO UNION S.A., CHEQUE: 5748, FECHA DE EMISION:18/06/2019</t>
  </si>
  <si>
    <t>00099021001 DEP.DE CHEQ.AJENOS,RET.DE CAM.,CONCEPTO: DEVOLUCION DE RECURSOS,DEP.: AGENCIA NACIONAL DE HIDROCARBUROS , PROCEDENCIA: BANCO UNION S.A., CHEQUE: 5749, FECHA DE EMISION:18/06/2019</t>
  </si>
  <si>
    <t>00099021001 DEP.DE CHEQ.AJENOS,RET.DE CAM.,CONCEPTO: SERRUDO MORALES ALCIDES RENE,DEP.: BANCO UNION S.A. , PROCEDENCIA: BANCO UNION S.A., CHEQUE: 163221, FECHA DE EMISION:19/06/2019</t>
  </si>
  <si>
    <t>00099021001 DEP.DE CHEQ.AJENOS,RET.DE CAM.,CONCEPTO: CINTIA KARINA TICONA AGUAYO,DEP.: BANCO UNION S.A. , PROCEDENCIA: BANCO UNION S.A., CHEQUE: 163220, FECHA DE EMISION:19/06/2019</t>
  </si>
  <si>
    <t>00155012002 DEP.DE CHEQ.AJENOS,RET.DE CAM.,CONCEPTO: TRANSFERENCIA DE RECURSOS POR MULTAS IMPUESTAS A NOTARIOS DE FE PUBLICA,DEP.: DIRECCION DEL NOTARIADO PLURINACIONAL , PROCEDENCIA: BANCO UNION S.A., CHEQUE: 417, FECHA DE EMISION:12/06/2019</t>
  </si>
  <si>
    <t>00099021001 DEP.DE CHEQ.AJENOS,RET.DE CAM.,CONCEPTO: DEVOLUCION DE FONDOS EN AVANCE DISTRITAL CHUQUISACA  ANH,DEP.: DIRECCION DISTRITAL CHUQUISACA , PROCEDENCIA: BANCO UNION S.A., CHEQUE: 565, FECHA DE EMISION:20/05/2019</t>
  </si>
  <si>
    <t>00099021001 DEPOSITO DE EFECTIVO, DEPOSITANTE: SERGIO ALTUZARRA, CONCEPTO: DEVOLUCION PASAJES  MES DE ABRIL, CUENTA DE DEPOSITO: CUENTA UNICA DEL TESORO</t>
  </si>
  <si>
    <t>00099021001 DEPOSITO DE EFECTIVO, DEPOSITANTE: GONZALO MURIEL HUAYLLUCU, CONCEPTO: REVERSION DE BOLETA DE HABERES MENSUALES GESTION 2019/04, CUENTA DE DEPOSITO: CUENTA UNICA DEL TESORO</t>
  </si>
  <si>
    <t>00099021001 DEP.DE CHEQ.AJENOS,RET.DE CAM.,CONCEPTO: DEVOLUCION CHEQUES NO COBRADOS CONCILIACION FEB/2019 SENASIR,DEP.: SEGUROS PROVIDA S.A. , PROCEDENCIA: BANCO NACIONAL DE BOLIVIA S.A., CHEQUE: 4350290, FECHA DE EMISION:18/06/2019</t>
  </si>
  <si>
    <t>00099021001 DEPOSITO DE EFECTIVO, DEPOSITANTE: JUAN JOSE LIMA, CONCEPTO: DAÑO ECONOMICO CON RESPONSABILIDAD CIVIL, CUENTA DE DEPOSITO: CUENTA UNICA DEL TESORO</t>
  </si>
  <si>
    <t>00099021001 DEPOSITO DE EFECTIVO, DEPOSITANTE: LUIS HAROLD CUIZA TORREZ, CONCEPTO: DEVOLUSION VIATICO A LA PAZ DEL 20 AL 22 DE MARZO ANH, CUENTA DE DEPOSITO: CUENTA UNICA DEL TESORO</t>
  </si>
  <si>
    <t>PAGO A CAF PRÉSTAMO CFA004808 VCTO. 19-06-2019 POR CUENTA DE TGN , NTI. 012326 VALOR 19-06-2019 CAPITAL USD 527.768,68 INTERESES USD 158.272,81 CTA. 3987 CUENTA UNICA DEL TESORO-3987 LIB. 00099021001 REF.: COMISIONES BANCARIAS</t>
  </si>
  <si>
    <t>COBRO COSTOS DE PAPELERIA SEGUN TRANSFERENCIA DEL EXTERIOR POR ORDEN DE HERCO COMBUSTIBLES S A (LIMA PERU) REF.: CONT DE COND DE GAS EMB N LIB. 00513062001 YPFB-OPERACIONES PLANTA DE SEPARACION DE LIQUIDOS RIO GRANDE</t>
  </si>
  <si>
    <t>||REGISTRO DEVOLUCIÓN DE FONDOS BOLETA DE GARANTIA N°011/2019 P/C EMPRESA BOLIVIANA DE INDUSTRIALIZACIÓN DE HIDROCARBUROS - EBIH A/F YACIMIENTOS PETROLIFEROS FISCALES BOLIVIANOS-YPFB S/G NOTA EBIH/GG/N°195/2019, 17/06/2019. LIB.: N° 00584019201 EBIH - TUBERIAS REF.: DEVOLUCIÓN DE FONDOS BOLETA DE GARANTIA N°011/2019</t>
  </si>
  <si>
    <t>NUMERO DE LIBRETA CUT: 00099021001 OPERACIÓN E18 TRANSFERENCIA DEL SISTEMA FINANCIERO POR CUENTA DE TERCEROS A LA CUT POR CONCEPTO DE DEVOLUCIÓN DE PAGOS CC NO COBRADOS POR AFILIADOS CIVILES Y MILITARES CORRESPONDIENTE AL PERIODO DE FEBRERO 2019</t>
  </si>
  <si>
    <t>NUMERO DE LIBRETA CUT: 00373024105 OPERACIÓN E75 TRANSFERENCIA DE LA CUENTA FISCAL BUN A LA CUT EN MN TRANSF.DE FONDOS A SOLICITUD DEL G.A.M DE CONCEPCION SG.NOTA CITE:GAMC.DESP-(MAE-DMG) NÂ°213/2019 A LA CTA. 3987 CUT LBRTA.00373024105</t>
  </si>
  <si>
    <t>NUMERO DE LIBRETA CUT: 00099021001 OPERACIÓN E75 TRANSFERENCIA DE LA CUENTA FISCAL BUN A LA CUT EN MN TRANSF.DE FONDOS A SOL.DEL G.A.M DE TACOBAMBA SG.NOTA CITE:TACOBAMBA 17 DE JUNIO 2019 A LA CTA. 3987 CUT LBRTA.00099021001</t>
  </si>
  <si>
    <t>NUMERO DE LIBRETA CUT: 00373024105 OPERACIÓN E75 TRANSFERENCIA DE LA CUENTA FISCAL BUN A LA CUT EN MN TRANSF.DE FONDOS A SOLICITUD DEL G.A.M DE CONCEPCION SG.NOTA CITE:GAMC.DESP-(MAE-DMG) NÂ°214/2019 A LA CTA. 3987 CUT LBRTA.00373024105</t>
  </si>
  <si>
    <t>NUMERO DE LIBRETA CUT: 00041014101 OPERACIÓN E75 TRANSFERENCIA DE LA CUENTA FISCAL BUN A LA CUT EN MN TRANSFERENCIA DE FONDOS A SOLICITUD DEL G.A.M DE CULPINA SEGÃN NOTA CITE:G.A.M.C.NÂ°0190/2019 A LA CTA. 3987 CUT LBRTA.00041014101</t>
  </si>
  <si>
    <t>||TRANSFERENCIA DE FONDOS PARA EMPRESA DE APOYO A LA PRODUCCION DE ALIMENTOS - EMAPA "IMPLEMENTACIÓN DEL COMPLEJO PISCICOLA EN EL TROPICO DE COCHABAMBA". (18° DESEMBOLSO), ABONO EN LA CUT LIBRETA N° 00572019201 S/G NOTA CITE: BDP/GO/CART/2653/2019 DE 17/06/19 LIBRETA N° 00572019201- EMAPA "IMPLEMENTACIÓN DEL COMPLEJO PISCICOLA EN EL TROPICO DE COCHABAMBA".</t>
  </si>
  <si>
    <t>||TRANSFERENCIA DE FONDOS PARA LA EMPRESA SEDEM PARA ECEBOL "IMPLEMENTACIÓN DE UNA PLANTA DE CEMENTO EN EL DEPTO DE POTOSI". (5° DESEMBOLSO) ABONO A LA CUT LIBRETA N° 00132039202 S/G NOTA CITE: BDP/GOP/CART/2650/2019 DE 17/06/19 LIBRETA N° 00132039202 SEDEM-FOMENTO A LAS EMPRESAS PÚBLICAS PRODUCTIVAS</t>
  </si>
  <si>
    <t>||TRANSF. DE FONDOS DEL EXTERIOR SEGUN SWIFT NO.7737 DE FECHA 17/06/2019 ORDENANTE EMBAJADA DE BOLIVIA EN NUEVA DELHI-INDIA REF.DEVOLUCION SALDOS GASTOS DE FUNCIONAMIENTO Y PROGRAMA DE DOCUMENTACION GESTION 2018 LIBRETA 00099021001 TGN-RECURSOS ORDINARIOS</t>
  </si>
  <si>
    <t>||TRANSF. DE FONDOS DEL EXTERIOR SEGUN SWIFT NO.7736 DE FECHA 17/06/2019 ORDENANTE EMBAJADA DE BOLIVIA EN NUEVA DELHI-INDIA REF.DEVOLUCION SALDOS GASTOS DE FUNCIONAMIENTO Y PROGRAMA DE DOCUMENTACION GESTION 2018 LIBRETA 00099021001 TGN-RECURSOS ORDINARIOS</t>
  </si>
  <si>
    <t>||TRANSFERENCIA DE FONDOS DEL EXTERIOR SEGUN SWIFT 07780 DEL 18/06/2019 POR ORDEN DEL CONSULADO DE BOLIVIA EN MADRID ESPAÑA A/F DEL SEGIP LIB. 00340012005 SEGIP-RECAUDACION EXTERIOR-CEDULAS DE IDENTIDAD</t>
  </si>
  <si>
    <t>TRANSFERENCIA DEL EXTERIOR SEGUN SWIFT 07866 DE FECHA 19/06/2019 ORDENANTE: CONSULADO GENERAL DE BOLIVIA EN WASHINGTON DC LIB. 00340012005 SEGIP - RECAUDACION EXTERIOR - CEDULAS DE IDENTIDAD</t>
  </si>
  <si>
    <t>COBRO COSTOS DE PAPELERIA SEGUN TRANSFERENCIA DEL EXTERIOR POR ORDEN DE PETROLEO BRASILEIRO S A PETROBRAS REF.: 0000677377 LIB. 00513012007 YPFB - RECURSOS NACIONALIZACIÓN</t>
  </si>
  <si>
    <t>TRANSFERENCIA RECIBIDA DEL EXTERIOR SEGÚN MENSAJES SWIFT Nos. 7867-7856 (REM.EXT.) DE FECHA 19-06-2019 POR DESEMBOLSO DE CAF PRÉSTAMO CFA008839 CARRETERA CARACOLLO-COLQUIRI LIBRETA N° 00291012002 ABC-RECURSOS PROPIOS REF.: UTILES DE ESCRITORIO</t>
  </si>
  <si>
    <t>TRANSFERENCIA RECIBIDA DEL EXTERIOR SEGÚN MENSAJES SWIFT Nos. 07893-07892 (REM.EXT.) DE FECHA 19-06-2019 POR DESEMBOLSO DE BIRF PRÉSTAMO 8552-BO 7 LIBRETA N° 00291012002 ABC-RECURSOS PROPIOS REF.: UTILES DE ESCRITORIO</t>
  </si>
  <si>
    <t>'TRANSFERENCIA'||RECIBIDA DEL EXTERIOR SEGÚN MENSAJES SWIFT NOS. 7905-7904 (REM.EXT.) DE FECHA 19-06-2019 POR DESEMBOLSO DE CAF CONVENIO DE COOPERACION TECNICA NO REEMBOLSABLE SUSCRITO EL 17-11-2017 ENTRA LA CAF Y SEDEM. SEGUNDO DESEMBOLSO. LIBRETA N° 00599028001 EBA-PROGRAMA APROVECHAMIENTO INTEGRAL DE LA CASTAÑA REF: UTILES DE ESCRITORIO</t>
  </si>
  <si>
    <t>'COBRO DE'||UTILES DE ESCRITORIO POR EL COMPROBANTE CONTABLE NRO. 0957404 DE LA FECHA, SEGÚN CORREO ELECTRÓNICO DE YPFB DE F. 23/01/2018. DEBITO DE LA LIBRETA 00513022001 YPFB  OPERACIONES.</t>
  </si>
  <si>
    <t>||TRANSFERENCIA DE FONDOS DEL EXTERIOR SEGUN SWIFT 07780 DEL 18/06/2019 POR ORDEN DEL CONSULADO DE BOLIVIA EN MADRID ESPAÑA A/F DEL SEGIP LIB. 00340012003 RECAUDACION EXTRANJERIA - C.I. - L.C. ( COBRO UTILES DE ESCRITORIO)</t>
  </si>
  <si>
    <t>00099021001 DEPOSITO DE EFECTIVO, DEPOSITANTE: DIONICIO MICHME CANAZA, CONCEPTO: DOBLE PERCEPCION, CUENTA DE DEPOSITO: CUENTA UNICA DEL TESORO</t>
  </si>
  <si>
    <t>00117012001 DEPOSITO DE EFECTIVO, DEPOSITANTE: NEIDY MARIELA CRUZ RAMIREZ, CONCEPTO: REVERSION PARCIAL COSTO MATRICULA  C-31 = 1435, CUENTA DE DEPOSITO: CUENTA UNICA DEL TESORO</t>
  </si>
  <si>
    <t>00099021001 DEPOSITO DE EFECTIVO, DEPOSITANTE: SEPDEP, CONCEPTO: DEVOLUCION DE RECURSOS NO UTILIZADOS, CUENTA DE DEPOSITO: CUENTA UNICA DEL TESORO</t>
  </si>
  <si>
    <t>00526012001 DEPOSITO DE EFECTIVO, DEPOSITANTE: BOLIVIA TV-JAIME QUISPE MAMANI, CONCEPTO: DEVOLUCION DE FONDOS EN AVANCE, CUENTA DE DEPOSITO: CUENTA UNICA DEL TESORO</t>
  </si>
  <si>
    <t>00670012002 DEPOSITO DE EFECTIVO, DEPOSITANTE: NICOLAS IGNACIO TUFIÑO CARREON, CONCEPTO: PAGO DAÑO SEGUN INFORME DNA DEL TSE, CUENTA DE DEPOSITO: CUENTA UNICA DEL TESORO</t>
  </si>
  <si>
    <t>00099021001 DEPOSITO DE EFECTIVO, DEPOSITANTE: GONZALO MAMANI SUSAÑO, CONCEPTO: DEVOLUCION EXAMEN PREOCUPACIONAL GESTION 2018, CUENTA DE DEPOSITO: CUENTA UNICA DEL TESORO</t>
  </si>
  <si>
    <t>00015021101 DEP.DE CHEQ.AJENOS,RET.DE CAM.,CONCEPTO: ASIGNACIONES,DEP.: UNIPOL , PROCEDENCIA: BANCO UNION S.A., CHEQUE: 3026, FECHA DE EMISION:14/06/2019</t>
  </si>
  <si>
    <t>00099021001 DEP.DE CHEQ.AJENOS,RET.DE CAM.,CONCEPTO: PREVENTIVO 79/19 INDEMNIZACIONES,DEP.: ADMINISTRADORA BOLIVIANA DE CARRETERAS (ABC) , PROCEDENCIA: BANCO UNION S.A., CHEQUE: 4388, FECHA DE EMISION:19/06/2019</t>
  </si>
  <si>
    <t>00081011108 DEP.DE CHEQ.AJENOS,RET.DE CAM.,CONCEPTO: RETENCIONES DENTRO EL PROCESO COACTIVO FISCAL EN CONTRA DE NESTOR RENE ESPINOZA GUILLEN Y JAIME ANTO,DEP.: M.O.P.S.V. , PROCEDENCIA: BANCO UNION S.A., CHEQUE: 12428, FECHA DE EMISION:31/05/2019</t>
  </si>
  <si>
    <t>00670012002 DEPOSITO DE EFECTIVO, DEPOSITANTE: PABLO ANDRES GONZALES DE LAS MUÑECAS, CONCEPTO: PAGO DAÑO SEGUN INFORME DNA DEL TSE, CUENTA DE DEPOSITO: CUENTA UNICA DEL TESORO</t>
  </si>
  <si>
    <t>00099021001 DEPOSITO DE EFECTIVO, DEPOSITANTE: DARIO RIVERA IRIARTE, CONCEPTO: DEVOLUCION DE APORTES PATRONALES Y HABERES, CUENTA DE DEPOSITO: CUENTA UNICA DEL TESORO</t>
  </si>
  <si>
    <t>00099021001 DEPOSITO DE EFECTIVO, DEPOSITANTE: SEPDAVI, CONCEPTO: PAGO SERVICIOS BASICOS MES DE MAYO DEL SEPDAVI, CUENTA DE DEPOSITO: CUENTA UNICA DEL TESORO</t>
  </si>
  <si>
    <t>00099021001 DEPOSITO DE EFECTIVO, DEPOSITANTE: JULIETA ARANCIBIA ROCHA, CONCEPTO: DEVOLUCION HORAS SUPERAVIT, CUENTA DE DEPOSITO: CUENTA UNICA DEL TESORO</t>
  </si>
  <si>
    <t>00099021001 DEPOSITO DE EFECTIVO, DEPOSITANTE: MIRNA NELCY OROS AMPUERO, CONCEPTO: DEVOLUCION HORAS SUPERAVIT, CUENTA DE DEPOSITO: CUENTA UNICA DEL TESORO</t>
  </si>
  <si>
    <t>00099021001 DEPOSITO DE EFECTIVO, DEPOSITANTE: PAOLA VERONICA MATIENZO VALLEJOS, CONCEPTO: DEVOLUCION HORAS SUPERAVIT, CUENTA DE DEPOSITO: CUENTA UNICA DEL TESORO</t>
  </si>
  <si>
    <t>VENTA DE DIVISAS CON TRANSFERENCIA DE FONDOS A SOLICITUD DE SERVICIO DESARROLLO EMPRESAS PUBLICAS PRODUCTIVAS SEGUN SOLICITUD 8383 REF: TRANSFERENCIA DE FONDOS A LA BOTTERO S.P.A. POR LA ADQUISICION DE COMPONENTES MECANICOS VARIABLES PARA LAS MAQUINAS I.S. POR PAGO TOTAL DEL CONTRATO 025-2019, SEGUN LIB. 00132079201 SEDEM-PLANTA ENVASES DE VIDRIO CHUQUISACA - MUNICIPIO ZUDAÑEZ POR DIFERENCIAL CAMBIARIO</t>
  </si>
  <si>
    <t>PROVISION DE FONDOS A SOLICITUD DE YACIMIENTOS PETROLIFEROS FISCALES BOLIVIANOS SEGUN SOLICITUD YPFB-0123-2019 REF: PAGO A GAS ORIENTE BOLIVIANO LTDA DE MAYO 2019 POR TRANS GN MI FIRME E INTERRUMPIBLE LIB. 00513012007 YPFB - RECURSOS NACIONALIZACIÓN</t>
  </si>
  <si>
    <t>TRANSFERENCIA DEL EXTERIOR SEGUN SWIFT NO.7932 DE FECHA 24/06/2019 ORDENANTE: CONSULADO GERAL DA BOLIVIA (SAO PAULO) REF.: FV00020924715001 LIB. 00340012005 SEGIP - RECAUDACION EXTERIOR - CEDULAS DE IDENTIDAD</t>
  </si>
  <si>
    <t>COBRO COSTOS DE PAPELERIA SEGUN TRANSFERENCIA DEL EXTERIOR POR ORDEN DE HERCO COMBUSTIBLES S A (LIMA PERU) REF.: CONT DE COND DE GAS EMB N 33.1/19 LIB. 00513062001 YPFB-OPERACIONES PLANTA DE SEPARACION DE LIQUIDOS RIO GRANDE</t>
  </si>
  <si>
    <t>COBRO COSTOS DE PAPELERIA SEGUN TRANSFERENCIA DEL EXTERIOR POR ORDEN DE CONSULADO GERAL DA BOLIVIA (SAO PAULO) REF.: FV00020924715001 LIB. 00340012003 RECAUDACION EXTRANJERIA - C.I. -L.C.</t>
  </si>
  <si>
    <t>NÚMERO DE LIBRETA CUT: 99031009.00 OPERACIÓN T01 TRANSFERENCIA DE FONDOS A LA CUT - TESORO DIRECTO DE BANCO UNION S.A. A CUENTA UNICA DEL TESORO CON NUMERO DE SOLICITUD = 3893084 Y NUMERO CORRELATIVO = 91320024062019751 TRANSFERENCIA POR OPERACIONES VENTA BONOS BTX SOLICITUD VALORES UNION SA</t>
  </si>
  <si>
    <t>NUMERO DE LIBRETA CUT: 00041014101 OPERACIÓN E75 TRANSFERENCIA DE LA CUENTA FISCAL BUN A LA CUT EN MN TRANSF.DE FDOS. A SOLICITUD DE G.A.M DE ARQUE SEGÃN NOTA CITE:G.A.M.A.165/2019 A LA CTA. 3987 CUT LBRTA.00041014101</t>
  </si>
  <si>
    <t>||REGULARIZACIÓN DE LA OPERACIÓN NRO. 0956236 DEL DEPARTAMENTO DE OPERACIONES DE INVERSIÓN DE F. 06-06-19, EN ATENCIÓN A NOTA DE LA AUTORIDAD DE FISCALIZACIÓN DE PENSIONES Y SEGUROS, CITE' APS.EXT.DAF/212/2019. A LA LIBRETA NRO.00313012002 -APORTE (S)-SEGUROS; P/CTA.CORP. ASOC. DE SUPERVISORES DE SEGUROS S.A.</t>
  </si>
  <si>
    <t>A:00099021001 Pago de capital e interés corriente a favor del TGN, adeudado por el GAD Santa Cruz, correspondientes a los Convenios Subsidiarios CAF 2324 de los Proyectos de Electrificación: San Andrés – Villa Victoria; Itacua Charagua y San Antonio del Lomerío.</t>
  </si>
  <si>
    <t>A:00099021001 Pago de capital e interés corriente a favor del TGN, adeudado por el GAD Santa Cruz, correspondiente al Préstamo Convenio Subsidiario CAF 2324, Proyecto de Electrificación Rural San Antonio de Lomerío Fases I y II (Sistema).</t>
  </si>
  <si>
    <t>COBRO COSTOS DE PAPELERIA SEGUN TRANSFERENCIA DEL EXTERIOR POR ORDEN DE CORPORACION PETROLERA S.A. (ASUNCION PARAGUAY) REF.: CON.FIELD 50 ORD ADDRESS: COMPLEJO BARRAIL LIB. 00513062001 YPFB-OPERACIONES PLANTA DE SEPARACION DE LIQUIDOS RIO GRANDE</t>
  </si>
  <si>
    <t>||TRANSFERENCIA DE FONDOS S/G. MENSAJE SWIFT NRO. 07940 DE LA FECHA. (SECTOR PÚBLICO - SOBREVUELOS). DEBITO DE LA LIBRETA 00117012001 DGAC, REPOSICION UTILES DE ESCRITORIO.</t>
  </si>
  <si>
    <t>||TRANSFERENCIA DE FONDOS S/G. MENSAJES SWIFT NROS. 07935 DE LA FECHA. (SECTOR PÚBLICO - SOBREVUELOS). DEBITO DE LA LIBRETA 00117012001 DGAC, REPOSICION UTILES DE ESCRITORIO.</t>
  </si>
  <si>
    <t>||TRANSFERENCIA DE FONDOS S/G. MENSAJES SWIFT NROS. 07937 Y 07918 DE LA FECHA. (SECTOR PÚBLICO - SOBREVUELOS). DEBITO DE LA LIBRETA 00117012001 DGAC, REPOSICION UTILES DE ESCRITORIO.</t>
  </si>
  <si>
    <t>||COBRO UTILES DE ESCRITORIO POR REGULARIZACION DE NUESTRO COMPROBANTE S-0956784 DEL 11/6/2019 POR COBRO DE COMISIONES EFECTUADO POR EL MUFG BANK LTD. POR EL DESEMBOLSO DEL PRESTAMO JICA BV-P5, SEGUN NOTA MEFP/VTCP/DGCP/UODP-622/2019 DE LA FECHA LIB. NRO. 00099021001 TGN RECURSOS ORDINARIOS (3987)</t>
  </si>
  <si>
    <t>'COBRO DE'||UTILES DE ESCRITORIO POR EL COMPROBANTE CONTABLE NRO. 0957545 DE LA FECHA, SEGÚN CORREO ELECTRÓNICO DE YPFB DE F. 23/01/2018. DEBITO DE LA LIBRETA 00513022001 YPFB  OPERACIONES.</t>
  </si>
  <si>
    <t>'COBRO DE'||UTILES DE ESCRITORIO POR EL COMPROBANTE CONTABLE NRO. 0957562 DE LA FECHA, SEGÚN CORREO ELECTRÓNICO DE YPFB DE F. 23/01/2018. DEBITO DE LA LIBRETA 00513022001 YPFB  OPERACIONES.</t>
  </si>
  <si>
    <t>||REGISTRO COBRO COMISIÓN ENMIENDA LC BS 220,- REEMBOLSO GASTOS DE COMUNICACIÓN BS. 220.- Y EMISIÓN DE COMPROBANTE CONTABLE BS 50.- S/G NOTA SEDEM/GG/EV N°0285/2019, 17/06/2019, REF:I-2019-31 P/C EMPRESA PÚBLICA PRODUCTIVA ENVASES DE VIDRIO BOLIVIA - ENVIBOL A/F STRADA SRL LIB.: 00132079201 SEDEM - PLANTA ENVASES DE VIDRIO CHUQUISACA - MUNICIPIO ZUDAÑEZ, REF.: I-2019-31</t>
  </si>
  <si>
    <t>00099021001 DEPOSITO DE EFECTIVO, DEPOSITANTE: JOSE ANTONIO ARUQUIPA ZENTENO, CONCEPTO: DEVOLUCION DE VIATICO C-31 N° 2061, CUENTA DE DEPOSITO: CUENTA UNICA DEL TESORO</t>
  </si>
  <si>
    <t>00099021001 DEPOSITO DE EFECTIVO, DEPOSITANTE: ABRAHAN GUILLERMO SAAVEDRA MIRANDA, CONCEPTO: RECURSOS ORDINARIOS - SENASIR, CUENTA DE DEPOSITO: CUENTA UNICA DEL TESORO</t>
  </si>
  <si>
    <t>00099021001 DEPOSITO DE EFECTIVO, DEPOSITANTE: HILDA LUISA LUNA CHINCHE, CONCEPTO: REVERSION DE BOLETA DE HABER MENSUAL, CUENTA DE DEPOSITO: CUENTA UNICA DEL TESORO</t>
  </si>
  <si>
    <t>00099018035 DEPOSITO DE EFECTIVO, DEPOSITANTE: VICENTE PAUL VEGA RAMIREZ, CONCEPTO: DEVOLUCION DEL INFORME DE AUDITORIA EXTERNA DEL 23 DE OCTUBRE 2014, CUENTA DE DEPOSITO: CUENTA UNICA DEL TESORO</t>
  </si>
  <si>
    <t>00572012001 DEPOSITO DE EFECTIVO, DEPOSITANTE: JAVIER LAZARTE BURGOA, CONCEPTO: DEVOLUCION DE LA INCONSISTENCIA DEL PAGO DEL AGUINALDO Y SEGUNDO AGUINALDO, CUENTA DE DEPOSITO: CUENTA UNICA DEL TESORO</t>
  </si>
  <si>
    <t>00099021001 DEPOSITO DE EFECTIVO, DEPOSITANTE: ANTONIA ARUQUIPA MIRANDA, CONCEPTO: DEVOLUCION, CUENTA DE DEPOSITO: CUENTA UNICA DEL TESORO</t>
  </si>
  <si>
    <t>00099021001 DEPOSITO DE EFECTIVO, DEPOSITANTE: GREGORY PEÑAFIEL AGUILAR, CONCEPTO: DEVOLUCION RETROACTIVO, CUENTA DE DEPOSITO: CUENTA UNICA DEL TESORO</t>
  </si>
  <si>
    <t>00512022001 DEPOSITO DE EFECTIVO, DEPOSITANTE: MARIANELA MUJICA RIVERA, CONCEPTO: DEVOLUCION DE PASAJES PREVENTIVO # 367, CUENTA DE DEPOSITO: CUENTA UNICA DEL TESORO</t>
  </si>
  <si>
    <t>00099021001 DEPOSITO DE EFECTIVO, DEPOSITANTE: RAFAEL PABLO SOZA RODRIGUEZ, CONCEPTO: DEVOLUCION POR REMUNERACION MAXIMA DEL MES DE MAYO 2019, CUENTA DE DEPOSITO: CUENTA UNICA DEL TESORO</t>
  </si>
  <si>
    <t>00099021001 DEPOSITO DE EFECTIVO, DEPOSITANTE: DAVID CONTRERAS CHOQUE, CONCEPTO: DEVOLUCION POR REMUNERACION MAXIMA DEL MES DE MAYO 2019, CUENTA DE DEPOSITO: CUENTA UNICA DEL TESORO</t>
  </si>
  <si>
    <t>00099021001 DEP.DE CHEQ.AJENOS,RET.DE CAM.,CONCEPTO: DEPÓSITO DEVOLUCION TRAMO NO UTILIZADO GESTION 2017 (BOLTUR),DEP.: CAMARA DE SENADORES , PROCEDENCIA: BANCO UNION S.A., CHEQUE: 7453, FECHA DE EMISION:25/06/2019</t>
  </si>
  <si>
    <t>00099021001 DEP.DE CHEQ.AJENOS,RET.DE CAM.,CONCEPTO: ZAMBRANA DAVID,DEP.: BANCO UNION S.A. , PROCEDENCIA: BANCO UNION S.A., CHEQUE: 163225, FECHA DE EMISION:25/06/2019</t>
  </si>
  <si>
    <t>00099021001 DEP.DE CHEQ.AJENOS,RET.DE CAM.,CONCEPTO: MOLLO AROSTI ALINA,DEP.: BANCO UNION S.A. , PROCEDENCIA: BANCO UNION S.A., CHEQUE: 163226, FECHA DE EMISION:25/06/2019</t>
  </si>
  <si>
    <t>00035011105 DEP.DE CHEQ.AJENOS,RET.DE CAM.,CONCEPTO: REEMBOLSO DE SUBSIDIOS POR INCAPACIDAD TEMPORAL CAS ABRIL /19,DEP.: CAJA BANCARIA ESTATAL DE SALUD , PROCEDENCIA: BANCO UNION S.A., CHEQUE: 32282, FECHA DE EMISION:14/06/2019</t>
  </si>
  <si>
    <t>00099021001 DEP.DE CHEQ.AJENOS,RET.DE CAM.,CONCEPTO: BAJA MEDICA - INCAPACIDAD TEMPORAL,DEP.: UNIDAD DE INVESTIGACIONES FINANCIERAS - UIF , PROCEDENCIA: BANCO UNION S.A., CHEQUE: 32266, FECHA DE EMISION:14/06/2019</t>
  </si>
  <si>
    <t>00099021001 DEP.DE CHEQ.AJENOS,RET.DE CAM.,CONCEPTO: H.C. DIPUTADOS DEVOL INCAP TEMP - ENERO /2019,DEP.: CAJA PETROLERA DE SALUD , PROCEDENCIA: BANCO UNION S.A., CHEQUE: 15539, FECHA DE EMISION:25/06/2019</t>
  </si>
  <si>
    <t>00099021001 DEPOSITO DE EFECTIVO, DEPOSITANTE: MARLENE BALDIVIEZO DIAZ, CONCEPTO: DEVOLUCION DE RETROACTIVO, CUENTA DE DEPOSITO: CUENTA UNICA DEL TESORO</t>
  </si>
  <si>
    <t>||REGULARIZACIÓN DE NUESTRA OPERACIÓN NRO. 0957310 DE F. 18/06/2019 EN ATENCIÓN A CORREOS ELECTRÓNICOS DE LA DGAC Y AASANA. DEBITO DE LA LIBRETA 00117012001 DGAC, REPOSICION UTILES DE ESCRITORIO.</t>
  </si>
  <si>
    <t>REGULARIZACION DE TRANSFERENCIA DEL EXTERIOR SEGUN SWIFT NO.7779 DE FECHA 25/06/2019 ORDENANTE: CONSULADO DE BOLIVIA EN MADRID-ESPAÑA REF.RECAUDACIONES LIB. 00340012005 SEGIP - RECAUDACION EXTERIOR - CEDULAS DE IDENTIDAD</t>
  </si>
  <si>
    <t>COBRO COSTOS DE PAPELERIA POR REGULARIZACION DE TRANSFERENCIA DEL EXTERIOR POR ORDEN DE CONSULADO DE BOLIVIA EN MADRID-ESPAÑA REF.RECAUDACIONES LIB. 00340012003 RECAUDACION EXTRANJERIA - C.I. -L.C.</t>
  </si>
  <si>
    <t>NÚMERO DE LIBRETA CUT: 99031099.00 OPERACIÓN T01 TRANSFERENCIA DE FONDOS A LA CUT - TESORO DIRECTO DE BANCO UNION S.A. A CUENTA UNICA DEL TESORO CON NUMERO DE SOLICITUD = 3898625 Y NUMERO CORRELATIVO = 91320025062019551 TRANSFERENCIA POR OPERACIONES VENTA BONOS BTX</t>
  </si>
  <si>
    <t>COBRO COSTOS DE PAPELERIA SEGUN TRANSFERENCIA DEL EXTERIOR POR ORDEN DE AMARILLA GAS S.A. (BUENOS AIRES ARGENTINA) REF.: PAYMENT OF MERCHANDISES LIB. 00513062001 YPFB-OPERACIONES PLANTA DE SEPARACION DE LIQUIDOS RIO GRANDE</t>
  </si>
  <si>
    <t>||TRANSFERENCIA DE FONDOS S/G. MENSAJE SWIFT NRO. 08145 Y CORREOS ELECTRÓNICOS DE LA DGAC Y AASANA DE LA FECHA. (SECTOR PÚBLICO - SOBREVUELOS). DEBITO DE LA LIBRETA 00117012001 DGAC, REPOSICION UTILES DE ESCRITORIO.</t>
  </si>
  <si>
    <t>||REGULARIZACIÓN DE NUESTRA OPERACIÓN NRO. 0957579 DE F. 24/06/2019 EN ATENCIÓN A CORREOS ELECTRÓNICOS DE LA DGAC Y AASANA. DEBITO DE LA LIBRETA 00117012001 DGAC, REPOSICION UTILES DE ESCRITORIO.</t>
  </si>
  <si>
    <t>NUMERO DE LIBRETA CUT: 00041014101 OPERACIÓN E75 TRANSFERENCIA DE LA CUENTA FISCAL BUN A LA CUT EN MN TRANSF.DE FONDOS A SOLICITUD DEL G.A.M DE SHINAHOTA SEGÃN NOTA CITE:GAMSHI/0310/2019 A LA CTA. 3987 CUT LBRTA.00041014101</t>
  </si>
  <si>
    <t>COBRO COSTOS DE PAPELERIA SEGUN TRANSFERENCIA DEL EXTERIOR POR ORDEN DE OLEODUCTO SUR DEL PERU S A C LIB. 00513062001 YPFB-OPERACIONES PLANTA DE SEPARACION DE LIQUIDOS RIO GRANDE</t>
  </si>
  <si>
    <t>00099021001 DEPOSITO DE EFECTIVO, DEPOSITANTE: FELIX HUANCA MAMANI - C.I. 2083766 LP, CONCEPTO: DEVOLUCION POR DOBLE PERCEPCION DEL MES DE FEBRERO 2019, CUENTA DE DEPOSITO: CUENTA UNICA DEL TESORO</t>
  </si>
  <si>
    <t>00385014201 DEPOSITO DE EFECTIVO, DEPOSITANTE: ASUSS, CONCEPTO: DEVOLUCION SALARIO, CUENTA DE DEPOSITO: CUENTA UNICA DEL TESORO</t>
  </si>
  <si>
    <t>00099021001 DEPOSITO DE EFECTIVO, DEPOSITANTE: FRANCISCO JAVIER CEJAS BELLIDO, CONCEPTO: DOBLE PERCEPCION, CUENTA DE DEPOSITO: CUENTA UNICA DEL TESORO</t>
  </si>
  <si>
    <t>00099021001 DEPOSITO DE EFECTIVO, DEPOSITANTE: EDUARDO MALDONADO GALLARDO, CONCEPTO: DOBLE PERCEPCION, CUENTA DE DEPOSITO: CUENTA UNICA DEL TESORO</t>
  </si>
  <si>
    <t>00592012001 DEPOSITO DE EFECTIVO, DEPOSITANTE: FONADIN, CONCEPTO: EMISIVO ENTIDAD-FONADIN PAGO ND 209693 GESTION 2018, CUENTA DE DEPOSITO: CUENTA UNICA DEL TESORO</t>
  </si>
  <si>
    <t>00592012001 DEPOSITO DE EFECTIVO, DEPOSITANTE: M.D.P.Y.E.P., CONCEPTO: EMISIVO ENTIDAD MIN.DESARROLLO PRODUCTIVO Y ECONOMIA PLURAL PAGO ND 255673 GESTION 2019, CUENTA DE DEPOSITO: CUENTA UNICA DEL TESORO</t>
  </si>
  <si>
    <t>00591012001 DEPOSITO DE EFECTIVO, DEPOSITANTE: MI TELEFERICO - GABRIEL COSTAS ULO, CONCEPTO: SOLICITUD DE PAGO POR SERVICIOS BASICOS, CUENTA DE DEPOSITO: CUENTA UNICA DEL TESORO</t>
  </si>
  <si>
    <t>00047137003 DEPOSITO DE EFECTIVO, DEPOSITANTE: MDRYT EMPODERAR PAR, CONCEPTO: DEVOLUCION GIP MAYO/2019 PR 2449 (P:34110-5,5), CUENTA DE DEPOSITO: CUENTA UNICA DEL TESORO</t>
  </si>
  <si>
    <t>00099021001 DEPOSITO DE EFECTIVO, DEPOSITANTE: INDUSTRIAS GRAFICAS SIRENA-WALTER USTAREZ, CONCEPTO: DEVOLUCION  PAGO EN EXCESO DEL PBJA SERVICIO DE  IMPRENTA GESTION 2016, CUENTA DE DEPOSITO: CUENTA UNICA DEL TESORO</t>
  </si>
  <si>
    <t>00291012002 DEPOSITO DE EFECTIVO, DEPOSITANTE: MARCO ANTONIO NINA PEÑALOZA, CONCEPTO: LIBRETA, CUENTA DE DEPOSITO: CUENTA UNICA DEL TESORO</t>
  </si>
  <si>
    <t>00580012001 DEP.DE CHEQ.AJENOS,RET.DE CAM.,CONCEPTO: REEMBOLSO "ENERGIA ELECTRICA RAILP MARZO 19 ",DEP.: DEPÓSITOS ADUANEROS BOLIVIANOS , PROCEDENCIA: BANCO UNION S.A., CHEQUE: 8282, FECHA DE EMISION:25/06/2019</t>
  </si>
  <si>
    <t>00660092001 DEP.DE CHEQ.AJENOS,RET.DE CAM.,CONCEPTO: DEVOLUCION DE VIATICOS 2019 (REVERSION),DEP.: ORGANO JUDICIAL-DISTRITO ORURO , PROCEDENCIA: BANCO UNION S.A., CHEQUE: 1090, FECHA DE EMISION:19/06/2019</t>
  </si>
  <si>
    <t>00291012008 DEP.DE CHEQ.AJENOS,RET.DE CAM.,CONCEPTO: SOLICITUD DE ENSAYOS DE MUESTRA DE ASFALTO,DEP.: CRCCI , PROCEDENCIA: BANCO BISA S.A., CHEQUE: 179, FECHA DE EMISION:25/06/2019</t>
  </si>
  <si>
    <t>00291024201 DEP.DE CHEQ.AJENOS,RET.DE CAM.,CONCEPTO: TRANSFERENCIA GAD-CHUQUISACA APORTE LOCAL,DEP.: ABC-OFICINA CENTRAL , PROCEDENCIA: BANCO UNION S.A., CHEQUE: 4780, FECHA DE EMISION:17/06/2019</t>
  </si>
  <si>
    <t>00099021001 DEP.DE CHEQ.AJENOS,RET.DE CAM.,CONCEPTO: MOLLO MAMANI MAX HONORATO,DEP.: BANCO UNION SA , PROCEDENCIA: BANCO UNION S.A., CHEQUE: 163228, FECHA DE EMISION:26/06/2019</t>
  </si>
  <si>
    <t>00099021001 DEP.DE CHEQ.AJENOS,RET.DE CAM.,CONCEPTO: GALVAN LEZANO ALFREDO,DEP.: BANCO UNION SA , PROCEDENCIA: BANCO UNION S.A., CHEQUE: 163229, FECHA DE EMISION:26/06/2019</t>
  </si>
  <si>
    <t>00099021001 DEP.DE CHEQ.AJENOS,RET.DE CAM.,CONCEPTO: DEVOLUCION DE RECURSOS NO EJECUTADOS FAEA,DEP.: MINISTERIO DE EDUCACION , PROCEDENCIA: BANCO UNION S.A., CHEQUE: 24535, FECHA DE EMISION:18/06/2019</t>
  </si>
  <si>
    <t>00099021001 DEP.DE CHEQ.AJENOS,RET.DE CAM.,CONCEPTO: PAGO POR PROCESO SUMARIO ADMINISTRATIVO INTERNO GESTION 2017 JUAN CARLOS PEREZ R.,DEP.: CAMARA DE SENADORES , PROCEDENCIA: BANCO UNION S.A., CHEQUE: 7456, FECHA DE EMISION:26/06/2019</t>
  </si>
  <si>
    <t>00099021001 DEP.DE CHEQ.AJENOS,RET.DE CAM.,CONCEPTO: DEVOLUCION PASAJE NO UTILIZADO POR LA SRA DENISSE BUSCH GESTION 2018 BOA RUTA LP-CBBA-PTO-CBBA-LP,DEP.: BOLIVIANA DE AVIACION BOA , PROCEDENCIA: BANCO UNION S.A., CHEQUE: 10955, FECHA DE EMISION:14/06/2019</t>
  </si>
  <si>
    <t>00099021001 DEPOSITO DE EFECTIVO, DEPOSITANTE: RODRIGO ZABALETA MARIN, CONCEPTO: DEVOLUCION PASAJES AL INTERIOR PAIS C31-512, CUENTA DE DEPOSITO: CUENTA UNICA DEL TESORO</t>
  </si>
  <si>
    <t>00099021001 DEPOSITO DE EFECTIVO, DEPOSITANTE: RODRIGO ZABALETA MARIN, CONCEPTO: DEVOLUCION PASAJES INTERIOR PAIS C31-466, CUENTA DE DEPOSITO: CUENTA UNICA DEL TESORO</t>
  </si>
  <si>
    <t>00099021001 DEPOSITO DE EFECTIVO, DEPOSITANTE: RODRIGO ZABALETA MARIN, CONCEPTO: DEVOLUCION PASAJES INTERIOR PAIS C31-454, CUENTA DE DEPOSITO: CUENTA UNICA DEL TESORO</t>
  </si>
  <si>
    <t>00599049204 DEPOSITO DE EFECTIVO, DEPOSITANTE: LIZETH ELIZA CONTRERAS AGUIRRE, CONCEPTO: DEVOLUCION DE FONDOS EN AVANCE ASIGNADOS PARA LA COMPRA DE MATERIA PRIMA Y PAGO DE SERV DE TRANSP, CUENTA DE DEPOSITO: CUENTA UNICA DEL TESORO</t>
  </si>
  <si>
    <t>00599042001 DEPOSITO DE EFECTIVO, DEPOSITANTE: TEOFILO JAVIER TEJERINA BAUTISTA, CONCEPTO: DEVOLUCION DE FONDOS EN AVANCE ASIGNADOS PARA LA COMPRA DE INSUMOS APICOLA PROTEICOS PARA COLMENAS, CUENTA DE DEPOSITO: CUENTA UNICA DEL TESORO</t>
  </si>
  <si>
    <t>00099021001 DEPOSITO DE EFECTIVO, DEPOSITANTE: ILSE VERONICA CASTILLO RODRIGUEZ, CONCEPTO: REVERSION AL PREVENTIVO N° 153-1-6 POR USO DE TELEFONIA MOVIL CORRESPONDIENTE AL MES DE MARZO 2019, CUENTA DE DEPOSITO: CUENTA UNICA DEL TESORO</t>
  </si>
  <si>
    <t>00593012001 DEPOSITO DE EFECTIVO, DEPOSITANTE: EMPRESA ESTATAL YACANA, CONCEPTO: DEVOLUCION DE RECURSOS NO UTILIZADOS, CUENTA DE DEPOSITO: CUENTA UNICA DEL TESORO</t>
  </si>
  <si>
    <t>00599022001 DEPOSITO DE EFECTIVO, DEPOSITANTE: EMPRESA BOLIVIANA  DE ALIMENTOS Y DERIVADOS - EBA, CONCEPTO: POR PASE A BORDO NO DECLARADO, CUENTA DE DEPOSITO: CUENTA UNICA DEL TESORO</t>
  </si>
  <si>
    <t>00099021001 DEPOSITO DE EFECTIVO, DEPOSITANTE: ARIEL VARGAS MEJIA, CONCEPTO: DEVOLUCION  COSTO PASAJES, CUENTA DE DEPOSITO: CUENTA UNICA DEL TESORO</t>
  </si>
  <si>
    <t>00226012001 DEPOSITO DE EFECTIVO, DEPOSITANTE: ORLANDO QUISPE CONDORI, CONCEPTO: CUOTA JUNIO 2019, CUENTA DE DEPOSITO: CUENTA UNICA DEL TESORO</t>
  </si>
  <si>
    <t>||REGULARIZACIÓN DE NUESTRA OPERACIÓN NRO. 0957886 DE F. 25/06/2019 EN ATENCIÓN A CORREOS ELECTRÓNICOS DE LA DGAC Y AASANA. DEBITO DE LA LIBRETA 00117012001 DGAC, REPOSICION UTILES DE ESCRITORIO.</t>
  </si>
  <si>
    <t>TRANSFERENCIA RECIBIDA DEL EXTERIOR SEGÚN MENSAJES SWIFT Nos. 8207-8203 (REM.EXT.) DE FECHA 26-06-2019 POR DESEMBOLSO DE CAF PRÉSTAMO CFA010546 PROG INV AGUA FASE V MIAGUA V LIBRETA N° 00287102001 FPS-RECURSOS PROPIOS REF.: UTILES DE ESCRITORIO</t>
  </si>
  <si>
    <t>A:00099021001 DEVOLUCION RETENCION DE DESCUENTOS EFECTUADOS POR CONVENIOS DE COMPENSACION DE COTIZACIONES CON LA VITALICIA SEGUROS Y REASEGUROS DE VIDA S.A., CORRESPONDIENTE AL MES DE ABRIL/2019 Y AGUINALDO 2017 Y 2018. S/G CITE SENASIR UAF-TTES N° 0044/2018, DE FECHA 24/06/2019</t>
  </si>
  <si>
    <t>A:00099021001 DEVOLUCION RETENCION DE DESCUENTOS EFECTUADOS POR CONVENIOS DE COMPENSACION DE COTIZACIONES CON FUTURO DE BOLIVIA S.A. AFP, CORRESPONDIENTE AL MES DE ABRIL/2019 Y AGUINALDO 2010 AL 2018. S/G CITE SENASIR UAF-TTES N° 0045/2018, DE FECHA 24/06/2019</t>
  </si>
  <si>
    <t>A:00099021001 DEVOLUCION RETENCION DE DESCUENTOS EFECTUADOS POR CONVENIOS DE COMPENSACION DE COTIZACIONES CON BBVA PREVISION AFP S.A., CORRESPONDIENTE AL MES DE ABRIL/2019 Y AGUINALDO 2010 AL 2018. S/G CITE SENASIR UAF-TTES N° 0046/2018, DE FECHA 24/06/2019</t>
  </si>
  <si>
    <t>A:00099021001 DEVOLUCION RETENCION DE DESCUENTOS EFECTUADOS POR CONVENIOS DE COMPENSACION DE COTIZACIONES CON SEGUROS PROVIDA S.A., CORRESPONDIENTE AL MES DE ABRIL/2019 Y AGUINALDO 2018. S/G CITE SENASIR UAF-TTES N° 0043/2018, DE FECHA 24/06/2019</t>
  </si>
  <si>
    <t>A:00099021001 DEVOLUCION RETENCION DE DESCUENTOS EFECTUADOS POR RECUPERACION DEL P.R.A. (PAGO DE REPARTO ANTICIPADO), CORRESPONDIENTE AL MES DE MAYO/2019. S/G CITE SENASIR UAF-TTES N° 0048/2018, DE FECHA 24/06/2019</t>
  </si>
  <si>
    <t>PROVISION DE FONDOS A SOLICITUD DE YACIMIENTOS PETROLIFEROS FISCALES BOLIVIANOS SEGUN SOLICITUD YPFB-0124-2019 REF: PAGO A GAS TRANSBOLIVIANO SA DE MAYO 2019 POR TRANS GN MI INTERRUMPIBLE CHIQUITOS MUTUN REDES DE GAS YACUSES LIB. 00513012007 YPFB - RECURSOS NACIONALIZACIÓN</t>
  </si>
  <si>
    <t>A:00099021001 DEVOLUCION RETENCION DE DESCUENTOS EFECTUADOS POR CONVENIOS DE COMPENSACION DE COTIZACIONES CON FUTURO DE BOLIVIA S.A. AFP, CORRESPONDIENTE AL MES DE MAYO/2019 Y AGUINALDO 2010 AL 2018. S/G. CITE SENASIR UAF-TTES N° 0054/2019, DE FECHA 24/06/2019.</t>
  </si>
  <si>
    <t>A:00099021001 DEVOLUCION RETENCION DE DESCUENTOS EFECTUADOS POR CONVENIOS DE COMPENSACION DE COTIZACIONES CON BBVA PREVISION AFP S.A., CORRESPONDIENTE AL MES DE MAYO/2019 Y AGUINALDO 2010 AL 2018. S/G. CITE SENASIR UAF-TTES N° 0055/2019, DE FECHA 24/06/2019.</t>
  </si>
  <si>
    <t>A:00099021001 DEVOLUCION RETENCION DE DESCUENTOS EFECTUADOS POR CONVENIOS DE COMPENSACION DE COTIZACIONES CON LA VITALICIA SEGUROS Y REASEGUROS DE VIDA S.A., CORRESPONDIENTE AL MES DE MAYO/2019, AGUINALDO 2014 AL 2018. S/G. CITE SENASIR UAF-TTES N° 0053/2019, DE FECHA 24/06/2019.</t>
  </si>
  <si>
    <t>A:00099021001 DEVOLUCION RETENCION DE DESCUENTOS EFECTUADOS POR CONVENIOS DE COMPENSACION DE COTIZACIONES CON SEGUROS PROVIDA S.A., CORRESPONDIENTE AL MES DE MAYO/2019. S/G. CITE SENASIR UAF-TTES N° 0052/2019, DE FECHA 24/06/2019.</t>
  </si>
  <si>
    <t>NUMERO DE LIBRETA CUT: 00291012009 OPERACIÓN E18 TRANSFERENCIA DEL SISTEMA FINANCIERO POR CUENTA DE TERCEROS A LA CUT ABC OTROS RECURSOS ESPECIFICOS</t>
  </si>
  <si>
    <t>NÚMERO DE LIBRETA CUT: 99031009.00 OPERACIÓN T01 TRANSFERENCIA DE FONDOS A LA CUT - TESORO DIRECTO DE BANCO UNION S.A. A CUENTA UNICA DEL TESORO CON NUMERO DE SOLICITUD = 3902967 Y NUMERO CORRELATIVO = 91320026062019184 TRANSFERENCIA POR OPERACIONES VENTA BONOS BTX</t>
  </si>
  <si>
    <t>NUMERO DE LIBRETA CUT: 00291012009 OPERACIÓN E18 TRANSFERENCIA DEL SISTEMA FINANCIERO POR CUENTA DE TERCEROS A LA CUT ABONO PARA CUT 3987069001 LIBRETA 00291012009 ABC OTROS RECURSOS ESPECIFICOS EJECUCION D201-81196 A SOLICITUD BANCO DE CREDITO DE BOLIVIA SA</t>
  </si>
  <si>
    <t>NUMERO DE LIBRETA CUT: 00041014101 OPERACIÓN E75 TRANSFERENCIA DE LA CUENTA FISCAL BUN A LA CUT EN MN TRANSF.DE FONDOS A SOLICITUD DEL G.A.M DE TOMINA SG NOTA CITE:OF.DESP.GAMT.NÂ°170/2019 A LA CTA. 3987 CUT LBRTA.00041014101</t>
  </si>
  <si>
    <t>NUMERO DE LIBRETA CUT: 291012009 OPERACIÓN E18 TRANSFERENCIA DEL SISTEMA FINANCIERO POR CUENTA DE TERCEROS A LA CUT ABONO PARA CUT 3987069001LIBRETA 291012009 ABC OTROS RECURSOS ESPECIFICOS EJECUCION DE GARANTIA A PRIMER REQUERIMIENTO D201-81150 CONTRAGARANTIZADA POR LA GARANTIA DEL EXTERIOR M192</t>
  </si>
  <si>
    <t>||REGULARIZACION DE LA TRANSFERENCIA SEGUN NOTA MDCYT/DGAA/UF NO.100/2019 DEL 25/06/2019 REF.: REVERSION DEL BANQUERO POR CUENTA CERRADA DEL BENEFICIARIO UNESCO POR USD 330,93 MENOS COMISIONES DEL BANQUERO POR USD 50.- LIB.00052018002 MC-MS. PLAN DE ACCION SALVAGUARDA CARNAVAL ORURO FASE II</t>
  </si>
  <si>
    <t>COBRO COSTOS DE PAPELERIA SEGUN TRANSFERENCIA DEL EXTERIOR POR ORDEN DE ZEUS OL S.A. LIB. 00513012007 YPFB - RECURSOS NACIONALIZACIÓN</t>
  </si>
  <si>
    <t>||COMISION TRANSFERENCIA FDOS.AL EXTERIOR 0,10% S/USD35.240.-,REEMB.GSTS.COMUNICACION BS220.-Y EMISION COMP.CONTABLE BS50.-REF.:PAGO 1 LC I-2019-11 P/C ENVIBOL A/F INDUSTRIAS ROMI S.A.,EN COMPL.A COMP.957996,26/06/19. LIB.00132079201 SEDEM-PLANTA ENVASES VIDRIO CHUQUISACA - MUN.ZUDAÑEZ REF.:COMIS.PAGO LC I-2019-11</t>
  </si>
  <si>
    <t>||TRANSFERENCIA DE FONDOS S/G. MENSAJE SWIFT NRO. 08214 Y CORREOS ELECTRÓNICOS DE LA DGAC Y AASANA DE LA FECHA. (SECTOR PÚBLICO - SOBREVUELOS). DEBITO DE LA LIBRETA 00117012001 DGAC, REPOSICION UTILES DE ESCRITORIO.</t>
  </si>
  <si>
    <t>||TRANSFERENCIA DE FONDOS S/G. MENSAJES SWIFT NROS. 08270 Y 08263 DE LA FECHA. (SECTOR PÚBLICO - SOBREVUELOS). DEBITO DE LA LIBRETA 00117012001 DGAC, REPOSICION UTILES DE ESCRITORIO.</t>
  </si>
  <si>
    <t>00099021001 DEPOSITO DE EFECTIVO, DEPOSITANTE: VICEPRESIDENCIA DEL ESTADO PLURINACIONAL, CONCEPTO: PAGO POR EXCEDENTE DE USO EN TELEFONIA CELULAR SEGUN COMPROBANTE C-31 N 153-1-6 MARZO 2019, CUENTA DE DEPOSITO: CUENTA UNICA DEL TESORO</t>
  </si>
  <si>
    <t>00070011102 DEPOSITO DE EFECTIVO, DEPOSITANTE: JORGE ARGAVE, CONCEPTO: DEVOLUCION DE SALDO ECONOMICO NO EJECUTADO EN TALLER DE CAPACITACION LABORAL SINDICAL, CUENTA DE DEPOSITO: CUENTA UNICA DEL TESORO</t>
  </si>
  <si>
    <t>00099021001 DEPOSITO DE EFECTIVO, DEPOSITANTE: MIGUEL EDUARDO FLORES RIZZO, CONCEPTO: SALDO GASTOS JUDICIALES Y FOTOCOPIAS, CUENTA DE DEPOSITO: CUENTA UNICA DEL TESORO</t>
  </si>
  <si>
    <t>00287102001 DEPOSITO DE EFECTIVO, DEPOSITANTE: FPS-OFICINA CENTRAL, CONCEPTO: DEVOLUCION SALDOS FONDOS EN AVANCE C31-9/10 DA10, CUENTA DE DEPOSITO: CUENTA UNICA DEL TESORO</t>
  </si>
  <si>
    <t>00670012002 DEPOSITO DE EFECTIVO, DEPOSITANTE: JAHZEEL VEDIA, CONCEPTO: DEVOLUCION DE PASAJES AEREOS, CUENTA DE DEPOSITO: CUENTA UNICA DEL TESORO</t>
  </si>
  <si>
    <t>00342012001 DEPOSITO DE EFECTIVO, DEPOSITANTE: MARIA ELENA MALLON, CONCEPTO: DEVOLUCION DE FONDOS EN AVANCE POR EL PAGO DE VIATICOS DEL MES DE MAYO, CUENTA DE DEPOSITO: CUENTA UNICA DEL TESORO</t>
  </si>
  <si>
    <t>00132012005 DEPOSITO DE EFECTIVO, DEPOSITANTE: HEINRICH MERCADO AMADOR, CONCEPTO: DEVOLUCION AL C31 N°4250, CUENTA DE DEPOSITO: CUENTA UNICA DEL TESORO</t>
  </si>
  <si>
    <t>00099021001 DEPOSITO DE EFECTIVO, DEPOSITANTE: SANDRO IVAN CAHUAYA QUISPE, CONCEPTO: DEVOLUCION DE VIATICOS, CUENTA DE DEPOSITO: CUENTA UNICA DEL TESORO</t>
  </si>
  <si>
    <t>00099021001 DEPOSITO DE EFECTIVO, DEPOSITANTE: MIGUEL EDUARDO FLORES RIZZO, CONCEPTO: SALDO DE GASTOS JUDICIALES Y FOTOCOPIAS C-31 #92, CUENTA DE DEPOSITO: CUENTA UNICA DEL TESORO</t>
  </si>
  <si>
    <t>00016011101 DEPOSITO DE EFECTIVO, DEPOSITANTE: GAILA ANDREA CARVAJAL GUTIERREZ, CONCEPTO: DEVOLUCION POR PAGO DE VIATICOS, CUENTA DE DEPOSITO: CUENTA UNICA DEL TESORO</t>
  </si>
  <si>
    <t>00016011101 DEPOSITO DE EFECTIVO, DEPOSITANTE: VANESA ERIKA TAPIA MARTINEZ, CONCEPTO: DEVOLUCION POR PAGO DE VIATICOS, CUENTA DE DEPOSITO: CUENTA UNICA DEL TESORO</t>
  </si>
  <si>
    <t>00660122001 DEP.DE CHEQ.AJENOS,RET.DE CAM.,CONCEPTO: DEVOLUCION DE VIATICOS,DEP.: ORGANO JUDICIAL - DISTRITO SANTA CRUZ , PROCEDENCIA: BANCO UNION S.A., CHEQUE: 4664, FECHA DE EMISION:17/06/2019</t>
  </si>
  <si>
    <t>00660012006 DEP.DE CHEQ.AJENOS,RET.DE CAM.,CONCEPTO: DEVOLUCION DIFERENCIA DE PASAJE AEREO SOLICITADO POR FATIMA I.RUIZ CAREAGA 15/11/2018,DEP.: ORGANO JUDICIAL - DISTRITO SANTA CRUZ , PROCEDENCIA: BANCO UNION S.A., CHEQUE: 4668, FECHA DE EMISION:24/06/2019</t>
  </si>
  <si>
    <t>00862012001 DEP.DE CHEQ.AJENOS,RET.DE CAM.,CONCEPTO: DEPÓSITO POR LICENCIA SIN GOCE DE HABERES RETROACTIVO GESTION 2019,DEP.: FONDO NACIONAL DE DESARROLLO REGIONAL , PROCEDENCIA: BANCO UNION S.A., CHEQUE: 475, FECHA DE EMISION:14/06/2019</t>
  </si>
  <si>
    <t>00099021001 DEP.DE CHEQ.AJENOS,RET.DE CAM.,CONCEPTO: ACEITUNO ZARATE ELBA,DEP.: BANCO UNION S.A. , PROCEDENCIA: BANCO UNION S.A., CHEQUE: 163234, FECHA DE EMISION:27/06/2019</t>
  </si>
  <si>
    <t>00099021001 DEP.DE CHEQ.AJENOS,RET.DE CAM.,CONCEPTO: MARTINEZ FLORES JHOVANNA LESLY,DEP.: BANCO UNION S.A. , PROCEDENCIA: BANCO UNION S.A., CHEQUE: 163233, FECHA DE EMISION:27/06/2019</t>
  </si>
  <si>
    <t>00016011101 DEP.DE CHEQ.AJENOS,RET.DE CAM.,CONCEPTO: DEVOLUCION PASAJES AEREOS,DEP.: MINISTERIO DE EDUCACION , PROCEDENCIA: BANCO UNION S.A., CHEQUE: 24552, FECHA DE EMISION:26/06/2019</t>
  </si>
  <si>
    <t>00099021001 DEP.DE CHEQ.AJENOS,RET.DE CAM.,CONCEPTO: DEVOLUCION DE PASAJE AEREOS 2017,DEP.: MINISTERIO DE EDUCACION , PROCEDENCIA: BANCO UNION S.A., CHEQUE: 24547, FECHA DE EMISION:26/06/2019</t>
  </si>
  <si>
    <t>00099021001 DEP.DE CHEQ.AJENOS,RET.DE CAM.,CONCEPTO: DEVOLUCION DE PASAJES DE ROLANDO GUTIERREZ RUTA SUCRE / LA PAZ,DEP.: MARIA ANGELICA TARIFA BORDA - ATT , PROCEDENCIA: BANCO UNION S.A., CHEQUE: 10869, FECHA DE EMISION:10/06/2019</t>
  </si>
  <si>
    <t>00099021001 DEPOSITO DE EFECTIVO, DEPOSITANTE: RONALD MITHA, CONCEPTO: DEVOLUCION DE HORAS SUPERAVIT, CUENTA DE DEPOSITO: CUENTA UNICA DEL TESORO</t>
  </si>
  <si>
    <t>00099021001 DEPOSITO DE EFECTIVO, DEPOSITANTE: SONIA AMANI VEIZAN, CONCEPTO: DEVOLUCION DE HORAS SUPERAVIT, CUENTA DE DEPOSITO: CUENTA UNICA DEL TESORO</t>
  </si>
  <si>
    <t>00099021001 DEPOSITO DE EFECTIVO, DEPOSITANTE: VIRGINIA UGARTE SALAZAR, CONCEPTO: DEVOLUCION DE HORAS SUPERAVIT, CUENTA DE DEPOSITO: CUENTA UNICA DEL TESORO</t>
  </si>
  <si>
    <t>00099021001 DEPOSITO DE EFECTIVO, DEPOSITANTE: CESAR JORGE MIRANDA PATZI, CONCEPTO: REVERSION ANTICIPADA, CUENTA DE DEPOSITO: CUENTA UNICA DEL TESORO</t>
  </si>
  <si>
    <t>00099021001 DEPOSITO DE EFECTIVO, DEPOSITANTE: INES NATALIA PEÑARANDA MORALES, CONCEPTO: CONSUMO TELEFONICO EXCEDENTE DEL MES DE MARZO, CUENTA DE DEPOSITO: CUENTA UNICA DEL TESORO</t>
  </si>
  <si>
    <t>00291014203 DEP.DE CHEQ.AJENOS,RET.DE CAM.,CONCEPTO: REEMBOLSO-FNDR,DEP.: ABC-OFICINA CENTRAL , PROCEDENCIA: BANCO UNION S.A., CHEQUE: 3554, FECHA DE EMISION:26/06/2019</t>
  </si>
  <si>
    <t>00099021001 DEP.DE CHEQ.AJENOS,RET.DE CAM.,CONCEPTO: COMPENSACION MENSUAL DE COTIZACION,DEP.: FUTURO DE BOLIVIA SA -AFP , PROCEDENCIA: BANCO DE CREDITO DE BOLIVIA S.A., CHEQUE: 58626, FECHA DE EMISION:25/06/2019</t>
  </si>
  <si>
    <t>00099021001 DEP.DE CHEQ.AJENOS,RET.DE CAM.,CONCEPTO: TRIBUNAL CONSTITUCIONAL-DEV INCAPACIDAD TEMP SUCRE,DEP.: CAJA PETROLERA DE SALUD SUCRE , PROCEDENCIA: BANCO UNION S.A., CHEQUE: 19596, FECHA DE EMISION:17/06/2019</t>
  </si>
  <si>
    <t>00099021001 DEP.DE CHEQ.AJENOS,RET.DE CAM.,CONCEPTO: SEDES DEVOL INCAP TEMP ABRIL/2019,DEP.: CAJA PETROLERA DE SALUD , PROCEDENCIA: BANCO UNION S.A., CHEQUE: 15569, FECHA DE EMISION:27/06/2019</t>
  </si>
  <si>
    <t>00099021001 DEP.DE CHEQ.AJENOS,RET.DE CAM.,CONCEPTO: MIN RELACIONES EXTERIORES DEV INCAP TEMP ABRIL/2019,DEP.: CAJA PETROLERA DE SALUD , PROCEDENCIA: BANCO UNION S.A., CHEQUE: 15570, FECHA DE EMISION:27/06/2019</t>
  </si>
  <si>
    <t>00099021001 DEP.DE CHEQ.AJENOS,RET.DE CAM.,CONCEPTO: MIN COMUNICACION DEVOL INCAP ABRIL/2019,DEP.: CAJA PETROLERA DE SALUD , PROCEDENCIA: BANCO UNION S.A., CHEQUE: 15571, FECHA DE EMISION:27/06/2019</t>
  </si>
  <si>
    <t>00099021001 DEP.DE CHEQ.AJENOS,RET.DE CAM.,CONCEPTO: AGETIC DEVOL INCAP TEMP ABRIL/2019,DEP.: CAJA PETROLERA DE SALUD , PROCEDENCIA: BANCO UNION S.A., CHEQUE: 15577, FECHA DE EMISION:27/06/2019</t>
  </si>
  <si>
    <t>A:00099021001 DEVOLUCION RETENCION DE DESCUENTOS EFECTUADOS POR COBROS Y PAGOS INDEBIDOS, CORRESPONDIENTE AL MES DE MAYO/2019. S/G. CITE SENASIR UAF-TTES N° 0047/2019, DE FECHA 26/06/2019.</t>
  </si>
  <si>
    <t>PROVISION DE FONDOS A SOLICITUD DE YACIMIENTOS PETROLIFEROS FISCALES BOLIVIANOS SEGUN SOLICITUD YPFB-0125-2019 REF: PAGO IMPUESTO DIRECTO A LOS HIDROCARBUROS PRODUCCION MARZO 2019 LIB. 00513012007 YPFB - RECURSOS NACIONALIZACIÓN</t>
  </si>
  <si>
    <t>A:00041014101 Débito Automático por incumplimiento del Gobierno Autónomo Municipal de Trigal (GAM TRG), al Convenio Intergubernativo de fecha 22 de agosto de 2017, suscrito entre el Ministerio de Desarrollo Productivo y Economía Plural y el GAM TRG para el programa “Educación con Revolución Tecnológica”.</t>
  </si>
  <si>
    <t>De: 00099024113 Transferencia en cumplimiento al DS N°0913 de 15/06/2011 y el Convenio Interinstitucional de Financiamiento UPRE-CIF/132-A/2017, suscrito entre la UPRE y la Universidad Técnica de Oruro, Proyecto “Construcción Bloque Laboratorios Carrera Ingeniería Química FNI - UTO”, correspondiente al pago de la planilla Nº4, según la UPRE.</t>
  </si>
  <si>
    <t>PROVISION DE FONDOS A SOLICITUD DE YACIMIENTOS PETROLIFEROS FISCALES BOLIVIANOS SEGUN SOLICITUD YPFB-0141-2019 REF: PAGO REGALIAS MARZO 2019 A TESORO GENERAL DE LA NACION LIB. 00099021001 TGN YPFB PARTICIPACION 6% PRODUCCIÓN BRUTA DE HIDROCARBUROS BOCA DE POZO</t>
  </si>
  <si>
    <t>NUMERO DE LIBRETA CUT: 00099021001 OPERACIÓN E18 TRANSFERENCIA DEL SISTEMA FINANCIERO POR CUENTA DE TERCEROS A LA CUT TRANSFERENCIA GASTOS OPERATIVOS BJP 2018 SOLICITUD BDP SAM FIDEICOMISO BONO JUANCITO PINTO GESTION 2018</t>
  </si>
  <si>
    <t>||REGULARIZACIÓN DE NUESTRA OPERACIÓN NRO. 0958015 DE F. 26/06/2019 EN ATENCIÓN A CORREOS ELECTRÓNICOS DE LA DGAC Y AASANA. DEBITO DE LA LIBRETA 00117012001 DGAC, REPOSICION UTILES DE ESCRITORIO.</t>
  </si>
  <si>
    <t>||VENTA DE DIVISAS C/TRANSF DE FDOS AL EXT Y COM TRANSF FDOS AL EXT 0.10% S/USD 3.266.494,72 REEMB GTS COM BS220.- Y EMIS CBTE CONT BS50.- REF:PAGO N°14 LC I-2018-05 P/C ABEN A/F JOINT-STOCK COMPANY, S/G NOTA ABEN/DGE/NE/N°462/2019,27/06/19 Y AUT. VTA DIV COD 019875 8220. LIB.: 00099021001 TGN RECURSOS ORDINARIOS REF.: COMISIONES PAGO N°14 LC I-2018-05 ABEN</t>
  </si>
  <si>
    <t>'TRANSFERENCIA'||RECIBIDA DEL EXTERIOR SEGUN MENSAJES SWIFT N° 08345 - 08344 (REM.EXT.) DE FECHA 27-06-2019 POR DESEMBOLSO DE FONPLATA PTMO. BOL32/2018 LIBRETA N° 00287102001 FPS-RECURSOS PROPIOS REF.: UTILES DE ESCRITORIO</t>
  </si>
  <si>
    <t>00526012001 DEPOSITO DE EFECTIVO, DEPOSITANTE: BOLIVIA TV - LUIS MARCOS TROCHE CANDIA, CONCEPTO: DEVOLUCION DE FONDOS EN AVANCE, CUENTA DE DEPOSITO: CUENTA UNICA DEL TESORO</t>
  </si>
  <si>
    <t>00133012001 DEPOSITO DE EFECTIVO, DEPOSITANTE: LOTERIA NACIONAL DE B Y S, CONCEPTO: V.C. SALDO DE PAGO PREMIOS MENORES DEL SORTEO TU LOTERIA, CUENTA DE DEPOSITO: CUENTA UNICA DEL TESORO</t>
  </si>
  <si>
    <t>00099021001 DEPOSITO DE EFECTIVO, DEPOSITANTE: MARIA MAGDALENA CAJIAS DE LA VEGA, CONCEPTO: DEVOLUCION POR OBSERVACION, CUENTA DE DEPOSITO: CUENTA UNICA DEL TESORO</t>
  </si>
  <si>
    <t>00099021001 DEPOSITO DE EFECTIVO, DEPOSITANTE: LIMBER MAMANI MAMANI, CONCEPTO: DEVOLUCION DE BONO AL CARGO, CUENTA DE DEPOSITO: CUENTA UNICA DEL TESORO</t>
  </si>
  <si>
    <t>00099021001 DEPOSITO DE EFECTIVO, DEPOSITANTE: DAVID MARTINEZ  ORTIZ, CONCEPTO: DEVOLUCION DE BONO AL CARGO, CUENTA DE DEPOSITO: CUENTA UNICA DEL TESORO</t>
  </si>
  <si>
    <t>00099021001 DEPOSITO DE EFECTIVO, DEPOSITANTE: WILSON ORTIZ SANTOS, CONCEPTO: DEVOLUCION DE BONO AL CARGO, CUENTA DE DEPOSITO: CUENTA UNICA DEL TESORO</t>
  </si>
  <si>
    <t>00099021001 DEPOSITO DE EFECTIVO, DEPOSITANTE: LENIA  AURORA QUILO FLORES, CONCEPTO: DEVOLUCION DE BONO AL CARGO, CUENTA DE DEPOSITO: CUENTA UNICA DEL TESORO</t>
  </si>
  <si>
    <t>00099021001 DEPOSITO DE EFECTIVO, DEPOSITANTE: KIBERTH RIOJA MEJIA, CONCEPTO: DEVOLUCION DE BONO AL CARGO, CUENTA DE DEPOSITO: CUENTA UNICA DEL TESORO</t>
  </si>
  <si>
    <t>00099021001 DEPOSITO DE EFECTIVO, DEPOSITANTE: CLAUDIO SARAVIA ORDOÑEZ, CONCEPTO: DEVOLUCION DE BONO AL CARGO, CUENTA DE DEPOSITO: CUENTA UNICA DEL TESORO</t>
  </si>
  <si>
    <t>00099021001 DEPOSITO DE EFECTIVO, DEPOSITANTE: ELIZABETH ALICIA VARGAS ALCOCER, CONCEPTO: DEVOLUCION DE BONO AL CARGO, CUENTA DE DEPOSITO: CUENTA UNICA DEL TESORO</t>
  </si>
  <si>
    <t>00099021001 DEPOSITO DE EFECTIVO, DEPOSITANTE: PAOLA  SELENIA  VARGAS  ZEBALLOS, CONCEPTO: DEVOLUCION DE BONO AL CARGO, CUENTA DE DEPOSITO: CUENTA UNICA DEL TESORO</t>
  </si>
  <si>
    <t>00070011102 DEPOSITO DE EFECTIVO, DEPOSITANTE: HECTOR ANDRES HINOJOSA RODRIGUEZ, CONCEPTO: DEVOLUCION DE VIATICOS, CUENTA DE DEPOSITO: CUENTA UNICA DEL TESORO</t>
  </si>
  <si>
    <t>00132052001 DEPOSITO DE EFECTIVO, DEPOSITANTE: SEDEM SEMILLAS CARLA FABIANA TERAN VALENZ, CONCEPTO: DEVOLUCION EN FONDOS EN AVANCE, CUENTA DE DEPOSITO: CUENTA UNICA DEL TESORO</t>
  </si>
  <si>
    <t>00526012001 DEPOSITO DE EFECTIVO, DEPOSITANTE: BOLIVIA TV-RODRIGO GUIBARRA PARRADO, CONCEPTO: DEVOLUCION DE FONDOS EN AVANCE, CUENTA DE DEPOSITO: CUENTA UNICA DEL TESORO</t>
  </si>
  <si>
    <t>00047261101 DEPOSITO DE EFECTIVO, DEPOSITANTE: MERCEDES POMACAHUA, CONCEPTO: RETENCIONES IMPUESTOS, CUENTA DE DEPOSITO: CUENTA UNICA DEL TESORO</t>
  </si>
  <si>
    <t>00670012002 DEPOSITO DE EFECTIVO, DEPOSITANTE: TRIBUNAL ELECTORAL DEPARTAMENTAL DE LA PAZ, CONCEPTO: DEVOLUCION DE RECURSOS POR CONTINGENCIAS JUDICIALES CASO NATALIA HAMEL PADILLA, CUENTA DE DEPOSITO: CUENTA UNICA DEL TESORO</t>
  </si>
  <si>
    <t>00526012001 DEPOSITO DE EFECTIVO, DEPOSITANTE: JUAN CARLOS RENFIJO S. BOLIVIA TV, CONCEPTO: DEVOLUCION DE FONDOS DE AVANCE, CUENTA DE DEPOSITO: CUENTA UNICA DEL TESORO</t>
  </si>
  <si>
    <t>00132012007 DEPOSITO DE EFECTIVO, DEPOSITANTE: DIEGO ANDRES BLACUTT SANCHEZ, CONCEPTO: POR VENTA DE YUTES Y TERMO CONTRAIBLES, CUENTA DE DEPOSITO: CUENTA UNICA DEL TESORO</t>
  </si>
  <si>
    <t>00099021001 DEPOSITO DE EFECTIVO, DEPOSITANTE: OLGA ENCINAS DE DEL VILLAR, CONCEPTO: DOBLE PERCEPCION, CUENTA DE DEPOSITO: CUENTA UNICA DEL TESORO</t>
  </si>
  <si>
    <t>00099021001 DEPOSITO DE EFECTIVO, DEPOSITANTE: MARIA JESUS HOYOS CASTRO, CONCEPTO: COBRO INDEBIDO POR SEGUNDA NUPCIAS, CUENTA DE DEPOSITO: CUENTA UNICA DEL TESORO</t>
  </si>
  <si>
    <t>00047261101 DEPOSITO DE EFECTIVO, DEPOSITANTE: MERCEDES POMACAHUA, CONCEPTO: DEVOLUCION SALDO FONDO ROTATIVO, CUENTA DE DEPOSITO: CUENTA UNICA DEL TESORO</t>
  </si>
  <si>
    <t>00070011102 DEP.DE CHEQ.AJENOS,RET.DE CAM.,CONCEPTO: DEV. DEP EN DEMASIA TRIBUTOS FISCALES MES MAYO/2019,DEP.: MIN DE TRABAJO EMPLEO Y PREVISION SOCIAL , PROCEDENCIA: BANCO UNION S.A., CHEQUE: 9385, FECHA DE EMISION:19/06/2019</t>
  </si>
  <si>
    <t>00070011102 DEP.DE CHEQ.AJENOS,RET.DE CAM.,CONCEPTO: DEP EN DEMASIA TRIBUTOS FISCALES MES ABRIL/2019,DEP.: MIN DE TRABAJO EMPLEO Y PREVISION SOCIAL , PROCEDENCIA: BANCO UNION S.A., CHEQUE: 9401, FECHA DE EMISION:27/06/2019</t>
  </si>
  <si>
    <t>00099021001 DEP.DE CHEQ.AJENOS,RET.DE CAM.,CONCEPTO: DEVOLUCION DE SALDOS NO EJECUTADOS C-31 RESPECTO A PLANILLAS SALARIALES DE LA CAJA PETROLERA DE SAL,DEP.: MINISTERIO DE COMUNICACION</t>
  </si>
  <si>
    <t>00291012008 DEP.DE CHEQ.AJENOS,RET.DE CAM.,CONCEPTO: SERVICIO DE EQUIPOS LWD,DEP.: CRCCI , PROCEDENCIA: BANCO BISA S.A., CHEQUE: 184, FECHA DE EMISION:28/06/2019</t>
  </si>
  <si>
    <t>00660012002 DEP.DE CHEQ.AJENOS,RET.DE CAM.,CONCEPTO: REVERSION ANTICIPADA POR ERROR EN DIAS CANCELADOS DEL MES DE ABRIL / 2019 TERESA J. VARGAS MEJIA,DEP.: ORGANO JUDICIAL - DAF NACIONAL</t>
  </si>
  <si>
    <t>00234014202 DEP.DE CHEQ.AJENOS,RET.DE CAM.,CONCEPTO: DEVOLUCION C-31 374 PARTIDA 232,DEP.: GRAGEDA TERAN ELIZABETH , PROCEDENCIA: BANCO UNION S.A., CHEQUE: 611, FECHA DE EMISION:19/06/2019</t>
  </si>
  <si>
    <t>00234014202 DEP.DE CHEQ.AJENOS,RET.DE CAM.,CONCEPTO: DEVOLUCION C-31 # 374 PARTIDA 234,DEP.: GRAGEDA TERAN ELIZABETH , PROCEDENCIA: BANCO UNION S.A., CHEQUE: 610, FECHA DE EMISION:19/06/2019</t>
  </si>
  <si>
    <t>00234014202 DEP.DE CHEQ.AJENOS,RET.DE CAM.,CONCEPTO: DEVOLUCION C-31 # 375 PARTIDA 851,DEP.: GRAGEDA TERAN ELIZABETH , PROCEDENCIA: BANCO UNION S.A., CHEQUE: 609, FECHA DE EMISION:19/06/2019</t>
  </si>
  <si>
    <t>00234014202 DEP.DE CHEQ.AJENOS,RET.DE CAM.,CONCEPTO: DEVOLUCION C-31 374 PARTIDA 24120,DEP.: GRAGEDA TERAN ELIZABETH , PROCEDENCIA: BANCO UNION S.A., CHEQUE: 612, FECHA DE EMISION:19/06/2019</t>
  </si>
  <si>
    <t>00099021001 DEP.DE CHEQ.AJENOS,RET.DE CAM.,CONCEPTO: PAGO POR DESCUENTOS MONTOS EXCEDENTES,DEP.: CAJA NACIONAL DE SALUD , PROCEDENCIA: BANCO UNION S.A., CHEQUE: 43462, FECHA DE EMISION:27/06/2019</t>
  </si>
  <si>
    <t>00015021104 DEP.DE CHEQ.AJENOS,RET.DE CAM.,CONCEPTO: MINISTERIO DE GOBIERNO DIRECCION NACIONAL DE SALUD Y BIENESTAR SOCIAL,DEP.: DIRECCION NACIONAL DE SALUD Y BIENESTAR SOCIAL , PROCEDENCIA: BANCO UNION S.A., CHEQUE: 2932, FECHA DE EMISION:25/06/2019</t>
  </si>
  <si>
    <t>00099021001 DEP.DE CHEQ.AJENOS,RET.DE CAM.,CONCEPTO: DEVOLUCION DE SALDOS NO EJECUTADOS,DEP.: PROGRAMA NACIONAL DE POST ALFABETIZACION , PROCEDENCIA: BANCO UNION S.A., CHEQUE: 5698, FECHA DE EMISION:28/06/2019</t>
  </si>
  <si>
    <t>00253014107 DEP.DE CHEQ.AJENOS,RET.DE CAM.,CONCEPTO: POR DEBITO  GAM ESCOMA GASTOS DE INV PROY MEJORAMIENTO SIST DE AGUA POTABLE Y SIST ALCANTA ESCOMA-LP,DEP.: GAM ESCOMA , PROCEDENCIA: BANCO UNION S.A., CHEQUE: 1368, FECHA DE EMISION:27/06/2019</t>
  </si>
  <si>
    <t>00253014112 DEP.DE CHEQ.AJENOS,RET.DE CAM.,CONCEPTO: POR DEP GAM ORURO GASTOS ADM PROY CONTRUCCION EMBOVEDADO CANAL TAGARETE FASE1 ORURO,DEP.: GAM ORURO , PROCEDENCIA: BANCO UNION S.A., CHEQUE: 1369, FECHA DE EMISION:27/06/2019</t>
  </si>
  <si>
    <t>00070011102 DEP.DE CHEQ.AJENOS,RET.DE CAM.,CONCEPTO: DEV. REALIZADA POR BOLTUR PASAJES AEREOS DE LILIAN ARANA GESTION 2017,DEP.: MIN DE TRABAJO EMPLEO Y PREVISION SOCIAL , PROCEDENCIA: BANCO UNION S.A., CHEQUE: 9400, FECHA DE EMISION:27/06/2019</t>
  </si>
  <si>
    <t>00099021001 DEPOSITO DE EFECTIVO, DEPOSITANTE: DANIELA PAOLA PEREZ VARGAS, CONCEPTO: DEVOLUCION DE BONO AL CARGO, CUENTA DE DEPOSITO: CUENTA UNICA DEL TESORO</t>
  </si>
  <si>
    <t>00099021001 DEPOSITO DE EFECTIVO, DEPOSITANTE: JAIRO ALBERTO BEJARANO ALCOBA, CONCEPTO: DEVOLUCION DE BONO AL CARGO, CUENTA DE DEPOSITO: CUENTA UNICA DEL TESORO</t>
  </si>
  <si>
    <t>00099021001 DEPOSITO DE EFECTIVO, DEPOSITANTE: NATALIE STEFANIA BELTRAN LIMA, CONCEPTO: DEVOLUCION DE BONO AL CARGO, CUENTA DE DEPOSITO: CUENTA UNICA DEL TESORO</t>
  </si>
  <si>
    <t>00099021001 DEPOSITO DE EFECTIVO, DEPOSITANTE: JOSE LUIS CALDERON BARRIOS, CONCEPTO: DEVOLUCION DE BONO AL CARGO, CUENTA DE DEPOSITO: CUENTA UNICA DEL TESORO</t>
  </si>
  <si>
    <t>00099021001 DEPOSITO DE EFECTIVO, DEPOSITANTE: FELIX  CONDORI  QUISPE, CONCEPTO: DEVOLUCION DE BONO AL CARGO, CUENTA DE DEPOSITO: CUENTA UNICA DEL TESORO</t>
  </si>
  <si>
    <t>00099021001 DEPOSITO DE EFECTIVO, DEPOSITANTE: DAVNER SHARON CRUZ NINA, CONCEPTO: DEVOLUCION DE BONO AL CARGO, CUENTA DE DEPOSITO: CUENTA UNICA DEL TESORO</t>
  </si>
  <si>
    <t>00099021001 DEPOSITO DE EFECTIVO, DEPOSITANTE: JUAN CARLOS ESPADA PALLARES, CONCEPTO: DEVOLUCION DE BONO AL CARGO, CUENTA DE DEPOSITO: CUENTA UNICA DEL TESORO</t>
  </si>
  <si>
    <t>00099021001 DEPOSITO DE EFECTIVO, DEPOSITANTE: WALTER FLORES LINARES, CONCEPTO: DEVOLUCION DE BONO AL CARGO, CUENTA DE DEPOSITO: CUENTA UNICA DEL TESORO</t>
  </si>
  <si>
    <t>00099021001 DEPOSITO DE EFECTIVO, DEPOSITANTE: JUAN ARTEAGA ARUQUIPA, CONCEPTO: DEVOLUCION DE BONO AL CARGO, CUENTA DE DEPOSITO: CUENTA UNICA DEL TESORO</t>
  </si>
  <si>
    <t>00099021001 DEPOSITO DE EFECTIVO, DEPOSITANTE: JESUS ANTONIO CLAROS PARRADO, CONCEPTO: DEVOLUCION DE BONO AL CARGO, CUENTA DE DEPOSITO: CUENTA UNICA DEL TESORO</t>
  </si>
  <si>
    <t>00099021001 DEPOSITO DE EFECTIVO, DEPOSITANTE: MAMERTO OSVALDO CLEMENTE CHURA, CONCEPTO: DEVOLUCION DE BONO AL CARGO, CUENTA DE DEPOSITO: CUENTA UNICA DEL TESORO</t>
  </si>
  <si>
    <t>00099021001 DEPOSITO DE EFECTIVO, DEPOSITANTE: DIMELSA DORIS DAVILA PEREIRA, CONCEPTO: DEVOLUCION DE BONO AL CARGO, CUENTA DE DEPOSITO: CUENTA UNICA DEL TESORO</t>
  </si>
  <si>
    <t>00099021001 DEPOSITO DE EFECTIVO, DEPOSITANTE: IVERT ALEJANDRO DE VILLEGAS HERBAS, CONCEPTO: DEVOLUCION DE BONO AL CARGO, CUENTA DE DEPOSITO: CUENTA UNICA DEL TESORO</t>
  </si>
  <si>
    <t>00099021001 DEPOSITO DE EFECTIVO, DEPOSITANTE: ERNESTO ESPRELLA VALLE, CONCEPTO: DEVOLUCION DE BONO AL CARGO, CUENTA DE DEPOSITO: CUENTA UNICA DEL TESORO</t>
  </si>
  <si>
    <t>00099021001 DEPOSITO DE EFECTIVO, DEPOSITANTE: WILLAN FERNANDEZ QUISPE, CONCEPTO: DEVOLUCION DE BONO AL CARGO, CUENTA DE DEPOSITO: CUENTA UNICA DEL TESORO</t>
  </si>
  <si>
    <t>00099021001 DEPOSITO DE EFECTIVO, DEPOSITANTE: CARLOS ALBERTO IBARRA ALARCON, CONCEPTO: DEVOLUCION DE BONO AL CARGO, CUENTA DE DEPOSITO: CUENTA UNICA DEL TESORO</t>
  </si>
  <si>
    <t>00099021001 DEPOSITO DE EFECTIVO, DEPOSITANTE: FRIDER JAIME JIMENEZ SANJINEZ, CONCEPTO: DEVOLUCION DE BONO AL CARGO, CUENTA DE DEPOSITO: CUENTA UNICA DEL TESORO</t>
  </si>
  <si>
    <t>00099021001 DEPOSITO DE EFECTIVO, DEPOSITANTE: LARRY MONTAÑO MURILLO, CONCEPTO: REVERSION DE VIATICOS, CUENTA DE DEPOSITO: CUENTA UNICA DEL TESORO</t>
  </si>
  <si>
    <t>00099021001 DEPOSITO DE EFECTIVO, DEPOSITANTE: BEATRIZ ALANOCA QUISPE, CONCEPTO: DEVOLUCION DE BONO AL CARGO, CUENTA DE DEPOSITO: CUENTA UNICA DEL TESORO</t>
  </si>
  <si>
    <t>00099021001 DEPOSITO DE EFECTIVO, DEPOSITANTE: LEO YBAR ALCON DURAN, CONCEPTO: DEVOLUCION DE BONO AL CARGO, CUENTA DE DEPOSITO: CUENTA UNICA DEL TESORO</t>
  </si>
  <si>
    <t>00099021001 DEPOSITO DE EFECTIVO, DEPOSITANTE: RAUL FERNANDO ANGULO FERNANDEZ, CONCEPTO: DEVOLUCION DE BONO AL CARGO, CUENTA DE DEPOSITO: CUENTA UNICA DEL TESORO</t>
  </si>
  <si>
    <t>00015021102 DEPOSITO DE EFECTIVO, DEPOSITANTE: IGNACIO APAZA GUZMAN, CONCEPTO: DEVOLUCION DE BONO AL CARGO, CUENTA DE DEPOSITO: CUENTA UNICA DEL TESORO</t>
  </si>
  <si>
    <t>00099021001 DEPOSITO DE EFECTIVO, DEPOSITANTE: FELICIANO CHOQUE SAUSIRI, CONCEPTO: DEVOLUCION DE BONO AL CARGO, CUENTA DE DEPOSITO: CUENTA UNICA DEL TESORO</t>
  </si>
  <si>
    <t>00099021001 DEPOSITO DE EFECTIVO, DEPOSITANTE: ENRRIQUE CHOQUELLA CRUZ, CONCEPTO: DEVOLUCION DE BONO AL CARGO, CUENTA DE DEPOSITO: CUENTA UNICA DEL TESORO</t>
  </si>
  <si>
    <t>00099021001 DEPOSITO DE EFECTIVO, DEPOSITANTE: JHON ALBERT GONZALES PRADO, CONCEPTO: DEVOLUCION DE BONO AL CARGO, CUENTA DE DEPOSITO: CUENTA UNICA DEL TESORO</t>
  </si>
  <si>
    <t>00099021001 DEPOSITO DE EFECTIVO, DEPOSITANTE: MARTIN JERRY MIRANDA SALAZAR, CONCEPTO: DEVOLUCION DE BONO AL CARGO, CUENTA DE DEPOSITO: CUENTA UNICA DEL TESORO</t>
  </si>
  <si>
    <t>00099021001 DEPOSITO DE EFECTIVO, DEPOSITANTE: TITO RONAL PATZI MAMANI, CONCEPTO: DEVOLUCION DE BONO AL CARGO, CUENTA DE DEPOSITO: CUENTA UNICA DEL TESORO</t>
  </si>
  <si>
    <t>COBRO COSTOS DE PAPELERIA POR REGULARIZACION DE TRANSFERENCIA DEL EXTERIOR POR ORDEN DE SHELL BOLIVIA CORPORATION LIB. 00513012007 YPFB - RECURSOS NACIONALIZACIÓN</t>
  </si>
  <si>
    <t>PAGO A KFW ALEMANIA PRÉSTAMO KfW 199565359 VCTO. 30-06-2019 POR CUENTA DE GOB.AUT.DEPT.STCRUZ , VALOR 28-06-2019 CAPITAL EUR 42.000,00 INTERESES EUR 27.726,32 LIB. 00099031002 RECUP.DIFERENCIALES CAPITAL E INTERES-CRED.EXT.</t>
  </si>
  <si>
    <t>PAGO A NATIXIS FRANCIA PRÉSTAMO 931-OA1 VCTO. 30-06-2019 POR CUENTA DE GMSCZ , VALOR 28-06-2019 CAPITAL EUR 125.606,32 INTERESES EUR 18.331,99 LIB. 00099031002 RECUP.DIFERENCIALES CAPITAL E INTERES-CRED.EXT.</t>
  </si>
  <si>
    <t>NUMERO DE LIBRETA CUT: 00513012008 OPERACIÓN E18 TRANSFERENCIA DEL SISTEMA FINANCIERO POR CUENTA DE TERCEROS A LA CUT TRANSFERENCIA PAGO DE PRIMER DESEMBOLSO DIVIDENDOS DE ACUERDO A JGOA DE FECHA 29 MARZO 2019 SOLICITUD YPFB TRANSIERRA S.A</t>
  </si>
  <si>
    <t>TRANSFERENCIA RECIBIDA DEL EXTERIOR SEGÚN MENSAJES SWIFT Nos. 08371-08358 (REM.EXT.) DE FECHA 28-06-2019 POR DESEMBOLSO DE BID PRÉSTAMO 3385/BL-BO OPS0201929928A LIBRETA N° 00291012002 ABC-RECURSOS PROPIOS REF.: UTILES DE ESCRITORIO</t>
  </si>
  <si>
    <t>'TRANSFERENCIA'||RECIBIDA DEL EXTERIOR SEGUN MENSAJE SWIFT NROS 08373 -08360 (REM.EXT.) DE LA FECHA POR DESEMBOLSO DEL BID PRESTAMO 4758/OC-BO REF.: REQ 00001 BO OPS0201930186A LIB. 00099021001 TGN RECURSOS ORDINARIOS (3987)</t>
  </si>
  <si>
    <t>COBRO COSTOS DE PAPELERIA SEGUN TRANSFERENCIA DEL EXTERIOR POR ORDEN DE HERCO COMBUSTIBLES S.A. REF.: CONT DE COND DE GAS EMB N 33B/19 LIB. 00513062001 YPFB-OPERACIONES PLANTA DE SEPARACION DE LIQUIDOS RIO GRANDE</t>
  </si>
  <si>
    <t>COBRO COSTOS DE PAPELERIA SEGUN TRANSFERENCIA DEL EXTERIOR POR ORDEN DE HERCO COMBUSTIBLE S.A. REF:CONT DE COND DE EMB N 33C19 LIB. 00513062001 YPFB-OPERACIONES PLANTA DE SEPARACION DE LIQUIDOS RIO GRANDE</t>
  </si>
  <si>
    <t>NÚMERO DE LIBRETA CUT: 99031009.00 OPERACIÓN T01 TRANSFERENCIA DE FONDOS A LA CUT - TESORO DIRECTO DE BANCO UNION S.A. A CUENTA UNICA DEL TESORO CON NUMERO DE SOLICITUD = 3912615 Y NUMERO CORRELATIVO = 91320028062019403 TRANSFERENCIA POR OPERACIONES VENTA BONOS BTX</t>
  </si>
  <si>
    <t>DIFERENCIAL POR PAGO PRÉSTAMO KFW ALEMANIA KfW 199565359 VCTO. 30-06-2019 POR CUENTA DE GOB.AUT.DEPT.STCRUZ SEGÚN NOTA COD.LIQ. 012373 DE FECHA 25-06-2019, VALOR 28-06-2019 INTERESES UFV 461.787,30 LIBRETA N° 00099031002 RECUP.DIFERENCIALES E INTERES-CAP.E INT.-CRED.EXT.</t>
  </si>
  <si>
    <t>DIFERENCIAL POR PAGO PRÉSTAMO KFW ALEMANIA KfW 199665928 VCTO. 30-06-2019 POR CUENTA DE GOB.AUT.DEPT.CBBA SEGÚN NOTA COD.LIQ. 012368 DE FECHA 24-06-2019, VALOR 28-06-2019 INTERESES UFV 134.496,06 LIBRETA N° 00099031002 RECUP.DIFERENCIALES E INTERES-CAP.E INT.-CRED.EXT.</t>
  </si>
  <si>
    <t>DIFERENCIAL POR PAGO PRÉSTAMO KFW ALEMANIA KfW 198766453 VCTO. 30-06-2019 POR CUENTA DE GOB.AUT.DEPT.CHUQUIS SEGÚN NOTA COD.LIQ. 012367 DE FECHA 19-06-2019, VALOR 28-06-2019 INTERESES UFV 79.481,46 LIBRETA N° 00099031002 RECUP.DIFERENCIALES E INTERES-CAP.E INT.-CRED.EXT.</t>
  </si>
  <si>
    <t>DIFERENCIAL POR PAGO PRÉSTAMO KFW ALEMANIA KfW 199865734 VCTO. 30-06-2019 POR CUENTA DE GOB.AUT.DEPT.CHUQUIS SEGÚN NOTA COD.LIQ. 012369 DE FECHA 19-06-2019, VALOR 28-06-2019 INTERESES UFV 208.062,12 LIBRETA N° 00099031002 RECUP.DIFERENCIALES E INTERES-CAP.E INT.-CRED.EXT.</t>
  </si>
  <si>
    <t>DIFERENCIAL POR PAGO PRÉSTAMO KFW ALEMANIA 9265711 VCTO. 30-06-2019 POR CUENTA DE ENDE GUARACACHI S.A. SEGÚN COD.LIQ. 012360 DE FECHA 03-06-2019, VALOR 28-06-2019 CAPITAL EUR 20.805,65 INTERESES EUR 13.981,71 LIBRETA N°00099031002 RECUP.DIFERENCIALES CAPITAL E INTERESES  CRE. EXT.</t>
  </si>
  <si>
    <t>DIFERENCIAL POR PAGO PRÉSTAMO KFW ALEMANIA KfW 199365263 VCTO. 30-06-2019 POR CUENTA DE EMPRESA CORANI SA SEGÚN COD.LIQ. 012361 DE FECHA 26-06-2019, VALOR 28-06-2019 CAPITAL EUR 21.514,46 INTERESES EUR 22.751,54 LIBRETA N°00099031002 RECUP.DIFERENCIALES CAPITAL E INTERESES  CRE. EXT.</t>
  </si>
  <si>
    <t>DIFERENCIAL POR PAGO PRÉSTAMO KFW ALEMANIA 9065947 VCTO. 30-06-2019 POR CUENTA DE EMPRESA CORANI SA SEGÚN COD.LIQ. 012359 DE FECHA 26-06-2019, VALOR 28-06-2019 CAPITAL EUR 42.528,08 INTERESES EUR 11.442,88 LIBRETA N°00099031002 RECUP.DIFERENCIALES CAPITAL E INTERESES  CRE. EXT.</t>
  </si>
  <si>
    <t>PAGO PRÉSTAMO KFW ALEMANIA I-H-035 VCTO. 30-06-2019 POR CUENTA DE TGN SEGÚN NOTA MEFP/VTCP/DGCP/UODP-636/2019 DE FECHA 27-06-2019, VALOR 28-06-2019 CAPITAL UFV 1.239.910,76 INTERESES UFV 23.606,00 LIBRETA N° 00099021001 TGN RECURSOS ORDINARIOS (3987) REF.: COMISIONES BANCARIAS</t>
  </si>
  <si>
    <t>PAGO PRÉSTAMO KFW ALEMANIA I-H-035 VCTO. 30-06-2019 POR CUENTA DE TGN SEGÚN NOTA MEFP/VTCP/DGCP/UODP-636/2019 DE FECHA 27-06-2019, VALOR 28-06-2019 CAPITAL UFV 1.239.910,76 INTERESES UFV 23.606,00 LIBRETA N° 00099021001 TGN RECURSOS ORDINARIOS (3987)</t>
  </si>
  <si>
    <t>PAGO PRÉSTAMO KFW ALEMANIA I-H-047 VCTO. 30-06-2019 POR CUENTA DE TGN SEGÚN NOTA MEFP/VTCP/DGCP/UODP-636/2019 DE FECHA 27-06-2019, VALOR 28-06-2019 CAPITAL UFV 943.562,09 INTERESES UFV 95.833,71 LIBRETA N° 00099021001 TGN RECURSOS ORDINARIOS (3987) REF.: COMISIONES BANCARIAS</t>
  </si>
  <si>
    <t>PAGO PRÉSTAMO KFW ALEMANIA I-H-047 VCTO. 30-06-2019 POR CUENTA DE TGN SEGÚN NOTA MEFP/VTCP/DGCP/UODP-636/2019 DE FECHA 27-06-2019, VALOR 28-06-2019 CAPITAL UFV 943.562,09 INTERESES UFV 95.833,71 LIBRETA N° 00099021001 TGN RECURSOS ORDINARIOS (3987)</t>
  </si>
  <si>
    <t>PAGO PRÉSTAMO KFW ALEMANIA I-H-051 VCTO. 30-06-2019 POR CUENTA DE TGN SEGÚN NOTA MEFP/VTCP/DGCP/UODP-636/2019 DE FECHA 27-06-2019, VALOR 28-06-2019 CAPITAL UFV 663.953,72 INTERESES UFV 74.694,80 LIBRETA N° 00099021001 TGN RECURSOS ORDINARIOS (3987) REF.: COMISIONES BANCARIAS</t>
  </si>
  <si>
    <t>PAGO PRÉSTAMO KFW ALEMANIA I-H-051 VCTO. 30-06-2019 POR CUENTA DE TGN SEGÚN NOTA MEFP/VTCP/DGCP/UODP-636/2019 DE FECHA 27-06-2019, VALOR 28-06-2019 CAPITAL UFV 663.953,72 INTERESES UFV 74.694,80 LIBRETA N° 00099021001 TGN RECURSOS ORDINARIOS (3987)</t>
  </si>
  <si>
    <t>COMISIONES BANCARIAS POR PAGO PRÉSTAMO KFW ALEMANIA KfW 199365263 VCTO. 30-06-2019 POR CUENTA DE TGN SEGÚN COD.LIQ. 012362 DE FECHA 25-06-2019, VALOR 28-06-2019 LIBRETA N° 00099021001 TGN RECURSOS ORDINARIOS (3987) REF.: COMISIONES BANCARIAS</t>
  </si>
  <si>
    <t>PAGO PRÉSTAMO KFW ALEMANIA KfW 199365263 VCTO. 30-06-2019 POR CUENTA DE TGN SEGÚN COD.LIQ. 012362 DE FECHA 25-06-2019, VALOR 28-06-2019 CAPITAL EUR 60.857,12 INTERESES EUR 6.846,43 LIBRETA N° 00099021001 TGN RECURSOS ORDINARIOS (3987)</t>
  </si>
  <si>
    <t>COBRO COSTOS DE PAPELERIA POR REGULARIZACION DE TRANSFERENCIA DEL EXTERIOR POR ORDEN DE EMPRESA NACIONAL DE ENERGIA ENEX LIB. 00513012004 LBP-YPFB-UNICOMERCIAL (4030005415/1-2188907)</t>
  </si>
  <si>
    <t>||COMPLEMENTO AL PAGO PTMO. BI-H-043 POR CUENTA DEL TGN, CAPITAL BS 102.104,25 E INTERESES BS 139.698,21 SEGUN NOTA MEFP/VTCP/DGCP/UODP-636/2019 DE FECHA 27/06/2019 DEL MEFP LIBRETA N° 00099021001 "TGN RECURSOS ORDINARIOS (3987)"</t>
  </si>
  <si>
    <t>||COMPLEMENTO AL PAGO PTMO. BI-H-043 POR CUENTA DEL TGN SEGUN NOTA MEFP/VTCP/DGCP/UODP-636/2019 DE FECHA 27/06/2019 DEL MEFP. LIBRETA N° 00099021001 "TGN RECURSOS ORDINARIOS (3987)"</t>
  </si>
  <si>
    <t>NUMERO DE LIBRETA CUT: 00041014101 OPERACIÓN E75 TRANSFERENCIA DE LA CUENTA FISCAL BUN A LA CUT EN MN TRANSF.DE FDOS.A SOL. DEL GAMC DE COCAPATA SG.NOTA CITE GAMC EXT-NÂ°219/2019</t>
  </si>
  <si>
    <t>NUMERO DE LIBRETA CUT: 00041014101 OPERACIÓN E75 TRANSFERENCIA DE LA CUENTA FISCAL BUN A LA CUT EN MN TRANSF. DE FDOS.A SOL. DEL G.A.M. DE VILLA RIVERO SG.NOTA G.A.M.V.R.-217/2019 A LA CTA.CUT 3987 LIBRETA 00041014101</t>
  </si>
  <si>
    <t>||COMISION TRANSFERENCIA FDOS.AL EXTERIOR 0,10% S/USD60.573,08.-,REEMB.GSTS.COMUNICACION BS220.-Y EMISION COMP.CONTABLE BS50.-REF.:PAGO 1 LC I-2019-06 P/C ENVIBOL A/F INTERGLASS S.A. DE C.V.,EN COMPL.A COMP.958194,28/06/19. LIB.00132079201 SEDEM-PLANTA ENVASES VIDRIO CHUQUISACA - MUN.ZUDAÑEZ REF.:COMIS.PAGO 1 LC I-2019-06</t>
  </si>
  <si>
    <t>||COMISION TRANSFERENCIA FDOS.AL EXTERIOR 0,10% S/USD17.283,80.-,REEMB.GSTS.COMUNICACION BS220.-Y EMISION COMP.CONTABLE BS50.-REF.:PAGO 1 LC I-2019-10 P/C ENVIBOL A/F PARAGUAY PACKAGING S.A.,EN COMPL.A COMP.958233,28/06/19. LIB.00132079201 SEDEM-PLANTA ENVASES VIDRIO CHUQUISACA - MUN.ZUDAÑEZ REF.:COMIS.PAGO 1 LC I-2019-10</t>
  </si>
  <si>
    <t>||COMISION TRANSFERENCIA FDOS.AL EXTERIOR 0,10% S/USD67.088,93.-(EQUIV.A EUR59.000.-),REEMB.GSTS.COMUNICACION BS220.-Y EMISION COMP.CONTABLE BS50.-REF.:PAGO 1 LC I-2019-02 P/C ENVIBOL A/F AT2E,EN COMPL.A COMP.958238,28/06/19. LIB.00132079201 SEDEM-PLANTA ENVASES VIDRIO CHUQUISACA - MUN.ZUDAÑEZ REF.:COMIS.PAGO 1 LC I-2019-02</t>
  </si>
  <si>
    <t>'COBRO DE'||UTILES DE ESCRITORIO POR EL COMPROBANTE CONTABLE NRO. 0958273 DE LA FECHA, SEGÚN CORREO ELECTRÓNICO DE YPFB DE F. 23/01/2018. DEBITO DE LA LIBRETA 00513022001 YPFB  OPERACIONES.</t>
  </si>
  <si>
    <t>||TRANSFERENCIA DE FONDOS S/G. MENSAJE SWIFT NRO. 08374 Y CORREOS ELECTRÓNICOS DE LA DGAC Y AASANA. (SECTOR PÚBLICO - SOBREVUELOS). DEBITO DE LA LIBRETA 00117012001 DGAC, REPOSICION UTILES DE ESCRITORIO.</t>
  </si>
  <si>
    <t>'COBRO DE'||UTILES DE ESCRITORIO POR EL COMPROBANTE CONTABLE NRO. 0958299 DE LA FECHA, SEGÚN CORREO ELECTRÓNICO DE YPFB DE F. 23/01/2018. DEBITO DE LA LIBRETA 00513022001 YPFB  OPERACIONES.</t>
  </si>
  <si>
    <t>PAGO A NATIXIS FRANCIA PRÉSTAMO 931-OB1 VCTO. 30-06-2019 POR CUENTA DE SEMAPA , VALOR 28-06-2019 CAPITAL EUR 43.698,00 INTERESES EUR 3.440,46 LIB. 00099031002 RECUP.DIFERENCIALES CAPITAL E INTERES-CRED.EXT.</t>
  </si>
  <si>
    <t>||AMPLIACIÓN DE VALIDEZ 0.15% S/USD 119.871,69 POR 32 DIAS, ENMIENDA BS 220.-, REEMBOLSO GASTOS DE COMUNICACIÓN BS 220,- Y EMISIÓN DE CBTE. CONTABLE BS 50.- S/G CEX-FONPLATA/0108/2019, 25/06/19 REF.:I-2019-33 P/C AASANA A/F OTT HYDROMET CORP. LIB.:00512012001 LBP-AASANA-PACS SONET (4030004676) REF.: COMIS. ENMIENDA I-2019-33</t>
  </si>
  <si>
    <t>No_Conciliado</t>
  </si>
  <si>
    <t>COBRO COSTOS DE PAPELERIA SEGUN TRANSFERENCIA DEL EXTERIOR POR ORDEN DE ACASS CANADA LTD REF:YKYC 29/04/2019 LIB. 00512012001 AASANA CENTRAL-OFICINA NACIONAL</t>
  </si>
  <si>
    <t>'TRANSFERENCIA'||RECIBIDA DEL EXTERIOR SEGUN MENSAJES SWIFT N°07033-07028 DEL 3/06/2019 (REM.EXT.) POR DESEMBOLSO BIRF REF.:TF 18119 11 LIBRETA NRO.00086108002 MMAYA-UCP PPCR F-2 $U$ REF.:UTILES DE ESCRITORIO</t>
  </si>
  <si>
    <t>'COBRO DE UTILES DE ESCRITORIO POR´||TRANSF. DEL EXTERIOR POR ORDEN DE KLM ROYAL DUTCH AIRLINES. REF.: COMPLEMENTO A NUESTRO COMPROBANTE S-0955992 DE LA FECHA LIBRETA 00512012001 AASANA CENTRAL OFICINA NACIONAL</t>
  </si>
  <si>
    <t>'COBRO DE UTILES DE ESCRITORIO POR´||COMPLEMENTO AL COMPROBANTE S-0955993 DE LA FECHA REF.: TRANSF. DEL EXTERIOR A FAVOR DE AASANA POR USD 6.246,29 LIB.00512012001 AASANA CENTRAL-OFICINA NACIONAL (COBRO UTILES DE ESCRITORIO)</t>
  </si>
  <si>
    <t>COBRO COSTOS DE PAPELERIA SEGUN TRANSFERENCIA DEL EXTERIOR POR ORDEN DE LAN CHILE CARGO S.A. LIB. 00512012001 AASANA CENTRAL-OFICINA NACIONAL</t>
  </si>
  <si>
    <t>TRANSFERENCIA RECIBIDA DEL EXTERIOR SEGÚN MENSAJES SWIFT Nos. 7110-7098 (REM.EXT.) DE FECHA 04-06-2019 POR DESEMBOLSO DE CAF PRÉSTAMO CFA008417 PROY. HIDROELECTRICO SAN JOSÉ LIBRETA N° 00514017004 ENDE-USD PROY. CONST. CENTRAL HIDROELECT. SAN JOSE - CAF REF.: UTILES DE ESCRITORIO</t>
  </si>
  <si>
    <t>COBRO COSTOS DE PAPELERIA POR REGULARIZACION DE TRANSFERENCIA DEL EXTERIOR POR ORDEN DE DELTA AIR LINES INC. LIB. 00512012001 AASANA CENTRAL-OFICINA NACIONAL</t>
  </si>
  <si>
    <t>AJUSTE COMPLEMENTARIO POR REVALORIZACION SALDOS DE ACTIVOS DE RESERVA Y OBLIGACIONES MONEDA EXTRANJERA (DOLARES) Saldo MO = -508587417.95 ;Bs/Mo: 6.86000000000 ;Saldo Bs: -3488909687.12</t>
  </si>
  <si>
    <t>COBRO COSTOS DE PAPELERIA SEGUN TRANSFERENCIA DEL EXTERIOR POR ORDEN DE CARIBBEAN SUPPORT AND FLIGHT SERVICE LIB. 00512012001 AASANA CENTRAL-OFICINA NACIONAL</t>
  </si>
  <si>
    <t>TRANSFERENCIA RECIBIDA DEL EXTERIOR SEGÚN MENSAJES SWIFT Nos. 07306-07302 (REM.EXT.) DE FECHA 07-06-2019 POR DESEMBOLSO DE BID PRÉSTAMO 3822/BL-BO REQ 00006 BO OPS0201926015A LIBRETA N° 00070057001 MTEPS-PAE II-USD-BID PRESTAMO NO.3822/BL-BO</t>
  </si>
  <si>
    <t>TRANSFERENCIA RECIBIDA DEL EXTERIOR SEGÚN MENSAJES SWIFT Nos. 07306-07302 (REM.EXT.) DE FECHA 07-06-2019 POR DESEMBOLSO DE BID PRÉSTAMO 3822/BL-BO REQ 00006 BO OPS0201926015A LIBRETA N° 00070057001 MTEPS-PAE II-USD-BID PRESTAMO NO.3822/BL-BO REF.: UTILES DE ESCRITORIO</t>
  </si>
  <si>
    <t>TRANSFERENCIA RECIBIDA DEL EXTERIOR SEGÚN MENSAJES SWIFT Nos. 7303-7299 (REM.EXT.) DE FECHA 07-06-2019 POR DESEMBOLSO DE CAF PRÉSTAMO CFA010546 PROG INV AGUA FASE V MIAGUA V LIBRETA N° 00086077004 MMAYA-$US PROGRAMA MIAGUA FASE V CFA N°10546</t>
  </si>
  <si>
    <t>TRANSFERENCIA RECIBIDA DEL EXTERIOR SEGÚN MENSAJES SWIFT Nos. 7304-7300 (REM.EXT.) DE FECHA 07-06-2019 POR DESEMBOLSO DE CAF PRÉSTAMO CFA009757 MI RIEGO II LIBRETA N° 00287104322 FPS-USD-MI RIEGO TECNIFICADO CAF</t>
  </si>
  <si>
    <t>TRANSFERENCIA RECIBIDA DEL EXTERIOR SEGÚN MENSAJES SWIFT Nos. 7303-7299 (REM.EXT.) DE FECHA 07-06-2019 POR DESEMBOLSO DE CAF PRÉSTAMO CFA010546 PROG INV AGUA FASE V MIAGUA V LIBRETA N° 00086077004 MMAYA-$US PROGRAMA MIAGUA FASE V CFA N°10546 REF.: UTILES DE ESCRITORIO</t>
  </si>
  <si>
    <t>NUMERO DE LIBRETACUT: 05850102001 OPERACIÓN E46 TRANSFERENCIA DEL SISTEMA FINANCIERO POR CUENTA DE TERCEROS A LA CUT EN DOLARES AMERICANOS TRANSFERENCIA DE FONDOS POR PAGO A PROVEEDORES POR ABE EMPRESA PUBLICA NAL ESTRATEGICA BOLIVIANA NUMERO CTA 5970034001 NUMERO PAGO 3900004441A SOLICITUD YPFB TR</t>
  </si>
  <si>
    <t>COBRO COSTOS DE PAPELERIA SEGUN TRANSFERENCIA DEL EXTERIOR POR ORDEN DE WORLDWIDE JET CHARTER INC. REF.: N YKYC 49-04-2019 LIB. 00512012001 AASANA CENTRAL-OFICINA NACIONAL</t>
  </si>
  <si>
    <t>AJUSTE COMPLEMENTARIO POR REVALORIZACION SALDOS DE ACTIVOS DE RESERVA Y OBLIGACIONES MONEDA EXTRANJERA (DOLARES) Saldo MO = -498749349.50 ;Bs/Mo: 6.86000000000 ;Saldo Bs: -3421420537.58</t>
  </si>
  <si>
    <t>||PAGO AL BID PRESTAMO 987/SF-BO VCTO. 07-06-2019 POR CUENTA DEL TGN, NTI 012318 VALOR 07-06-2019 CAPITAL USD 82,367,27 INTERESES USD29,570,98 LIBRETA N° 00099021001 CUENTA UNICA DEL TESORO DOLARES AMERICANOS</t>
  </si>
  <si>
    <t>AJUSTE COMPLEMENTARIO POR REVALORIZACION SALDOS DE ACTIVOS DE RESERVA Y OBLIGACIONES MONEDA EXTRANJERA (DOLARES) Saldo MO = -514820333.11 ;Bs/Mo: 6.86000000000 ;Saldo Bs: -3531667485.14</t>
  </si>
  <si>
    <t>TRANSFERENCIA RECIBIDA DEL EXTERIOR SEGÚN MENSAJES SWIFT Nos. 07508-07507 (REM.EXT.) DE FECHA 12-06-2019 POR DESEMBOLSO DE IDA PRÉSTAMO TF-16083 21 LIBRETA N° 00861007001 MMAYA-UCP PPCR TF 16083 USD</t>
  </si>
  <si>
    <t>AJUSTE COMPLEMENTARIO POR REVALORIZACION SALDOS DE ACTIVOS DE RESERVA Y OBLIGACIONES MONEDA EXTRANJERA (DOLARES) Saldo MO = -498879798.50 ;Bs/Mo: 6.86000000000 ;Saldo Bs: -3422315417.70</t>
  </si>
  <si>
    <t>A:00099021001 Transferencia de recursos a solicitud del Órgano Judicial, (operación bimonetaria), SG Nota CITE: UNID./NAL./FINANZAS/DAF-OJ N°445/2019, por depósitos judiciales a favor del Gobierno Autonomo Municipal de Tihuanacu por restitución del Certificado de Depósito Judicial Nro. 66232. H.R. 6-17752-R.</t>
  </si>
  <si>
    <t>A:00099021001 Transferencia de recursos a solicitud del Órgano Judicial, (operación bimonetaria), SG Nota CITE: UNID./NAL./FINANZAS/DAF-OJ N°431/2019, por depósitos judiciales a favor de diferentes entidades por restitución de los Certificados de Depósitos Judiciales Nros. 400715, 5322, 4240 y 9534. H.R. 6-17419-R.</t>
  </si>
  <si>
    <t>'TRANSFERENCIA'||RECIBIDA DEL EXTERIOR SEGUN MENSAJES SWIFT N°07555-07550 DEL 13-06-2019 (REM.EXT.) POR DESEMBOLSO DEL BIRF REF.:TF 18119 12 LIBRETA NRO.00086108002 MMAYA-UCP PPCR F-2 $U$</t>
  </si>
  <si>
    <t>'TRANSFERENCIA'||RECIBIDA DEL EXTERIOR SEGUN MENSAJES SWIFT N°07555-07550 DEL 13-06-2019 (REM.EXT.) POR DESEMBOLSO DEL BIRF REF.:TF 18119 12 LIBRETA NRO.00086108002 MMAYA-UCP PPCR F-2 $U$ REF.:UTILES DE ESCRITORIO</t>
  </si>
  <si>
    <t>AJUSTE COMPLEMENTARIO POR REVALORIZACION SALDOS DE ACTIVOS DE RESERVA Y OBLIGACIONES MONEDA EXTRANJERA (DOLARES) Saldo MO = -502356454.49 ;Bs/Mo: 6.86000000000 ;Saldo Bs: -3446165277.79</t>
  </si>
  <si>
    <t>'TRANSFERENCIA'||RECIBIDA DEL EXTERIOR SEGÚN MENSAJES SWIFT NOS. 7645-7640 (REM.EXT.) DE FECHA 14-06-2019 POR DESEMBOLSO DE CAF PRESTAMO CFA008239 CARRETERA PADILLA EL SALTO LIBRETA N° 00291014341 ABC-USD-CAF 8239 CARRETERA PADILLA EL SALTO</t>
  </si>
  <si>
    <t>'TRANSFERENCIA'||RECIBIDA DEL EXTERIOR SEGUN MENSAJES SWIFT NRO.07612-07610 DEL 14-06-2019 (REM.EXT.) POR DESEMBOLSO DEL BIRF REF.:TF 18119 13 LIBRETA NRO.00086108002 MMAYA-UCP PPCR F-2 $U$</t>
  </si>
  <si>
    <t>'TRANSFERENCIA'||RECIBIDA DEL EXTERIOR SEGUN MENSAJES SWIFT NRO.07612-07610 DEL 14-06-2019 (REM.EXT.) POR DESEMBOLSO DEL BIRF REF.:TF 18119 13 LIBRETA NRO.00086108002 MMAYA-UCP PPCR F-2 $U$ REF.:UTILES DE ESCRITORIO</t>
  </si>
  <si>
    <t>PAGO A CAF PRÉSTAMO CFA006993 VCTO. 14-06-2019 POR CUENTA DE TGN , NTI. 012276 VALOR 14-06-2019 CAPITAL USD 4.854.696,50 INTERESES USD 2.598.279,43 CTA. 5970 CUENTA UNICA DEL TESORO DOLARES AMERICANOS LIB. 00099021001</t>
  </si>
  <si>
    <t>AJUSTE COMPLEMENTARIO POR REVALORIZACION SALDOS DE ACTIVOS DE RESERVA Y OBLIGACIONES MONEDA EXTRANJERA (DOLARES) Saldo MO = -513027245.77 ;Bs/Mo: 6.86000000000 ;Saldo Bs: -3519366906.00</t>
  </si>
  <si>
    <t>'COBRO DE UTILES DE ESCRITORIO POR´||TRANSF. DEL EXTERIOR POR ORDEN DE ARINC INCORPORATED REF.: COMPLEMENTO AL COMPROBANTE S-0957147 DE LA FECHA LIBRETA 00512012001 AASANA CENTRAL OFICINA NACIONAL</t>
  </si>
  <si>
    <t>PAGO A IDA PRÉSTAMO 5461-BO VCTO. 15-06-2019 POR CUENTA DE TGN , NTI. 012251 VALOR 17-06-2019 CAPITAL USD 298.264,40 INTERESES USD 16.676,60 CTA. 5970 CUENTA UNICA DEL TESORO DOLARES AMERICANOS LIB. 00099021001</t>
  </si>
  <si>
    <t>||TRANSF. DEL EXTERIOR SEGUN SWIFT 07658 DE LA FECHA POR CUENTA DEL CITIBANK NA.-TAMPA FL. LIBRETA 00512012001 AASANA CENTRAL - OFICINA NACIONAL. REF.: UTILES DE ESCRITORIO</t>
  </si>
  <si>
    <t>'COBRO DE UTILES DE ESCRITORIO POR´||TRANSF.DEL EXTERIOR POR ORDEN DE UNIVERSAL WEATHER AND AVIATION INC REF.COMPLEMENTO A COMPROBANTE S-957312 DE LA FECHA LIBRETA 00512012001 AASANA CENTRAL OFICINA NACIONAL</t>
  </si>
  <si>
    <t>PAGO A CAF PRÉSTAMO CFA004808 VCTO. 19-06-2019 POR CUENTA DE TGN , NTI. 012326 VALOR 19-06-2019 CAPITAL USD 527.768,68 INTERESES USD 158.272,81 CTA. 5970 CUENTA UNICA DEL TESORO DOLARES AMERICANOS LIB. 00099021001</t>
  </si>
  <si>
    <t>TRANSFERENCIA RECIBIDA DEL EXTERIOR SEGÚN MENSAJES SWIFT Nos. 07868-07857 (REM.EXT.) DE FECHA 19-06-2019 POR DESEMBOLSO DE BIRF PRÉSTAMO BIRF 8868-BO 02 LIBRETA N° 00382014302 AISEM-USD PROYECTO DE REDES DE SERVICIOS DE SALUD BIRF Nº 8868-BO</t>
  </si>
  <si>
    <t>'TRANSFERENCIA'||RECIBIDA DEL EXTERIOR SEGUN MENSAJES SWIFT NROS.07869-07858 (REM.EXT.) DE FECHA 19-06-2019 POR DESEMBOLSO DE IDA PRESTAMO 6248-BO 01 LIBRETA NRO.00382014301 AISEM-USD PROYECTO DE REDES DE SERVICIOS DE SALUD-AIF NRO.6248-BO</t>
  </si>
  <si>
    <t>'TRANSFERENCIA'||RECIBIDA DEL EXTERIOR SEGUN MENSAJES SWIFT 07870-07859 DEL 19-06-2019 (REM.EXT.) POR DESEMBOLSO DEL BIRF REF.:TF 18119 14 LIBRETA NRO.00086108002 MMAYA-UCP PPCR F-2 $U$</t>
  </si>
  <si>
    <t>'COBRO DE UTILES DE ESCRITORIO POR´||TRANSF. DEL EXTERIOR USD 57.372,76 POR ORDEN DE LAN ARGENTINAAERO2000 S.A. REF.: COMPLEMENTO AL COMPROBANTE S-0957426 DE LA FECHA. LIBRETA 00512012001 AASANA CENTRAL OFICINA NACIONAL</t>
  </si>
  <si>
    <t>'TRANSFERENCIA'||RECIBIDA DEL EXTERIOR SEGUN MENSAJES SWIFT 07870-07859 DEL 19-06-2019 (REM.EXT.) POR DESEMBOLSO DEL BIRF REF.:TF 18119 14 LIBRETA NRO.00086108002 MMAYA-UCP PPCR F-2 $U$ REF.:UTILES DE ESCRITORIO</t>
  </si>
  <si>
    <t>TRANSFERENCIA RECIBIDA DEL EXTERIOR SEGÚN MENSAJES SWIFT Nos. 07868-07857 (REM.EXT.) DE FECHA 19-06-2019 POR DESEMBOLSO DE BIRF PRÉSTAMO BIRF 8868-BO 02 LIBRETA N° 00382014302 AISEM-USD PROYECTO DE REDES DE SERVICIOS DE SALUD BIRF Nº 8868-BO REF.: UTILES DE ESCRITORIO</t>
  </si>
  <si>
    <t>'TRANSFERENCIA'||RECIBIDA DEL EXTERIOR SEGUN MENSAJES SWIFT NROS.07869-07858 (REM.EXT.) DE FECHA 19-06-2019 POR DESEMBOLSO DE IDA PRESTAMO 6248-BO 01 LIB.00382014301 AISEM-USD PROYECTO DE REDES DE SERVICIOS DE SALUD-AIF NRO.6248-BO REF.: UT. DE ESC.</t>
  </si>
  <si>
    <t>AJUSTE COMPLEMENTARIO POR REVALORIZACION SALDOS DE ACTIVOS DE RESERVA Y OBLIGACIONES MONEDA EXTRANJERA (DOLARES) Saldo MO = -515546966.14 ;Bs/Mo: 6.86000000000 ;Saldo Bs: -3536652187.71</t>
  </si>
  <si>
    <t>COBRO COSTOS DE PAPELERIA SEGUN TRANSFERENCIA DEL EXTERIOR POR ORDEN DE HADID INTERNATIONAL SERVICES REF:COVERING CIVIL AVIATION NAVIGATION LIB. 00512012001 AASANA CENTRAL-OFICINA NACIONAL</t>
  </si>
  <si>
    <t>COBRO COSTOS DE PAPELERIA SEGUN TRANSFERENCIA DEL EXTERIOR POR ORDEN DE CUBANA DE AVIACION SA REF.: INV NOTA DE BITO N YKYC 19/05/19 LIB. 00512012001 AASANA CENTRAL-OFICINA NACIONAL</t>
  </si>
  <si>
    <t>||REGULARIZACION DE NUESTRO COMPROBANTE S-0956784 DEL 11/6/2019 POR COBRO DE COMISIONES EFECTUADO POR EL MUFG BANK LTD. POR EL DESEMBOLSO DEL PRESTAMO JICA BV-P5, SEGUN NOTA MEFP/VTCP/DGCP/UODP-622/2019 DE LA FECHA LIB. NRO. 00099021001 TGN RECURSOS ORDINARIOS - DOLARES AMERICANOS (5970)</t>
  </si>
  <si>
    <t>AJUSTE COMPLEMENTARIO POR REVALORIZACION SALDOS DE ACTIVOS DE RESERVA Y OBLIGACIONES MONEDA EXTRANJERA (DOLARES) Saldo MO = -499715440.68 ;Bs/Mo: 6.86000000000 ;Saldo Bs: -3428047923.07</t>
  </si>
  <si>
    <t>TRANSFERENCIA RECIBIDA DEL EXTERIOR SEGÚN MENSAJES SWIFT Nos. 08136-08135 (REM.EXT.) DE FECHA 25-06-2019 POR DESEMBOLSO DE IDA PRÉSTAMO TF-16083 22 LIBRETA N° 00861007001 MMAYA-UCP PPCR TF 16083 USD</t>
  </si>
  <si>
    <t>COBRO COSTOS DE PAPELERIA POR REGULARIZACION DE TRANSFERENCIA DEL EXTERIOR POR ORDEN DE CONSULTATIO S.A. REF.: OS1 OF 19/06/24 LIB. 00512012001 AASANA CENTRAL-OFICINA NACIONAL</t>
  </si>
  <si>
    <t>TRANSFERENCIA RECIBIDA DEL EXTERIOR SEGÚN MENSAJES SWIFT Nos. 08136-08135 (REM.EXT.) DE FECHA 25-06-2019 POR DESEMBOLSO DE IDA PRÉSTAMO TF-16083 22 LIBRETA N° 00861007001 MMAYA-UCP PPCR TF 16083 USD REF.: UTILES DE ESCRITORIO</t>
  </si>
  <si>
    <t>COBRO COSTOS DE PAPELERIA POR REGULARIZACION DE TRANSFERENCIA DEL EXTERIOR POR ORDEN DE AIR EUROPA LINEAS AEREAS S.A. LIB. 00512012001 AASANA CENTRAL-OFICINA NACIONAL</t>
  </si>
  <si>
    <t>COBRO COSTOS DE PAPELERIA SEGUN TRANSFERENCIA DEL EXTERIOR POR ORDEN DE ARINC INCORPORATED LIB. 00512012001 AASANA CENTRAL-OFICINA NACIONAL</t>
  </si>
  <si>
    <t>COBRO COSTOS DE PAPELERIA SEGUN TRANSFERENCIA DEL EXTERIOR POR ORDEN DE ATLAS AIR INC REF.: YKYC10/05/2019 LIB. 00512012001 AASANA CENTRAL-OFICINA NACIONAL</t>
  </si>
  <si>
    <t>AJUSTE COMPLEMENTARIO POR REVALORIZACION SALDOS DE ACTIVOS DE RESERVA Y OBLIGACIONES MONEDA EXTRANJERA (DOLARES) Saldo MO = -498215173.73 ;Bs/Mo: 6.86000000000 ;Saldo Bs: -3417756091.78</t>
  </si>
  <si>
    <t>TRANSFERENCIA RECIBIDA DEL EXTERIOR SEGÚN MENSAJES SWIFT Nos. 8207-8203 (REM.EXT.) DE FECHA 26-06-2019 POR DESEMBOLSO DE CAF PRÉSTAMO CFA010546 PROG INV AGUA FASE V MIAGUA V LIBRETA N° 00287104321 FPS-U$-MIAGUA V - CAF</t>
  </si>
  <si>
    <t>COBRO COSTOS DE PAPELERIA SEGUN TRANSFERENCIA DEL EXTERIOR POR ORDEN DE DELTA AIR LINES INC LIB. 00512012001 AASANA CENTRAL-OFICINA NACIONAL</t>
  </si>
  <si>
    <t>COBRO COSTOS DE PAPELERIA SEGUN TRANSFERENCIA DEL EXTERIOR POR ORDEN DE BRITISH AIRWAYS PLC. LIB. 00512012001 AASANA CENTRAL-OFICINA NACIONAL</t>
  </si>
  <si>
    <t>COBRO COSTOS DE PAPELERIA SEGUN TRANSFERENCIA DEL EXTERIOR POR ORDEN DE KLM ROYAL DUTCH AIRLINES LIB. 00512012001 AASANA CENTRAL-OFICINA NACIONAL</t>
  </si>
  <si>
    <t>'COBRO DE UTILES DE ESCRITORIO POR´||REGISTRO DE LA TRANSF. DEL EXTERIOR POR USD 25.942,38 EN COMPLEMENTO A COMP. S-957943 DE LA FECHA LIB.00512012001 AASANA CENTRAL OFICINA NACIONAL COBRO UTILES DE ESCRITORIO</t>
  </si>
  <si>
    <t>COBRO COSTOS DE PAPELERIA POR REGULARIZACION DE TRANSFERENCIA DEL EXTERIOR POR ORDEN DE AEROVIAS DE INTEGRACION REGIONAL S.A. LIB. 00512012001 AASANA CENTRAL-OFICINA NACIONAL</t>
  </si>
  <si>
    <t>AJUSTE COMPLEMENTARIO POR REVALORIZACION SALDOS DE ACTIVOS DE RESERVA Y OBLIGACIONES MONEDA EXTRANJERA (DOLARES) Saldo MO = -484812687.37 ;Bs/Mo: 6.86000000000 ;Saldo Bs: -3325815035.34</t>
  </si>
  <si>
    <t>COBRO COSTOS DE PAPELERIA POR REGULARIZACION DE TRANSFERENCIA DEL EXTERIOR POR ORDEN DE SPECIAL FLIGHT S.A. REF:DEBITO YKYC40/05/2019 LIB. 00512012001 AASANA CENTRAL-OFICINA NACIONAL</t>
  </si>
  <si>
    <t>NUMERO DE LIBRETACUT: 05850102001 OPERACIÓN E46 TRANSFERENCIA DEL SISTEMA FINANCIERO POR CUENTA DE TERCEROS A LA CUT EN DOLARES AMERICANOS TRANSFERENCIA DE FONDOS POR DE SERVICIOS DE COMUNICACION NRO PAGO 3900005286 A SOLICITUD DE YPFB TRANSPORTE</t>
  </si>
  <si>
    <t>'TRANSFERENCIA'||RECIBIDA DEL EXTERIOR SEGUN MENSAJES SWIFT N° 08345 - 08344 (REM.EXT.) DE FECHA 27-06-2019 POR DESEMBOLSO DE FONPLATA PTMO. BOL32/2018 LIBRETA N° 00287104324 FPS-USD-PIU II</t>
  </si>
  <si>
    <t>AJUSTE COMPLEMENTARIO POR REVALORIZACION SALDOS DE ACTIVOS DE RESERVA Y OBLIGACIONES MONEDA EXTRANJERA (DOLARES) Saldo MO = -479258605.21 ;Bs/Mo: 6.86000000000 ;Saldo Bs: -3287714031.76</t>
  </si>
  <si>
    <t>TRANSFERENCIA RECIBIDA DEL EXTERIOR SEGÚN MENSAJES SWIFT Nos. 08372-08359 (REM.EXT.) DE FECHA 28-06-2019 POR DESEMBOLSO DE BID PRÉSTAMO 3534/BL-BO OPS0201929646A LIBRETA N° 00066047001 MPD - USD - BID APOYO A LA PREINVERSION PARA EL DESARROLLO - 3534</t>
  </si>
  <si>
    <t>TRANSFERENCIA RECIBIDA DEL EXTERIOR SEGÚN MENSAJES SWIFT Nos. 08371-08358 (REM.EXT.) DE FECHA 28-06-2019 POR DESEMBOLSO DE BID PRÉSTAMO 3385/BL-BO OPS0201929928A LIBRETA N° 00291014352 ABC-US-BID 3385/BL-BO PROG.INFRAEST. VIAL APOYO GESTION RVF</t>
  </si>
  <si>
    <t>'TRANSFERENCIA'||RECIBIDA DEL EXTERIOR SEGUN MENSAJE SWIFT NROS 08373 -08360 (REM.EXT.) DE LA FECHA POR DESEMBOLSO DEL BID PRESTAMO 4758/OC-BO REF.: REQ 00001 BO OPS0201930186A LIB. 00099021001 TGN RECURSOS ORDINARIOS (5970)</t>
  </si>
  <si>
    <t>TRANSFERENCIA RECIBIDA DEL EXTERIOR SEGÚN MENSAJES SWIFT Nos. 08372-08359 (REM.EXT.) DE FECHA 28-06-2019 POR DESEMBOLSO DE BID PRÉSTAMO 3534/BL-BO OPS0201929646A LIBRETA N° 00066047001 MPD - USD - BID APOYO A LA PREINVERSION PARA EL DESARROLLO - 3534 REF.: UTILES DE ESCRITORIO</t>
  </si>
  <si>
    <t>COBRO COSTOS DE PAPELERIA SEGUN TRANSFERENCIA DEL EXTERIOR POR ORDEN DE CARGOLUX AIRLINES INT.SA FINANCE LIB. 00512012001 AASANA CENTRAL-OFICINA NACIONAL</t>
  </si>
  <si>
    <t>AJUSTE COMPLEMENTARIO POR REVALORIZACION SALDOS DE ACTIVOS DE RESERVA Y OBLIGACIONES MONEDA EXTRANJERA (DOLARES) Saldo MO = -591675908.34 ;Bs/Mo: 6.86000000000 ;Saldo Bs: -4058896731.19</t>
  </si>
  <si>
    <t>Agencia del Desarrollo del Cine y Audiovisual Bolivianos</t>
  </si>
  <si>
    <t>00149012001</t>
  </si>
  <si>
    <t>De: 00149012001 A:00387012001 Traspaso de recursos a solicitud de ADECINE mediante nota CITE: ADECINE/DE/NE-0014/2019, en cumplimiento a la Ley 1134 de 20 de diciembre de 2018, en la cual se crea la Agencia de Desarrollo del Cine y Audiovis</t>
  </si>
  <si>
    <t>De: 00099018038 A:00253018010 Traspaso de recursos a solicitud del Ministerio de Planificación del Desarrollo sg nota CITE: MPD/VIPFE/DGGFE/UAP-NE 1367/2019, desembolso UAP/024/2019 ampliación alcantarillado sanitario distrito 7 fase 4 El A</t>
  </si>
  <si>
    <t>00099018002</t>
  </si>
  <si>
    <t>De: 00099018002 A:00291038002 A requerimiento del Ministerio de Planificación del Desarrollo con nota CITE: MPD/VIPFE/DGGFE/UAP-NE 1533/2019, en la cual solicita el Desembolso UAP/025/2019 Proyecto “CONSTRUCCIÓN DE PUENTES CARRASCO, AVAROA,</t>
  </si>
  <si>
    <t>De: 00512012001 A:00099021001 Transferencia que realizamos a solicitud de la DGAFT de acuerdo a la nota interna CITE: MEFP/VTCP/DGAFT/USCFT/No 1053/19, Informe Técnico MEFP/VTCP/DGAFT/USCFT/INF. No 51/14 de la DGAFT y Informe Legal CITE: ME</t>
  </si>
  <si>
    <t>00287100044</t>
  </si>
  <si>
    <t>De: 00287100044 A:00099021001 Traspaso de recursos a solicitud de la Dirección de Crédito Publico sg nota CITE: MEFP/VTCP/DGCP/UODP-613/2019, costo de ampliación de plazo de desembolsos de créditos externos Prestamo BID 2614/BL-BO. H.R. 6-1</t>
  </si>
  <si>
    <t>00572012001</t>
  </si>
  <si>
    <t>De: 00099014102 A:00572012001 Devolución de recuperaciones a solicitud de la UAIS según nota CITE:MEFP/VTCP/DGPOT/UAIS/N°2688/2019 de reclamos de Acreedores a favor de EMAPA, gestión 2018 solicitada por la DGCF según nota CITE:MEFP/VPCF/DGC</t>
  </si>
  <si>
    <t>De: 00099018038 A:00253018009 Traspaso a solicitud del Ministerio de Planificación del Desarrollo sg nota CITE: MPD/VIPFE/DGGFE/UAP-NE 1288/2019, desembolso UAP/020/2019 Proyecto Ampliación Alcantarillado Sanitario Sector Nor Oeste Ciudad d</t>
  </si>
  <si>
    <t>00387012001</t>
  </si>
  <si>
    <t>De: 00099014102 A:00222012001 Transferencia que realizamos a solicitud del Instituto Nacional de Innovación Agropecuaria y Forestal mediante notas CITE: MDRyT/INIAF/DAF Nos. 084 Y 085/2019 y en virtud a las notas internas CITE: MEFP/VPCF/DG</t>
  </si>
  <si>
    <t>00253018010</t>
  </si>
  <si>
    <t>03</t>
  </si>
  <si>
    <t>00291038002</t>
  </si>
  <si>
    <t>00234014202</t>
  </si>
  <si>
    <t>De: 00099014102 A:00234014202 Traspaso de recursos a solicitud de la UAIS sg nota CITE: MEFP/VTCP/DGPOT/UAIS/N° 3196/2019, por devolución de recuperaciones de reclamos de acreedores a favor de SERGEOMIN gestión 2018, según procedimiento de</t>
  </si>
  <si>
    <t>07</t>
  </si>
  <si>
    <t>00081077001</t>
  </si>
  <si>
    <t>00081011101</t>
  </si>
  <si>
    <t>De: 00081011101 A:00099021001 Traspaso a solicitud de la Dirección General de Crédito Publico mediante CITE: MEFP/VTCP/DGCP/UODP-600/2019, Costo de ampliación de plazo de desembolsos de créditos externos Préstamo BID 2951/BL-BO. H.R. 6-1690</t>
  </si>
  <si>
    <t>00041048005</t>
  </si>
  <si>
    <t>De: 00041048005 A:00046058003 Transferencia a solicitud de PRO-BOLIVIA, mediante nota CITE: CAR/PRB/DGE/UAF N°0127/2019, con la finalidad de devolversaldos no ejecutadosdel Proyecto "Agricultura Urbana y Periurbana en los Municipios de Ribe</t>
  </si>
  <si>
    <t>00066047004</t>
  </si>
  <si>
    <t>De: 00066047004 A:00041017004 Traspaso de recursos a solicitud del Ministerio de Planificación del Desarrollo mediante nota CITE: MPD/VIPFE/DGPP/UP-NE 0473/2019, Implementación Planta de Papel Kraft en Cochabamba. H.R. 6-17495-R.</t>
  </si>
  <si>
    <t>De: 00099021001 A:00046024102 Traspaso de recursos a solicitud del Ministerio de Salud, sg nota CITE: MS/DGAA/UF/TES/CE/249/2019, por error de apropiación de libreta. H.R. 6-18091-R.</t>
  </si>
  <si>
    <t>00046058003</t>
  </si>
  <si>
    <t>00041017004</t>
  </si>
  <si>
    <t>00046024102</t>
  </si>
  <si>
    <t xml:space="preserve">Ministerio de Hidrocarburos </t>
  </si>
  <si>
    <t>10000030399360</t>
  </si>
  <si>
    <t>MDPYEP - SENAVEX MODERNIZACIÓN DE SERVICIO COMERCIO EXTERIOR</t>
  </si>
  <si>
    <t>10000030623842</t>
  </si>
  <si>
    <t>YPFB - GERENCIA DE SEG, SALUD, MEDIO AMBIENTE, SOCIAL Y GESTIÓN CORPORATIVA – EEIA</t>
  </si>
  <si>
    <t>O17550390002</t>
  </si>
  <si>
    <t>O17550320002</t>
  </si>
  <si>
    <t>O17550260002</t>
  </si>
  <si>
    <t>O17549910002</t>
  </si>
  <si>
    <t>O17549900002</t>
  </si>
  <si>
    <t>O17549890002</t>
  </si>
  <si>
    <t>O17549880002</t>
  </si>
  <si>
    <t>O17549870002</t>
  </si>
  <si>
    <t>O17550410002</t>
  </si>
  <si>
    <t>O17550520002</t>
  </si>
  <si>
    <t>O17550580002</t>
  </si>
  <si>
    <t>O17550920002</t>
  </si>
  <si>
    <t>O17551190002</t>
  </si>
  <si>
    <t>B17548810002</t>
  </si>
  <si>
    <t>B17549190002</t>
  </si>
  <si>
    <t>B17549220002</t>
  </si>
  <si>
    <t>B17549270002</t>
  </si>
  <si>
    <t>B17549280002</t>
  </si>
  <si>
    <t>B17549300002</t>
  </si>
  <si>
    <t>O17549520002</t>
  </si>
  <si>
    <t>O17549010002</t>
  </si>
  <si>
    <t>O17548960002</t>
  </si>
  <si>
    <t>O17548600002</t>
  </si>
  <si>
    <t>O17548550002</t>
  </si>
  <si>
    <t>B17549480002</t>
  </si>
  <si>
    <t>O17554300002</t>
  </si>
  <si>
    <t>O17554400002</t>
  </si>
  <si>
    <t>O17554480002</t>
  </si>
  <si>
    <t>O17554610002</t>
  </si>
  <si>
    <t>O17553850002</t>
  </si>
  <si>
    <t>O17555420002</t>
  </si>
  <si>
    <t>O17555260002</t>
  </si>
  <si>
    <t>O17555210002</t>
  </si>
  <si>
    <t>O17552520002</t>
  </si>
  <si>
    <t>B17553940002</t>
  </si>
  <si>
    <t>B17553920002</t>
  </si>
  <si>
    <t>B17553630002</t>
  </si>
  <si>
    <t>B17553620002</t>
  </si>
  <si>
    <t>B17552590002</t>
  </si>
  <si>
    <t>O17553830002</t>
  </si>
  <si>
    <t>O17553790002</t>
  </si>
  <si>
    <t>O17553760002</t>
  </si>
  <si>
    <t>O17553610002</t>
  </si>
  <si>
    <t>O17553010002</t>
  </si>
  <si>
    <t>O17552980002</t>
  </si>
  <si>
    <t>O17558580002</t>
  </si>
  <si>
    <t>O17558590002</t>
  </si>
  <si>
    <t>O17558610002</t>
  </si>
  <si>
    <t>O17558620002</t>
  </si>
  <si>
    <t>O17558740002</t>
  </si>
  <si>
    <t>O17558760002</t>
  </si>
  <si>
    <t>O17558830002</t>
  </si>
  <si>
    <t>O17558100002</t>
  </si>
  <si>
    <t>O17557980002</t>
  </si>
  <si>
    <t>O17557950002</t>
  </si>
  <si>
    <t>O17557940002</t>
  </si>
  <si>
    <t>O17557920002</t>
  </si>
  <si>
    <t>O17557910002</t>
  </si>
  <si>
    <t>O17557900002</t>
  </si>
  <si>
    <t>O17557880002</t>
  </si>
  <si>
    <t>O17557870002</t>
  </si>
  <si>
    <t>O17559910002</t>
  </si>
  <si>
    <t>O17559650002</t>
  </si>
  <si>
    <t>O17559630002</t>
  </si>
  <si>
    <t>O17559450002</t>
  </si>
  <si>
    <t>O17559380002</t>
  </si>
  <si>
    <t>O17559280002</t>
  </si>
  <si>
    <t>O17559220002</t>
  </si>
  <si>
    <t>O17559010002</t>
  </si>
  <si>
    <t>O17556650002</t>
  </si>
  <si>
    <t>B17558540002</t>
  </si>
  <si>
    <t>B17558320002</t>
  </si>
  <si>
    <t>B17558280002</t>
  </si>
  <si>
    <t>B17558150002</t>
  </si>
  <si>
    <t>B17558130002</t>
  </si>
  <si>
    <t>B17558110002</t>
  </si>
  <si>
    <t>B17558080002</t>
  </si>
  <si>
    <t>B17558060002</t>
  </si>
  <si>
    <t>B17558030002</t>
  </si>
  <si>
    <t>B17557840002</t>
  </si>
  <si>
    <t>B17556940002</t>
  </si>
  <si>
    <t>B17556800002</t>
  </si>
  <si>
    <t>O17557820002</t>
  </si>
  <si>
    <t>O17557790002</t>
  </si>
  <si>
    <t>O17557780002</t>
  </si>
  <si>
    <t>O17557690002</t>
  </si>
  <si>
    <t>O17557650002</t>
  </si>
  <si>
    <t>O17557630002</t>
  </si>
  <si>
    <t>O17557620002</t>
  </si>
  <si>
    <t>O17556710002</t>
  </si>
  <si>
    <t>O17557200002</t>
  </si>
  <si>
    <t>O17557210002</t>
  </si>
  <si>
    <t>O17557480002</t>
  </si>
  <si>
    <t>O17557500002</t>
  </si>
  <si>
    <t>O17557520002</t>
  </si>
  <si>
    <t>O17557530002</t>
  </si>
  <si>
    <t>O17557540002</t>
  </si>
  <si>
    <t>O17557560002</t>
  </si>
  <si>
    <t>O17557570002</t>
  </si>
  <si>
    <t>O17563510002</t>
  </si>
  <si>
    <t>O17563350002</t>
  </si>
  <si>
    <t>O17563330002</t>
  </si>
  <si>
    <t>O17563100002</t>
  </si>
  <si>
    <t>O17563050002</t>
  </si>
  <si>
    <t>O17562970002</t>
  </si>
  <si>
    <t>O17562840002</t>
  </si>
  <si>
    <t>O17562830002</t>
  </si>
  <si>
    <t>O17562570002</t>
  </si>
  <si>
    <t>O17562560002</t>
  </si>
  <si>
    <t>O17562540002</t>
  </si>
  <si>
    <t>O17564320002</t>
  </si>
  <si>
    <t>O17564270002</t>
  </si>
  <si>
    <t>O17564240002</t>
  </si>
  <si>
    <t>O17564200002</t>
  </si>
  <si>
    <t>O17563930002</t>
  </si>
  <si>
    <t>O17563860002</t>
  </si>
  <si>
    <t>O17563670002</t>
  </si>
  <si>
    <t>O17563650002</t>
  </si>
  <si>
    <t>O17563640002</t>
  </si>
  <si>
    <t>B17562490002</t>
  </si>
  <si>
    <t>B17562170002</t>
  </si>
  <si>
    <t>B17562150002</t>
  </si>
  <si>
    <t>B17562130002</t>
  </si>
  <si>
    <t>B17562120002</t>
  </si>
  <si>
    <t>B17562100002</t>
  </si>
  <si>
    <t>B17562070002</t>
  </si>
  <si>
    <t>B17561760002</t>
  </si>
  <si>
    <t>B17561740002</t>
  </si>
  <si>
    <t>O17562530002</t>
  </si>
  <si>
    <t>O17562520002</t>
  </si>
  <si>
    <t>O17562510002</t>
  </si>
  <si>
    <t>O17562110002</t>
  </si>
  <si>
    <t>O17561930002</t>
  </si>
  <si>
    <t>O17561870002</t>
  </si>
  <si>
    <t>O17561790002</t>
  </si>
  <si>
    <t>O17561780002</t>
  </si>
  <si>
    <t>O17561660002</t>
  </si>
  <si>
    <t>O17561630002</t>
  </si>
  <si>
    <t>O17561560002</t>
  </si>
  <si>
    <t>B17562910002</t>
  </si>
  <si>
    <t>B17562890002</t>
  </si>
  <si>
    <t>O17567650002</t>
  </si>
  <si>
    <t>O17567730002</t>
  </si>
  <si>
    <t>O17567300002</t>
  </si>
  <si>
    <t>O17566930002</t>
  </si>
  <si>
    <t>O17566920002</t>
  </si>
  <si>
    <t>O17566870002</t>
  </si>
  <si>
    <t>O17566790002</t>
  </si>
  <si>
    <t>O17566750002</t>
  </si>
  <si>
    <t>O17569110002</t>
  </si>
  <si>
    <t>O17569100002</t>
  </si>
  <si>
    <t>O17569080002</t>
  </si>
  <si>
    <t>O17569060002</t>
  </si>
  <si>
    <t>O17568910002</t>
  </si>
  <si>
    <t>O17568790002</t>
  </si>
  <si>
    <t>O17568770002</t>
  </si>
  <si>
    <t>O17568730002</t>
  </si>
  <si>
    <t>O17568700002</t>
  </si>
  <si>
    <t>O17568630002</t>
  </si>
  <si>
    <t>O17568470002</t>
  </si>
  <si>
    <t>O17568420002</t>
  </si>
  <si>
    <t>O17568340002</t>
  </si>
  <si>
    <t>O17568300002</t>
  </si>
  <si>
    <t>O17568110002</t>
  </si>
  <si>
    <t>O17568080002</t>
  </si>
  <si>
    <t>O17568070002</t>
  </si>
  <si>
    <t>O17567930002</t>
  </si>
  <si>
    <t>B17567060002</t>
  </si>
  <si>
    <t>B17567040002</t>
  </si>
  <si>
    <t>B17567020002</t>
  </si>
  <si>
    <t>B17566610002</t>
  </si>
  <si>
    <t>B17566600002</t>
  </si>
  <si>
    <t>B17566380002</t>
  </si>
  <si>
    <t>B17566320002</t>
  </si>
  <si>
    <t>B17566210002</t>
  </si>
  <si>
    <t>B17566150002</t>
  </si>
  <si>
    <t>O17566580002</t>
  </si>
  <si>
    <t>O17566540002</t>
  </si>
  <si>
    <t>O17566530002</t>
  </si>
  <si>
    <t>O17566390002</t>
  </si>
  <si>
    <t>O17566140002</t>
  </si>
  <si>
    <t>O17565940002</t>
  </si>
  <si>
    <t>B17567090002</t>
  </si>
  <si>
    <t>B17567120002</t>
  </si>
  <si>
    <t>B17567190002</t>
  </si>
  <si>
    <t>B17567420002</t>
  </si>
  <si>
    <t>O17565780002</t>
  </si>
  <si>
    <t>O17565880002</t>
  </si>
  <si>
    <t>O17565900002</t>
  </si>
  <si>
    <t>O17565910002</t>
  </si>
  <si>
    <t>O17572370002</t>
  </si>
  <si>
    <t>O17572320002</t>
  </si>
  <si>
    <t>O17572210002</t>
  </si>
  <si>
    <t>O17572120002</t>
  </si>
  <si>
    <t>O17572090002</t>
  </si>
  <si>
    <t>O17572030002</t>
  </si>
  <si>
    <t>O17571900002</t>
  </si>
  <si>
    <t>O17571880002</t>
  </si>
  <si>
    <t>O17571840002</t>
  </si>
  <si>
    <t>O17572460002</t>
  </si>
  <si>
    <t>O17572540002</t>
  </si>
  <si>
    <t>O17572640002</t>
  </si>
  <si>
    <t>O17572690002</t>
  </si>
  <si>
    <t>O17572750002</t>
  </si>
  <si>
    <t>O17572780002</t>
  </si>
  <si>
    <t>O17572800002</t>
  </si>
  <si>
    <t>O17572850002</t>
  </si>
  <si>
    <t>O17572860002</t>
  </si>
  <si>
    <t>O17573040002</t>
  </si>
  <si>
    <t>O17573330002</t>
  </si>
  <si>
    <t>O17573430002</t>
  </si>
  <si>
    <t>O17573440002</t>
  </si>
  <si>
    <t>B17571290002</t>
  </si>
  <si>
    <t>B17571300002</t>
  </si>
  <si>
    <t>B17571340002</t>
  </si>
  <si>
    <t>B17571390002</t>
  </si>
  <si>
    <t>B17571680002</t>
  </si>
  <si>
    <t>B17571690002</t>
  </si>
  <si>
    <t>B17571700002</t>
  </si>
  <si>
    <t>B17571710002</t>
  </si>
  <si>
    <t>B17571760002</t>
  </si>
  <si>
    <t>B17571770002</t>
  </si>
  <si>
    <t>O17571640002</t>
  </si>
  <si>
    <t>O17571190002</t>
  </si>
  <si>
    <t>O17571140002</t>
  </si>
  <si>
    <t>O17571130002</t>
  </si>
  <si>
    <t>O17571000002</t>
  </si>
  <si>
    <t>O17570930002</t>
  </si>
  <si>
    <t>O17570790002</t>
  </si>
  <si>
    <t>B17571890002</t>
  </si>
  <si>
    <t>O17576210002</t>
  </si>
  <si>
    <t>O17576220002</t>
  </si>
  <si>
    <t>O17576230002</t>
  </si>
  <si>
    <t>O17576240002</t>
  </si>
  <si>
    <t>O17576250002</t>
  </si>
  <si>
    <t>O17576260002</t>
  </si>
  <si>
    <t>O17576270002</t>
  </si>
  <si>
    <t>O17576280002</t>
  </si>
  <si>
    <t>O17576290002</t>
  </si>
  <si>
    <t>O17576300002</t>
  </si>
  <si>
    <t>O17576310002</t>
  </si>
  <si>
    <t>O17576320002</t>
  </si>
  <si>
    <t>O17576330002</t>
  </si>
  <si>
    <t>O17576200002</t>
  </si>
  <si>
    <t>O17576190002</t>
  </si>
  <si>
    <t>O17576120002</t>
  </si>
  <si>
    <t>O17576090002</t>
  </si>
  <si>
    <t>O17576070002</t>
  </si>
  <si>
    <t>O17575750002</t>
  </si>
  <si>
    <t>O17575670002</t>
  </si>
  <si>
    <t>O17575220002</t>
  </si>
  <si>
    <t>O17575210002</t>
  </si>
  <si>
    <t>O17577770002</t>
  </si>
  <si>
    <t>O17577760002</t>
  </si>
  <si>
    <t>O17577750002</t>
  </si>
  <si>
    <t>O17577520002</t>
  </si>
  <si>
    <t>O17577460002</t>
  </si>
  <si>
    <t>O17577450002</t>
  </si>
  <si>
    <t>O17577390002</t>
  </si>
  <si>
    <t>O17577370002</t>
  </si>
  <si>
    <t>O17577350002</t>
  </si>
  <si>
    <t>O17577230002</t>
  </si>
  <si>
    <t>O17577200002</t>
  </si>
  <si>
    <t>O17576940002</t>
  </si>
  <si>
    <t>O17576780002</t>
  </si>
  <si>
    <t>O17576380002</t>
  </si>
  <si>
    <t>O17576370002</t>
  </si>
  <si>
    <t>O17576360002</t>
  </si>
  <si>
    <t>O17576350002</t>
  </si>
  <si>
    <t>O17576340002</t>
  </si>
  <si>
    <t>B17575110002</t>
  </si>
  <si>
    <t>B17575100002</t>
  </si>
  <si>
    <t>B17574800002</t>
  </si>
  <si>
    <t>B17574770002</t>
  </si>
  <si>
    <t>O17575170002</t>
  </si>
  <si>
    <t>O17575120002</t>
  </si>
  <si>
    <t>O17574930002</t>
  </si>
  <si>
    <t>O17574910002</t>
  </si>
  <si>
    <t>O17574710002</t>
  </si>
  <si>
    <t>O17574690002</t>
  </si>
  <si>
    <t>B17575600002</t>
  </si>
  <si>
    <t>B17575630002</t>
  </si>
  <si>
    <t>B17576080002</t>
  </si>
  <si>
    <t>O17580320002</t>
  </si>
  <si>
    <t>O17580400002</t>
  </si>
  <si>
    <t>O17580450002</t>
  </si>
  <si>
    <t>O17580480002</t>
  </si>
  <si>
    <t>O17580820002</t>
  </si>
  <si>
    <t>O17580980002</t>
  </si>
  <si>
    <t>O17581020002</t>
  </si>
  <si>
    <t>O17580300002</t>
  </si>
  <si>
    <t>O17580200002</t>
  </si>
  <si>
    <t>O17580160002</t>
  </si>
  <si>
    <t>O17582110002</t>
  </si>
  <si>
    <t>O17582100002</t>
  </si>
  <si>
    <t>O17582090002</t>
  </si>
  <si>
    <t>O17581940002</t>
  </si>
  <si>
    <t>O17581700002</t>
  </si>
  <si>
    <t>O17581300002</t>
  </si>
  <si>
    <t>O17581160002</t>
  </si>
  <si>
    <t>O17581140002</t>
  </si>
  <si>
    <t>O17581120002</t>
  </si>
  <si>
    <t>O17581090002</t>
  </si>
  <si>
    <t>O17581070002</t>
  </si>
  <si>
    <t>O17581060002</t>
  </si>
  <si>
    <t>O17581030002</t>
  </si>
  <si>
    <t>B17579920002</t>
  </si>
  <si>
    <t>B17579890002</t>
  </si>
  <si>
    <t>B17579860002</t>
  </si>
  <si>
    <t>B17579840002</t>
  </si>
  <si>
    <t>B17579720002</t>
  </si>
  <si>
    <t>B17579580002</t>
  </si>
  <si>
    <t>B17579520002</t>
  </si>
  <si>
    <t>B17579220002</t>
  </si>
  <si>
    <t>B17579040002</t>
  </si>
  <si>
    <t>O17580060002</t>
  </si>
  <si>
    <t>O17579700002</t>
  </si>
  <si>
    <t>O17579680002</t>
  </si>
  <si>
    <t>O17579510002</t>
  </si>
  <si>
    <t>O17579440002</t>
  </si>
  <si>
    <t>O17578890002</t>
  </si>
  <si>
    <t>O17579080002</t>
  </si>
  <si>
    <t>O17579200002</t>
  </si>
  <si>
    <t>O17579210002</t>
  </si>
  <si>
    <t>O17579270002</t>
  </si>
  <si>
    <t>O17584630002</t>
  </si>
  <si>
    <t>O17584620002</t>
  </si>
  <si>
    <t>O17584430002</t>
  </si>
  <si>
    <t>O17584360002</t>
  </si>
  <si>
    <t>O17584340002</t>
  </si>
  <si>
    <t>O17584270002</t>
  </si>
  <si>
    <t>O17584210002</t>
  </si>
  <si>
    <t>O17583990002</t>
  </si>
  <si>
    <t>O17583970002</t>
  </si>
  <si>
    <t>O17585500002</t>
  </si>
  <si>
    <t>O17585410002</t>
  </si>
  <si>
    <t>O17585230002</t>
  </si>
  <si>
    <t>O17585210002</t>
  </si>
  <si>
    <t>O17585200002</t>
  </si>
  <si>
    <t>O17585160002</t>
  </si>
  <si>
    <t>O17585080002</t>
  </si>
  <si>
    <t>O17585050002</t>
  </si>
  <si>
    <t>B17584200002</t>
  </si>
  <si>
    <t>B17584180002</t>
  </si>
  <si>
    <t>B17584120002</t>
  </si>
  <si>
    <t>B17584100002</t>
  </si>
  <si>
    <t>B17584080002</t>
  </si>
  <si>
    <t>B17584030002</t>
  </si>
  <si>
    <t>B17583950002</t>
  </si>
  <si>
    <t>B17583930002</t>
  </si>
  <si>
    <t>B17583910002</t>
  </si>
  <si>
    <t>B17583860002</t>
  </si>
  <si>
    <t>B17583840002</t>
  </si>
  <si>
    <t>B17583630002</t>
  </si>
  <si>
    <t>O17583960002</t>
  </si>
  <si>
    <t>O17583520002</t>
  </si>
  <si>
    <t>B17584370002</t>
  </si>
  <si>
    <t>B17584220002</t>
  </si>
  <si>
    <t>B17584230002</t>
  </si>
  <si>
    <t>B17584240002</t>
  </si>
  <si>
    <t>B17584260002</t>
  </si>
  <si>
    <t>B17584280002</t>
  </si>
  <si>
    <t>B17584300002</t>
  </si>
  <si>
    <t>B17584320002</t>
  </si>
  <si>
    <t>B17584330002</t>
  </si>
  <si>
    <t>B17584350002</t>
  </si>
  <si>
    <t>O17589220002</t>
  </si>
  <si>
    <t>O17588950002</t>
  </si>
  <si>
    <t>O17588590002</t>
  </si>
  <si>
    <t>O17588490002</t>
  </si>
  <si>
    <t>O17588470002</t>
  </si>
  <si>
    <t>O17588100002</t>
  </si>
  <si>
    <t>O17587930002</t>
  </si>
  <si>
    <t>O17587690002</t>
  </si>
  <si>
    <t>O17590440002</t>
  </si>
  <si>
    <t>O17590360002</t>
  </si>
  <si>
    <t>O17590260002</t>
  </si>
  <si>
    <t>O17590050002</t>
  </si>
  <si>
    <t>O17589990002</t>
  </si>
  <si>
    <t>O17589980002</t>
  </si>
  <si>
    <t>O17589970002</t>
  </si>
  <si>
    <t>O17589960002</t>
  </si>
  <si>
    <t>O17589930002</t>
  </si>
  <si>
    <t>O17589710002</t>
  </si>
  <si>
    <t>O17589440002</t>
  </si>
  <si>
    <t>O17589400002</t>
  </si>
  <si>
    <t>O17589330002</t>
  </si>
  <si>
    <t>B17587560002</t>
  </si>
  <si>
    <t>B17587540002</t>
  </si>
  <si>
    <t>B17587530002</t>
  </si>
  <si>
    <t>O17587460002</t>
  </si>
  <si>
    <t>O17587440002</t>
  </si>
  <si>
    <t>O17587220002</t>
  </si>
  <si>
    <t>O17587080002</t>
  </si>
  <si>
    <t>B17588420002</t>
  </si>
  <si>
    <t>B17588410002</t>
  </si>
  <si>
    <t>B17588290002</t>
  </si>
  <si>
    <t>B17588070002</t>
  </si>
  <si>
    <t>O17593770002</t>
  </si>
  <si>
    <t>O17593750002</t>
  </si>
  <si>
    <t>O17593410002</t>
  </si>
  <si>
    <t>O17593340002</t>
  </si>
  <si>
    <t>O17593330002</t>
  </si>
  <si>
    <t>O17593320002</t>
  </si>
  <si>
    <t>O17593280002</t>
  </si>
  <si>
    <t>O17594000002</t>
  </si>
  <si>
    <t>O17594010002</t>
  </si>
  <si>
    <t>O17594110002</t>
  </si>
  <si>
    <t>O17594140002</t>
  </si>
  <si>
    <t>O17594290002</t>
  </si>
  <si>
    <t>O17594310002</t>
  </si>
  <si>
    <t>B17592390002</t>
  </si>
  <si>
    <t>B17592500002</t>
  </si>
  <si>
    <t>B17592540002</t>
  </si>
  <si>
    <t>B17592550002</t>
  </si>
  <si>
    <t>O17591840002</t>
  </si>
  <si>
    <t>O17591910002</t>
  </si>
  <si>
    <t>O17591970002</t>
  </si>
  <si>
    <t>O17591990002</t>
  </si>
  <si>
    <t>O17592000002</t>
  </si>
  <si>
    <t>O17592020002</t>
  </si>
  <si>
    <t>O17592810002</t>
  </si>
  <si>
    <t>O17592800002</t>
  </si>
  <si>
    <t>O17592780002</t>
  </si>
  <si>
    <t>O17592720002</t>
  </si>
  <si>
    <t>O17592670002</t>
  </si>
  <si>
    <t>O17592650002</t>
  </si>
  <si>
    <t>O17592470002</t>
  </si>
  <si>
    <t>O17592460002</t>
  </si>
  <si>
    <t>O17597310002</t>
  </si>
  <si>
    <t>O17597390002</t>
  </si>
  <si>
    <t>O17597440002</t>
  </si>
  <si>
    <t>O17597450002</t>
  </si>
  <si>
    <t>O17597530002</t>
  </si>
  <si>
    <t>O17597590002</t>
  </si>
  <si>
    <t>O17597250002</t>
  </si>
  <si>
    <t>O17597050002</t>
  </si>
  <si>
    <t>O17597040002</t>
  </si>
  <si>
    <t>O17597020002</t>
  </si>
  <si>
    <t>O17596930002</t>
  </si>
  <si>
    <t>O17596880002</t>
  </si>
  <si>
    <t>O17596830002</t>
  </si>
  <si>
    <t>O17596720002</t>
  </si>
  <si>
    <t>O17596690002</t>
  </si>
  <si>
    <t>O17596660002</t>
  </si>
  <si>
    <t>O17598820002</t>
  </si>
  <si>
    <t>O17598780002</t>
  </si>
  <si>
    <t>O17598590002</t>
  </si>
  <si>
    <t>O17598400002</t>
  </si>
  <si>
    <t>O17598170002</t>
  </si>
  <si>
    <t>O17598130002</t>
  </si>
  <si>
    <t>O17598120002</t>
  </si>
  <si>
    <t>O17598110002</t>
  </si>
  <si>
    <t>O17598000002</t>
  </si>
  <si>
    <t>O17597870002</t>
  </si>
  <si>
    <t>B17597300002</t>
  </si>
  <si>
    <t>B17597030002</t>
  </si>
  <si>
    <t>B17597010002</t>
  </si>
  <si>
    <t>B17596990002</t>
  </si>
  <si>
    <t>B17596940002</t>
  </si>
  <si>
    <t>B17596900002</t>
  </si>
  <si>
    <t>B17596890002</t>
  </si>
  <si>
    <t>B17596850002</t>
  </si>
  <si>
    <t>B17596820002</t>
  </si>
  <si>
    <t>B17596780002</t>
  </si>
  <si>
    <t>B17596750002</t>
  </si>
  <si>
    <t>B17596550002</t>
  </si>
  <si>
    <t>B17596540002</t>
  </si>
  <si>
    <t>B17596340002</t>
  </si>
  <si>
    <t>O17596640002</t>
  </si>
  <si>
    <t>O17596610002</t>
  </si>
  <si>
    <t>O17596590002</t>
  </si>
  <si>
    <t>O17596500002</t>
  </si>
  <si>
    <t>O17596400002</t>
  </si>
  <si>
    <t>O17596380002</t>
  </si>
  <si>
    <t>O17596150002</t>
  </si>
  <si>
    <t>O17596110002</t>
  </si>
  <si>
    <t>O17595720002</t>
  </si>
  <si>
    <t>O17595940002</t>
  </si>
  <si>
    <t>O17595950002</t>
  </si>
  <si>
    <t>O17595960002</t>
  </si>
  <si>
    <t>O17595990002</t>
  </si>
  <si>
    <t>O17596000002</t>
  </si>
  <si>
    <t>O17601840002</t>
  </si>
  <si>
    <t>O17601830002</t>
  </si>
  <si>
    <t>O17601810002</t>
  </si>
  <si>
    <t>O17601800002</t>
  </si>
  <si>
    <t>O17601710002</t>
  </si>
  <si>
    <t>O17601500002</t>
  </si>
  <si>
    <t>O17601470002</t>
  </si>
  <si>
    <t>O17601300002</t>
  </si>
  <si>
    <t>O17601160002</t>
  </si>
  <si>
    <t>O17601040002</t>
  </si>
  <si>
    <t>O17602900002</t>
  </si>
  <si>
    <t>O17602890002</t>
  </si>
  <si>
    <t>O17602880002</t>
  </si>
  <si>
    <t>O17602870002</t>
  </si>
  <si>
    <t>O17602670002</t>
  </si>
  <si>
    <t>O17602650002</t>
  </si>
  <si>
    <t>O17602450002</t>
  </si>
  <si>
    <t>O17602170002</t>
  </si>
  <si>
    <t>O17602150002</t>
  </si>
  <si>
    <t>O17602070002</t>
  </si>
  <si>
    <t>B17601430002</t>
  </si>
  <si>
    <t>B17601420002</t>
  </si>
  <si>
    <t>B17601330002</t>
  </si>
  <si>
    <t>B17600840002</t>
  </si>
  <si>
    <t>B17600820002</t>
  </si>
  <si>
    <t>B17600790002</t>
  </si>
  <si>
    <t>B17600760002</t>
  </si>
  <si>
    <t>B17600750002</t>
  </si>
  <si>
    <t>B17600680002</t>
  </si>
  <si>
    <t>O17601000002</t>
  </si>
  <si>
    <t>O17600780002</t>
  </si>
  <si>
    <t>O17600720002</t>
  </si>
  <si>
    <t>O17600350002</t>
  </si>
  <si>
    <t>O17600320002</t>
  </si>
  <si>
    <t>O17600290002</t>
  </si>
  <si>
    <t>O17600140002</t>
  </si>
  <si>
    <t>O17600130002</t>
  </si>
  <si>
    <t>B17601700002</t>
  </si>
  <si>
    <t>B17601610002</t>
  </si>
  <si>
    <t>B17601520002</t>
  </si>
  <si>
    <t>B17601510002</t>
  </si>
  <si>
    <t>B17601490002</t>
  </si>
  <si>
    <t>O17605670002</t>
  </si>
  <si>
    <t>O17605980002</t>
  </si>
  <si>
    <t>O17606160002</t>
  </si>
  <si>
    <t>O17606170002</t>
  </si>
  <si>
    <t>O17606320002</t>
  </si>
  <si>
    <t>O17605340002</t>
  </si>
  <si>
    <t>O17605250002</t>
  </si>
  <si>
    <t>O17604960002</t>
  </si>
  <si>
    <t>O17604760002</t>
  </si>
  <si>
    <t>O17604600002</t>
  </si>
  <si>
    <t>O17604520002</t>
  </si>
  <si>
    <t>O17604510002</t>
  </si>
  <si>
    <t>O17607500002</t>
  </si>
  <si>
    <t>O17607490002</t>
  </si>
  <si>
    <t>O17607480002</t>
  </si>
  <si>
    <t>O17607460002</t>
  </si>
  <si>
    <t>O17607360002</t>
  </si>
  <si>
    <t>O17607340002</t>
  </si>
  <si>
    <t>O17607310002</t>
  </si>
  <si>
    <t>O17607220002</t>
  </si>
  <si>
    <t>O17607090002</t>
  </si>
  <si>
    <t>O17607070002</t>
  </si>
  <si>
    <t>O17606660002</t>
  </si>
  <si>
    <t>O17606550002</t>
  </si>
  <si>
    <t>B17605470002</t>
  </si>
  <si>
    <t>B17605430002</t>
  </si>
  <si>
    <t>B17605390002</t>
  </si>
  <si>
    <t>B17604940002</t>
  </si>
  <si>
    <t>B17604910002</t>
  </si>
  <si>
    <t>B17604890002</t>
  </si>
  <si>
    <t>B17604860002</t>
  </si>
  <si>
    <t>B17604840002</t>
  </si>
  <si>
    <t>B17604710002</t>
  </si>
  <si>
    <t>B17604530002</t>
  </si>
  <si>
    <t>O17604480002</t>
  </si>
  <si>
    <t>O17604460002</t>
  </si>
  <si>
    <t>O17604400002</t>
  </si>
  <si>
    <t>B17606000002</t>
  </si>
  <si>
    <t>B17605720002</t>
  </si>
  <si>
    <t>B17605580002</t>
  </si>
  <si>
    <t>B17605590002</t>
  </si>
  <si>
    <t>O17610900002</t>
  </si>
  <si>
    <t>O17610700002</t>
  </si>
  <si>
    <t>O17610690002</t>
  </si>
  <si>
    <t>O17610680002</t>
  </si>
  <si>
    <t>O17610640002</t>
  </si>
  <si>
    <t>O17610630002</t>
  </si>
  <si>
    <t>O17610620002</t>
  </si>
  <si>
    <t>O17610560002</t>
  </si>
  <si>
    <t>O17610480002</t>
  </si>
  <si>
    <t>O17610420002</t>
  </si>
  <si>
    <t>O17610400002</t>
  </si>
  <si>
    <t>O17610120002</t>
  </si>
  <si>
    <t>O17610110002</t>
  </si>
  <si>
    <t>O17611590002</t>
  </si>
  <si>
    <t>O17611580002</t>
  </si>
  <si>
    <t>O17611570002</t>
  </si>
  <si>
    <t>O17611540002</t>
  </si>
  <si>
    <t>O17611520002</t>
  </si>
  <si>
    <t>O17611360002</t>
  </si>
  <si>
    <t>O17611320002</t>
  </si>
  <si>
    <t>O17611110002</t>
  </si>
  <si>
    <t>O17610980002</t>
  </si>
  <si>
    <t>O17610940002</t>
  </si>
  <si>
    <t>O17610930002</t>
  </si>
  <si>
    <t>O17610910002</t>
  </si>
  <si>
    <t>B17610020002</t>
  </si>
  <si>
    <t>B17609900002</t>
  </si>
  <si>
    <t>B17609880002</t>
  </si>
  <si>
    <t>B17609620002</t>
  </si>
  <si>
    <t>B17609480002</t>
  </si>
  <si>
    <t>B17609430002</t>
  </si>
  <si>
    <t>B17609370002</t>
  </si>
  <si>
    <t>B17609320002</t>
  </si>
  <si>
    <t>B17609300002</t>
  </si>
  <si>
    <t>B17609250002</t>
  </si>
  <si>
    <t>O17609960002</t>
  </si>
  <si>
    <t>O17609950002</t>
  </si>
  <si>
    <t>O17609940002</t>
  </si>
  <si>
    <t>O17609820002</t>
  </si>
  <si>
    <t>O17609790002</t>
  </si>
  <si>
    <t>O17609570002</t>
  </si>
  <si>
    <t>O17609560002</t>
  </si>
  <si>
    <t>B17610290002</t>
  </si>
  <si>
    <t>O17609160002</t>
  </si>
  <si>
    <t>O17609170002</t>
  </si>
  <si>
    <t>O17609190002</t>
  </si>
  <si>
    <t>O17614490002</t>
  </si>
  <si>
    <t>O17614500002</t>
  </si>
  <si>
    <t>O17614750002</t>
  </si>
  <si>
    <t>O17614770002</t>
  </si>
  <si>
    <t>O17614850002</t>
  </si>
  <si>
    <t>O17614320002</t>
  </si>
  <si>
    <t>O17614290002</t>
  </si>
  <si>
    <t>O17614240002</t>
  </si>
  <si>
    <t>O17614210002</t>
  </si>
  <si>
    <t>O17614080002</t>
  </si>
  <si>
    <t>O17613890002</t>
  </si>
  <si>
    <t>O17613710002</t>
  </si>
  <si>
    <t>O17613490002</t>
  </si>
  <si>
    <t>O17613470002</t>
  </si>
  <si>
    <t>O17613170002</t>
  </si>
  <si>
    <t>O17615660002</t>
  </si>
  <si>
    <t>O17615650002</t>
  </si>
  <si>
    <t>O17615630002</t>
  </si>
  <si>
    <t>O17615620002</t>
  </si>
  <si>
    <t>O17615600002</t>
  </si>
  <si>
    <t>O17615570002</t>
  </si>
  <si>
    <t>O17615550002</t>
  </si>
  <si>
    <t>O17615460002</t>
  </si>
  <si>
    <t>O17615450002</t>
  </si>
  <si>
    <t>O17615400002</t>
  </si>
  <si>
    <t>O17615290002</t>
  </si>
  <si>
    <t>O17615280002</t>
  </si>
  <si>
    <t>O17615270002</t>
  </si>
  <si>
    <t>O17615160002</t>
  </si>
  <si>
    <t>O17615130002</t>
  </si>
  <si>
    <t>O17615050002</t>
  </si>
  <si>
    <t>B17613970002</t>
  </si>
  <si>
    <t>B17613960002</t>
  </si>
  <si>
    <t>B17613950002</t>
  </si>
  <si>
    <t>B17613940002</t>
  </si>
  <si>
    <t>B17613750002</t>
  </si>
  <si>
    <t>B17613500002</t>
  </si>
  <si>
    <t>B17613480002</t>
  </si>
  <si>
    <t>B17613460002</t>
  </si>
  <si>
    <t>B17613440002</t>
  </si>
  <si>
    <t>B17613430002</t>
  </si>
  <si>
    <t>B17613350002</t>
  </si>
  <si>
    <t>B17613340002</t>
  </si>
  <si>
    <t>B17613330002</t>
  </si>
  <si>
    <t>B17613310002</t>
  </si>
  <si>
    <t>B17614390002</t>
  </si>
  <si>
    <t>B17614380002</t>
  </si>
  <si>
    <t>B17614370002</t>
  </si>
  <si>
    <t>B17614350002</t>
  </si>
  <si>
    <t>B17614330002</t>
  </si>
  <si>
    <t>B17614300002</t>
  </si>
  <si>
    <t>B17614280002</t>
  </si>
  <si>
    <t>B17614270002</t>
  </si>
  <si>
    <t>B17613990002</t>
  </si>
  <si>
    <t>B17614000002</t>
  </si>
  <si>
    <t>B17614070002</t>
  </si>
  <si>
    <t>B17614090002</t>
  </si>
  <si>
    <t>B17614140002</t>
  </si>
  <si>
    <t>B17614160002</t>
  </si>
  <si>
    <t>B17614180002</t>
  </si>
  <si>
    <t>B17614190002</t>
  </si>
  <si>
    <t>B17614200002</t>
  </si>
  <si>
    <t>B17614230002</t>
  </si>
  <si>
    <t>B17614250002</t>
  </si>
  <si>
    <t>B17614260002</t>
  </si>
  <si>
    <t>O17618560002</t>
  </si>
  <si>
    <t>O17618700002</t>
  </si>
  <si>
    <t>O17618830002</t>
  </si>
  <si>
    <t>O17618850002</t>
  </si>
  <si>
    <t>O17618870002</t>
  </si>
  <si>
    <t>O17619030002</t>
  </si>
  <si>
    <t>O17619060002</t>
  </si>
  <si>
    <t>O17618550002</t>
  </si>
  <si>
    <t>O17618540002</t>
  </si>
  <si>
    <t>O17618300002</t>
  </si>
  <si>
    <t>O17618250002</t>
  </si>
  <si>
    <t>O17618240002</t>
  </si>
  <si>
    <t>O17618220002</t>
  </si>
  <si>
    <t>O17618210002</t>
  </si>
  <si>
    <t>O17619860002</t>
  </si>
  <si>
    <t>O17619850002</t>
  </si>
  <si>
    <t>O17619730002</t>
  </si>
  <si>
    <t>O17619710002</t>
  </si>
  <si>
    <t>O17619700002</t>
  </si>
  <si>
    <t>O17619580002</t>
  </si>
  <si>
    <t>O17619560002</t>
  </si>
  <si>
    <t>O17619550002</t>
  </si>
  <si>
    <t>O17619520002</t>
  </si>
  <si>
    <t>O17619510002</t>
  </si>
  <si>
    <t>O17616980002</t>
  </si>
  <si>
    <t>B17617890002</t>
  </si>
  <si>
    <t>B17617860002</t>
  </si>
  <si>
    <t>B17617830002</t>
  </si>
  <si>
    <t>B17617800002</t>
  </si>
  <si>
    <t>B17617780002</t>
  </si>
  <si>
    <t>B17617750002</t>
  </si>
  <si>
    <t>B17617740002</t>
  </si>
  <si>
    <t>B17617720002</t>
  </si>
  <si>
    <t>B17617700002</t>
  </si>
  <si>
    <t>B17617600002</t>
  </si>
  <si>
    <t>B17617550002</t>
  </si>
  <si>
    <t>B17617490002</t>
  </si>
  <si>
    <t>B17617060002</t>
  </si>
  <si>
    <t>O17618110002</t>
  </si>
  <si>
    <t>O17618090002</t>
  </si>
  <si>
    <t>O17618070002</t>
  </si>
  <si>
    <t>O17617920002</t>
  </si>
  <si>
    <t>O17617870002</t>
  </si>
  <si>
    <t>O17617770002</t>
  </si>
  <si>
    <t>O17617400002</t>
  </si>
  <si>
    <t>O17622940002</t>
  </si>
  <si>
    <t>O17623180002</t>
  </si>
  <si>
    <t>O17623190002</t>
  </si>
  <si>
    <t>O17623440002</t>
  </si>
  <si>
    <t>O17623460002</t>
  </si>
  <si>
    <t>O17623630002</t>
  </si>
  <si>
    <t>O17623660002</t>
  </si>
  <si>
    <t>O17622690002</t>
  </si>
  <si>
    <t>O17622640002</t>
  </si>
  <si>
    <t>O17622600002</t>
  </si>
  <si>
    <t>O17622120002</t>
  </si>
  <si>
    <t>O17621930002</t>
  </si>
  <si>
    <t>O17624370002</t>
  </si>
  <si>
    <t>O17624340002</t>
  </si>
  <si>
    <t>O17624310002</t>
  </si>
  <si>
    <t>O17624280002</t>
  </si>
  <si>
    <t>O17624260002</t>
  </si>
  <si>
    <t>O17624250002</t>
  </si>
  <si>
    <t>O17624160002</t>
  </si>
  <si>
    <t>O17624130002</t>
  </si>
  <si>
    <t>O17624080002</t>
  </si>
  <si>
    <t>O17624040002</t>
  </si>
  <si>
    <t>O17624020002</t>
  </si>
  <si>
    <t>O17623990002</t>
  </si>
  <si>
    <t>O17623950002</t>
  </si>
  <si>
    <t>O17623920002</t>
  </si>
  <si>
    <t>O17623820002</t>
  </si>
  <si>
    <t>O17623800002</t>
  </si>
  <si>
    <t>O17623780002</t>
  </si>
  <si>
    <t>B17622320002</t>
  </si>
  <si>
    <t>B17622290002</t>
  </si>
  <si>
    <t>B17622210002</t>
  </si>
  <si>
    <t>B17622190002</t>
  </si>
  <si>
    <t>B17622180002</t>
  </si>
  <si>
    <t>B17622150002</t>
  </si>
  <si>
    <t>B17622090002</t>
  </si>
  <si>
    <t>B17622020002</t>
  </si>
  <si>
    <t>B17621890002</t>
  </si>
  <si>
    <t>B17621810002</t>
  </si>
  <si>
    <t>B17621740002</t>
  </si>
  <si>
    <t>B17621730002</t>
  </si>
  <si>
    <t>B17621670002</t>
  </si>
  <si>
    <t>B17621650002</t>
  </si>
  <si>
    <t>O17621920002</t>
  </si>
  <si>
    <t>O17621910002</t>
  </si>
  <si>
    <t>O17621780002</t>
  </si>
  <si>
    <t>O17621750002</t>
  </si>
  <si>
    <t>O17621510002</t>
  </si>
  <si>
    <t>O17621450002</t>
  </si>
  <si>
    <t>O17621430002</t>
  </si>
  <si>
    <t>O17621340002</t>
  </si>
  <si>
    <t>B17622680002</t>
  </si>
  <si>
    <t>B17622670002</t>
  </si>
  <si>
    <t>B17622660002</t>
  </si>
  <si>
    <t>B17622510002</t>
  </si>
  <si>
    <t>B17622550002</t>
  </si>
  <si>
    <t>B17622570002</t>
  </si>
  <si>
    <t>B17622630002</t>
  </si>
  <si>
    <t>O17627790002</t>
  </si>
  <si>
    <t>O17627530002</t>
  </si>
  <si>
    <t>O17627520002</t>
  </si>
  <si>
    <t>O17627370002</t>
  </si>
  <si>
    <t>O17627220002</t>
  </si>
  <si>
    <t>O17626660002</t>
  </si>
  <si>
    <t>O17626550002</t>
  </si>
  <si>
    <t>O17626270002</t>
  </si>
  <si>
    <t>O17629150002</t>
  </si>
  <si>
    <t>O17628940002</t>
  </si>
  <si>
    <t>O17628920002</t>
  </si>
  <si>
    <t>O17628900002</t>
  </si>
  <si>
    <t>O17628870002</t>
  </si>
  <si>
    <t>O17628850002</t>
  </si>
  <si>
    <t>O17628830002</t>
  </si>
  <si>
    <t>O17628680002</t>
  </si>
  <si>
    <t>O17628600002</t>
  </si>
  <si>
    <t>O17628590002</t>
  </si>
  <si>
    <t>O17628130002</t>
  </si>
  <si>
    <t>O17628080002</t>
  </si>
  <si>
    <t>O17627830002</t>
  </si>
  <si>
    <t>B17626800002</t>
  </si>
  <si>
    <t>B17626790002</t>
  </si>
  <si>
    <t>B17626640002</t>
  </si>
  <si>
    <t>B17626620002</t>
  </si>
  <si>
    <t>B17626600002</t>
  </si>
  <si>
    <t>B17626590002</t>
  </si>
  <si>
    <t>B17626570002</t>
  </si>
  <si>
    <t>B17626560002</t>
  </si>
  <si>
    <t>B17626470002</t>
  </si>
  <si>
    <t>B17626440002</t>
  </si>
  <si>
    <t>B17626360002</t>
  </si>
  <si>
    <t>B17626320002</t>
  </si>
  <si>
    <t>B17625800002</t>
  </si>
  <si>
    <t>O17626190002</t>
  </si>
  <si>
    <t>O17626010002</t>
  </si>
  <si>
    <t>O17625990002</t>
  </si>
  <si>
    <t>O17625950002</t>
  </si>
  <si>
    <t>B17627100002</t>
  </si>
  <si>
    <t>B17627090002</t>
  </si>
  <si>
    <t>B17627080002</t>
  </si>
  <si>
    <t>B17626990002</t>
  </si>
  <si>
    <t>B17626930002</t>
  </si>
  <si>
    <t>B17626940002</t>
  </si>
  <si>
    <t>B17626950002</t>
  </si>
  <si>
    <t>B17626960002</t>
  </si>
  <si>
    <t>B17626970002</t>
  </si>
  <si>
    <t>O17632880002</t>
  </si>
  <si>
    <t>O17632870002</t>
  </si>
  <si>
    <t>O17632860002</t>
  </si>
  <si>
    <t>O17632840002</t>
  </si>
  <si>
    <t>O17632640002</t>
  </si>
  <si>
    <t>O17632520002</t>
  </si>
  <si>
    <t>O17632510002</t>
  </si>
  <si>
    <t>O17632460002</t>
  </si>
  <si>
    <t>O17632210002</t>
  </si>
  <si>
    <t>O17632190002</t>
  </si>
  <si>
    <t>O17632180002</t>
  </si>
  <si>
    <t>O17632160002</t>
  </si>
  <si>
    <t>O17632150002</t>
  </si>
  <si>
    <t>O17632140002</t>
  </si>
  <si>
    <t>O17632110002</t>
  </si>
  <si>
    <t>O17632100002</t>
  </si>
  <si>
    <t>O17633510002</t>
  </si>
  <si>
    <t>O17633140002</t>
  </si>
  <si>
    <t>O17633130002</t>
  </si>
  <si>
    <t>O17633120002</t>
  </si>
  <si>
    <t>O17633110002</t>
  </si>
  <si>
    <t>O17633080002</t>
  </si>
  <si>
    <t>O17633070002</t>
  </si>
  <si>
    <t>O17633060002</t>
  </si>
  <si>
    <t>O17633050002</t>
  </si>
  <si>
    <t>O17633040002</t>
  </si>
  <si>
    <t>O17633020002</t>
  </si>
  <si>
    <t>O17633000002</t>
  </si>
  <si>
    <t>O17632920002</t>
  </si>
  <si>
    <t>O17632910002</t>
  </si>
  <si>
    <t>O17632900002</t>
  </si>
  <si>
    <t>O17632890002</t>
  </si>
  <si>
    <t>B17631990002</t>
  </si>
  <si>
    <t>B17631970002</t>
  </si>
  <si>
    <t>B17631950002</t>
  </si>
  <si>
    <t>B17631930002</t>
  </si>
  <si>
    <t>B17631910002</t>
  </si>
  <si>
    <t>B17631800002</t>
  </si>
  <si>
    <t>B17631780002</t>
  </si>
  <si>
    <t>B17631770002</t>
  </si>
  <si>
    <t>B17631460002</t>
  </si>
  <si>
    <t>B17631330002</t>
  </si>
  <si>
    <t>B17631230002</t>
  </si>
  <si>
    <t>B17631080002</t>
  </si>
  <si>
    <t>B17631050002</t>
  </si>
  <si>
    <t>O17631710002</t>
  </si>
  <si>
    <t>O17631690002</t>
  </si>
  <si>
    <t>O17631670002</t>
  </si>
  <si>
    <t>O17631650002</t>
  </si>
  <si>
    <t>O17631630002</t>
  </si>
  <si>
    <t>O17631610002</t>
  </si>
  <si>
    <t>O17631390002</t>
  </si>
  <si>
    <t>O17631110002</t>
  </si>
  <si>
    <t>O17631070002</t>
  </si>
  <si>
    <t>O17630910002</t>
  </si>
  <si>
    <t>O17630740002</t>
  </si>
  <si>
    <t>O17630730002</t>
  </si>
  <si>
    <t>O17630720002</t>
  </si>
  <si>
    <t>O17630710002</t>
  </si>
  <si>
    <t>O17630680002</t>
  </si>
  <si>
    <t>O17636170002</t>
  </si>
  <si>
    <t>O17636180002</t>
  </si>
  <si>
    <t>O17636210002</t>
  </si>
  <si>
    <t>O17636350002</t>
  </si>
  <si>
    <t>O17636490002</t>
  </si>
  <si>
    <t>O17636670002</t>
  </si>
  <si>
    <t>O17636680002</t>
  </si>
  <si>
    <t>O17636160002</t>
  </si>
  <si>
    <t>O17636150002</t>
  </si>
  <si>
    <t>O17636140002</t>
  </si>
  <si>
    <t>O17636090002</t>
  </si>
  <si>
    <t>O17636070002</t>
  </si>
  <si>
    <t>O17636060002</t>
  </si>
  <si>
    <t>O17636030002</t>
  </si>
  <si>
    <t>O17635940002</t>
  </si>
  <si>
    <t>O17635920002</t>
  </si>
  <si>
    <t>O17637580002</t>
  </si>
  <si>
    <t>O17637560002</t>
  </si>
  <si>
    <t>O17637550002</t>
  </si>
  <si>
    <t>O17637530002</t>
  </si>
  <si>
    <t>O17637520002</t>
  </si>
  <si>
    <t>O17637490002</t>
  </si>
  <si>
    <t>O17637480002</t>
  </si>
  <si>
    <t>O17637100002</t>
  </si>
  <si>
    <t>O17636940002</t>
  </si>
  <si>
    <t>O17636870002</t>
  </si>
  <si>
    <t>O17636770002</t>
  </si>
  <si>
    <t>O17636740002</t>
  </si>
  <si>
    <t>O17636730002</t>
  </si>
  <si>
    <t>O17636720002</t>
  </si>
  <si>
    <t>O17636710002</t>
  </si>
  <si>
    <t>O17636700002</t>
  </si>
  <si>
    <t>O17634870002</t>
  </si>
  <si>
    <t>B17635800002</t>
  </si>
  <si>
    <t>B17635780002</t>
  </si>
  <si>
    <t>B17635770002</t>
  </si>
  <si>
    <t>B17635740002</t>
  </si>
  <si>
    <t>B17635720002</t>
  </si>
  <si>
    <t>B17635710002</t>
  </si>
  <si>
    <t>B17635700002</t>
  </si>
  <si>
    <t>B17635680002</t>
  </si>
  <si>
    <t>B17635500002</t>
  </si>
  <si>
    <t>B17635440002</t>
  </si>
  <si>
    <t>B17635410002</t>
  </si>
  <si>
    <t>B17635390002</t>
  </si>
  <si>
    <t>B17635360002</t>
  </si>
  <si>
    <t>B17635330002</t>
  </si>
  <si>
    <t>O17635860002</t>
  </si>
  <si>
    <t>O17635840002</t>
  </si>
  <si>
    <t>O17635690002</t>
  </si>
  <si>
    <t>O17635650002</t>
  </si>
  <si>
    <t>O17635620002</t>
  </si>
  <si>
    <t>O17635580002</t>
  </si>
  <si>
    <t>O17635530002</t>
  </si>
  <si>
    <t>O17635520002</t>
  </si>
  <si>
    <t>O17635490002</t>
  </si>
  <si>
    <t>O17635460002</t>
  </si>
  <si>
    <t>O17635340002</t>
  </si>
  <si>
    <t>O17635320002</t>
  </si>
  <si>
    <t>O17635310002</t>
  </si>
  <si>
    <t>O17635250002</t>
  </si>
  <si>
    <t>O17635190002</t>
  </si>
  <si>
    <t>O17634950002</t>
  </si>
  <si>
    <t>O17640610002</t>
  </si>
  <si>
    <t>O17640680002</t>
  </si>
  <si>
    <t>O17640730002</t>
  </si>
  <si>
    <t>O17640770002</t>
  </si>
  <si>
    <t>O17640780002</t>
  </si>
  <si>
    <t>O17640860002</t>
  </si>
  <si>
    <t>O17640880002</t>
  </si>
  <si>
    <t>O17640890002</t>
  </si>
  <si>
    <t>O17640930002</t>
  </si>
  <si>
    <t>O17640570002</t>
  </si>
  <si>
    <t>O17640550002</t>
  </si>
  <si>
    <t>O17640520002</t>
  </si>
  <si>
    <t>O17640510002</t>
  </si>
  <si>
    <t>O17640500002</t>
  </si>
  <si>
    <t>O17640370002</t>
  </si>
  <si>
    <t>O17640350002</t>
  </si>
  <si>
    <t>O17640340002</t>
  </si>
  <si>
    <t>O17640330002</t>
  </si>
  <si>
    <t>O17640320002</t>
  </si>
  <si>
    <t>O17640060002</t>
  </si>
  <si>
    <t>O17641890002</t>
  </si>
  <si>
    <t>O17641670002</t>
  </si>
  <si>
    <t>O17641660002</t>
  </si>
  <si>
    <t>O17641650002</t>
  </si>
  <si>
    <t>O17641640002</t>
  </si>
  <si>
    <t>O17641630002</t>
  </si>
  <si>
    <t>O17641620002</t>
  </si>
  <si>
    <t>O17641600002</t>
  </si>
  <si>
    <t>O17641580002</t>
  </si>
  <si>
    <t>O17641520002</t>
  </si>
  <si>
    <t>O17641330002</t>
  </si>
  <si>
    <t>O17641290002</t>
  </si>
  <si>
    <t>O17641280002</t>
  </si>
  <si>
    <t>O17641210002</t>
  </si>
  <si>
    <t>O17641200002</t>
  </si>
  <si>
    <t>O17641070002</t>
  </si>
  <si>
    <t>O17640990002</t>
  </si>
  <si>
    <t>B17640210002</t>
  </si>
  <si>
    <t>B17640200002</t>
  </si>
  <si>
    <t>B17640180002</t>
  </si>
  <si>
    <t>B17640170002</t>
  </si>
  <si>
    <t>B17640160002</t>
  </si>
  <si>
    <t>B17640090002</t>
  </si>
  <si>
    <t>B17640070002</t>
  </si>
  <si>
    <t>B17640030002</t>
  </si>
  <si>
    <t>B17640000002</t>
  </si>
  <si>
    <t>B17639980002</t>
  </si>
  <si>
    <t>B17639700002</t>
  </si>
  <si>
    <t>B17639650002</t>
  </si>
  <si>
    <t>B17639630002</t>
  </si>
  <si>
    <t>B17639540002</t>
  </si>
  <si>
    <t>B17639510002</t>
  </si>
  <si>
    <t>B17639500002</t>
  </si>
  <si>
    <t>B17639460002</t>
  </si>
  <si>
    <t>B17639110002</t>
  </si>
  <si>
    <t>O17639990002</t>
  </si>
  <si>
    <t>O17639960002</t>
  </si>
  <si>
    <t>O17639940002</t>
  </si>
  <si>
    <t>O17639930002</t>
  </si>
  <si>
    <t>O17639910002</t>
  </si>
  <si>
    <t>O17639770002</t>
  </si>
  <si>
    <t>O17639730002</t>
  </si>
  <si>
    <t>O17639680002</t>
  </si>
  <si>
    <t>O17639670002</t>
  </si>
  <si>
    <t>O17639620002</t>
  </si>
  <si>
    <t>B17640280002</t>
  </si>
  <si>
    <t>B17640440002</t>
  </si>
  <si>
    <t>O17638940002</t>
  </si>
  <si>
    <t>O17638950002</t>
  </si>
  <si>
    <t>O17638960002</t>
  </si>
  <si>
    <t>O17639050002</t>
  </si>
  <si>
    <t>O17639060002</t>
  </si>
  <si>
    <t>O17639070002</t>
  </si>
  <si>
    <t>O17639170002</t>
  </si>
  <si>
    <t>O17639190002</t>
  </si>
  <si>
    <t>O17639550002</t>
  </si>
  <si>
    <t>O17639590002</t>
  </si>
  <si>
    <t>G10782800003</t>
  </si>
  <si>
    <t>F0001838</t>
  </si>
  <si>
    <t>G10784170003</t>
  </si>
  <si>
    <t>G10784270003</t>
  </si>
  <si>
    <t>S09583920001</t>
  </si>
  <si>
    <t>S09584010001</t>
  </si>
  <si>
    <t>Q11390980002</t>
  </si>
  <si>
    <t>F0001855</t>
  </si>
  <si>
    <t>G10796090004</t>
  </si>
  <si>
    <t>Q11393130002</t>
  </si>
  <si>
    <t>Q11393170002</t>
  </si>
  <si>
    <t>Q11394410002</t>
  </si>
  <si>
    <t>Q11394750002</t>
  </si>
  <si>
    <t>Q11395650002</t>
  </si>
  <si>
    <t>G10803800002</t>
  </si>
  <si>
    <t>G10803770001</t>
  </si>
  <si>
    <t>G10803810001</t>
  </si>
  <si>
    <t>S09584320003</t>
  </si>
  <si>
    <t>S09584550003</t>
  </si>
  <si>
    <t>Q11395740002</t>
  </si>
  <si>
    <t>G10811410001</t>
  </si>
  <si>
    <t>F0001872</t>
  </si>
  <si>
    <t>G10816100002</t>
  </si>
  <si>
    <t>G10816120002</t>
  </si>
  <si>
    <t>Q11400220002</t>
  </si>
  <si>
    <t>Q11400230002</t>
  </si>
  <si>
    <t>Q11400550002</t>
  </si>
  <si>
    <t>Q11402690002</t>
  </si>
  <si>
    <t>Q11402970002</t>
  </si>
  <si>
    <t>S09585010001</t>
  </si>
  <si>
    <t>S09585050003</t>
  </si>
  <si>
    <t>S09585530001</t>
  </si>
  <si>
    <t>S09585530003</t>
  </si>
  <si>
    <t>S09585810003</t>
  </si>
  <si>
    <t>G10816090001</t>
  </si>
  <si>
    <t>G10816110001</t>
  </si>
  <si>
    <t>G10816130001</t>
  </si>
  <si>
    <t>Q11403370002</t>
  </si>
  <si>
    <t>G10817870002</t>
  </si>
  <si>
    <t>G10817890002</t>
  </si>
  <si>
    <t>G10817920002</t>
  </si>
  <si>
    <t>G10817880001</t>
  </si>
  <si>
    <t>G10817900001</t>
  </si>
  <si>
    <t>G10817930001</t>
  </si>
  <si>
    <t>S09585770001</t>
  </si>
  <si>
    <t>S09585940001</t>
  </si>
  <si>
    <t>G10819650001</t>
  </si>
  <si>
    <t>G10819650003</t>
  </si>
  <si>
    <t>Q11407420002</t>
  </si>
  <si>
    <t>S09586400003</t>
  </si>
  <si>
    <t>G10829840002</t>
  </si>
  <si>
    <t>J03696620002</t>
  </si>
  <si>
    <t>G10829850001</t>
  </si>
  <si>
    <t>S09586370003</t>
  </si>
  <si>
    <t>S09586600001</t>
  </si>
  <si>
    <t>S09586600003</t>
  </si>
  <si>
    <t>Q11408370002</t>
  </si>
  <si>
    <t>Q11409390002</t>
  </si>
  <si>
    <t>F0001881</t>
  </si>
  <si>
    <t>S09586770001</t>
  </si>
  <si>
    <t>Q11410580002</t>
  </si>
  <si>
    <t>G10840950002</t>
  </si>
  <si>
    <t>Q11411570002</t>
  </si>
  <si>
    <t>Q11411590002</t>
  </si>
  <si>
    <t>Q11413600002</t>
  </si>
  <si>
    <t>S09587110002</t>
  </si>
  <si>
    <t>G10840820001</t>
  </si>
  <si>
    <t>G10840840001</t>
  </si>
  <si>
    <t>G10840860001</t>
  </si>
  <si>
    <t>G10840920001</t>
  </si>
  <si>
    <t>G10840940001</t>
  </si>
  <si>
    <t>G10840960001</t>
  </si>
  <si>
    <t>G10840970003</t>
  </si>
  <si>
    <t>S09586990003</t>
  </si>
  <si>
    <t>G10843080002</t>
  </si>
  <si>
    <t>S09587350001</t>
  </si>
  <si>
    <t>S09587350004</t>
  </si>
  <si>
    <t>S09587360001</t>
  </si>
  <si>
    <t>S09587360004</t>
  </si>
  <si>
    <t>S09587370003</t>
  </si>
  <si>
    <t>S09587380001</t>
  </si>
  <si>
    <t>S09587380004</t>
  </si>
  <si>
    <t>S09587390001</t>
  </si>
  <si>
    <t>S09587390004</t>
  </si>
  <si>
    <t>S09587420001</t>
  </si>
  <si>
    <t>S09587420004</t>
  </si>
  <si>
    <t>S09587470003</t>
  </si>
  <si>
    <t>G10843090001</t>
  </si>
  <si>
    <t>G10843170001</t>
  </si>
  <si>
    <t>G10849810002</t>
  </si>
  <si>
    <t>G10849830002</t>
  </si>
  <si>
    <t>G10849890002</t>
  </si>
  <si>
    <t>G10849880001</t>
  </si>
  <si>
    <t>G10849900001</t>
  </si>
  <si>
    <t>G10849920001</t>
  </si>
  <si>
    <t>G10849940001</t>
  </si>
  <si>
    <t>G10849960001</t>
  </si>
  <si>
    <t>G10849980001</t>
  </si>
  <si>
    <t>G10850010004</t>
  </si>
  <si>
    <t>G10849820001</t>
  </si>
  <si>
    <t>G10849840001</t>
  </si>
  <si>
    <t>G10851340002</t>
  </si>
  <si>
    <t>G10851350001</t>
  </si>
  <si>
    <t>F0001895</t>
  </si>
  <si>
    <t>G10856200002</t>
  </si>
  <si>
    <t>G10856220002</t>
  </si>
  <si>
    <t>J03701150002</t>
  </si>
  <si>
    <t>J03701160002</t>
  </si>
  <si>
    <t>Q11419010002</t>
  </si>
  <si>
    <t>Q11420120002</t>
  </si>
  <si>
    <t>Q11420150002</t>
  </si>
  <si>
    <t>S09588030002</t>
  </si>
  <si>
    <t>S09588030003</t>
  </si>
  <si>
    <t>S09588030004</t>
  </si>
  <si>
    <t>S09588030005</t>
  </si>
  <si>
    <t>G10856210001</t>
  </si>
  <si>
    <t>G10856250001</t>
  </si>
  <si>
    <t>G10856270001</t>
  </si>
  <si>
    <t>G10857640001</t>
  </si>
  <si>
    <t>S09587680001</t>
  </si>
  <si>
    <t>S09587840001</t>
  </si>
  <si>
    <t>S09587840004</t>
  </si>
  <si>
    <t>S09587850001</t>
  </si>
  <si>
    <t>S09587850004</t>
  </si>
  <si>
    <t>S09587860001</t>
  </si>
  <si>
    <t>S09587860004</t>
  </si>
  <si>
    <t>S09588050003</t>
  </si>
  <si>
    <t>S09588380001</t>
  </si>
  <si>
    <t>G10856230001</t>
  </si>
  <si>
    <t>S09588450001</t>
  </si>
  <si>
    <t>S09588540001</t>
  </si>
  <si>
    <t>S09588230001</t>
  </si>
  <si>
    <t>S09588260001</t>
  </si>
  <si>
    <t>S09588250001</t>
  </si>
  <si>
    <t>J03702550002</t>
  </si>
  <si>
    <t>G10862100002</t>
  </si>
  <si>
    <t>G10862140002</t>
  </si>
  <si>
    <t>G10863380002</t>
  </si>
  <si>
    <t>G10863400002</t>
  </si>
  <si>
    <t>G10863420002</t>
  </si>
  <si>
    <t>G10863440002</t>
  </si>
  <si>
    <t>G10862110001</t>
  </si>
  <si>
    <t>G10862150001</t>
  </si>
  <si>
    <t>G10863390001</t>
  </si>
  <si>
    <t>G10863410001</t>
  </si>
  <si>
    <t>G10863430001</t>
  </si>
  <si>
    <t>G10863450001</t>
  </si>
  <si>
    <t>Q11421760002</t>
  </si>
  <si>
    <t>S09589410001</t>
  </si>
  <si>
    <t>S09589410004</t>
  </si>
  <si>
    <t>S09589450001</t>
  </si>
  <si>
    <t>S09589450004</t>
  </si>
  <si>
    <t>G10871030002</t>
  </si>
  <si>
    <t>G10870110002</t>
  </si>
  <si>
    <t>G10869580001</t>
  </si>
  <si>
    <t>G10870120001</t>
  </si>
  <si>
    <t>G10871040001</t>
  </si>
  <si>
    <t>S09590710003</t>
  </si>
  <si>
    <t>S09590860001</t>
  </si>
  <si>
    <t>S09590810001</t>
  </si>
  <si>
    <t>S09590800004</t>
  </si>
  <si>
    <t>S09590800001</t>
  </si>
  <si>
    <t>S09590890002</t>
  </si>
  <si>
    <t>G10874310002</t>
  </si>
  <si>
    <t>G10874320001</t>
  </si>
  <si>
    <t>F0001914</t>
  </si>
  <si>
    <t>S09592000002</t>
  </si>
  <si>
    <t>F0001917</t>
  </si>
  <si>
    <t>F0001918</t>
  </si>
  <si>
    <t>Q11426630002</t>
  </si>
  <si>
    <t>G10880550002</t>
  </si>
  <si>
    <t>G10880590002</t>
  </si>
  <si>
    <t>G10880520001</t>
  </si>
  <si>
    <t>G10880560001</t>
  </si>
  <si>
    <t>G10880600001</t>
  </si>
  <si>
    <t>S09592690001</t>
  </si>
  <si>
    <t>F0001923</t>
  </si>
  <si>
    <t>F0001924</t>
  </si>
  <si>
    <t>Q11432440002</t>
  </si>
  <si>
    <t>F0001927</t>
  </si>
  <si>
    <t>F0001928</t>
  </si>
  <si>
    <t>S09592500001</t>
  </si>
  <si>
    <t>S09592500004</t>
  </si>
  <si>
    <t>S09592570001</t>
  </si>
  <si>
    <t>S09592570004</t>
  </si>
  <si>
    <t>S09592850001</t>
  </si>
  <si>
    <t>S09592910001</t>
  </si>
  <si>
    <t>S09593200004</t>
  </si>
  <si>
    <t>F0001934</t>
  </si>
  <si>
    <t>Q11434320002</t>
  </si>
  <si>
    <t>Q11434790002</t>
  </si>
  <si>
    <t>Q11437290002</t>
  </si>
  <si>
    <t>Q11437340002</t>
  </si>
  <si>
    <t>Q11437460002</t>
  </si>
  <si>
    <t>Q11437470002</t>
  </si>
  <si>
    <t>J03708650002</t>
  </si>
  <si>
    <t>J03708660002</t>
  </si>
  <si>
    <t>G10893330002</t>
  </si>
  <si>
    <t>G10893380002</t>
  </si>
  <si>
    <t>G10893340001</t>
  </si>
  <si>
    <t>G10893390001</t>
  </si>
  <si>
    <t>G10893410001</t>
  </si>
  <si>
    <t>S09593720003</t>
  </si>
  <si>
    <t>S09593750003</t>
  </si>
  <si>
    <t>S09593800001</t>
  </si>
  <si>
    <t>S09593800004</t>
  </si>
  <si>
    <t>S09593820001</t>
  </si>
  <si>
    <t>S09593830001</t>
  </si>
  <si>
    <t>S09593830004</t>
  </si>
  <si>
    <t>S09593850001</t>
  </si>
  <si>
    <t>S09593850004</t>
  </si>
  <si>
    <t>S09593910001</t>
  </si>
  <si>
    <t>S09593910004</t>
  </si>
  <si>
    <t>S09593890002</t>
  </si>
  <si>
    <t>S09593890003</t>
  </si>
  <si>
    <t>S09594050003</t>
  </si>
  <si>
    <t>F0001944</t>
  </si>
  <si>
    <t>G10907480002</t>
  </si>
  <si>
    <t>G10908610002</t>
  </si>
  <si>
    <t>G10908680002</t>
  </si>
  <si>
    <t>J03710890002</t>
  </si>
  <si>
    <t>Q11442140002</t>
  </si>
  <si>
    <t>Q11442800002</t>
  </si>
  <si>
    <t>Q11442810002</t>
  </si>
  <si>
    <t>Q11442830002</t>
  </si>
  <si>
    <t>Q11442840002</t>
  </si>
  <si>
    <t>S09594400002</t>
  </si>
  <si>
    <t>S09594750002</t>
  </si>
  <si>
    <t>S09595250002</t>
  </si>
  <si>
    <t>S09594400003</t>
  </si>
  <si>
    <t>S09594690004</t>
  </si>
  <si>
    <t>G10908620001</t>
  </si>
  <si>
    <t>G10908690001</t>
  </si>
  <si>
    <t>G10904550001</t>
  </si>
  <si>
    <t>G10906000001</t>
  </si>
  <si>
    <t>G10907490001</t>
  </si>
  <si>
    <t>G10912200001</t>
  </si>
  <si>
    <t>Q11443330002</t>
  </si>
  <si>
    <t>F0001965</t>
  </si>
  <si>
    <t>G10916950001</t>
  </si>
  <si>
    <t>S09595610001</t>
  </si>
  <si>
    <t>F0001974</t>
  </si>
  <si>
    <t>F0001978</t>
  </si>
  <si>
    <t>F0001977</t>
  </si>
  <si>
    <t>S09596370003</t>
  </si>
  <si>
    <t>Q11452430002</t>
  </si>
  <si>
    <t>G10929440002</t>
  </si>
  <si>
    <t>G10929460002</t>
  </si>
  <si>
    <t>G10929450001</t>
  </si>
  <si>
    <t>G10929470001</t>
  </si>
  <si>
    <t>G10930750001</t>
  </si>
  <si>
    <t>G10930790001</t>
  </si>
  <si>
    <t>G10930770001</t>
  </si>
  <si>
    <t>Q11454300002</t>
  </si>
  <si>
    <t>F0001988</t>
  </si>
  <si>
    <t>Q11455190002</t>
  </si>
  <si>
    <t>Q11455290002</t>
  </si>
  <si>
    <t>Q11457570002</t>
  </si>
  <si>
    <t>G10936010002</t>
  </si>
  <si>
    <t>G10934480002</t>
  </si>
  <si>
    <t>G10934520002</t>
  </si>
  <si>
    <t>G10934470001</t>
  </si>
  <si>
    <t>G10934490001</t>
  </si>
  <si>
    <t>G10934510001</t>
  </si>
  <si>
    <t>G10934530001</t>
  </si>
  <si>
    <t>G10936020001</t>
  </si>
  <si>
    <t>S09596640001</t>
  </si>
  <si>
    <t>S09596700001</t>
  </si>
  <si>
    <t>S09596710003</t>
  </si>
  <si>
    <t>S09596720003</t>
  </si>
  <si>
    <t>S09596780001</t>
  </si>
  <si>
    <t>S09597260001</t>
  </si>
  <si>
    <t>G10941240001</t>
  </si>
  <si>
    <t>G10942710003</t>
  </si>
  <si>
    <t>G10942720004</t>
  </si>
  <si>
    <t>G10946100002</t>
  </si>
  <si>
    <t>G10946110001</t>
  </si>
  <si>
    <t>G10947450001</t>
  </si>
  <si>
    <t>S09597560001</t>
  </si>
  <si>
    <t>S09597700003</t>
  </si>
  <si>
    <t>F0002011</t>
  </si>
  <si>
    <t>J03717730002</t>
  </si>
  <si>
    <t>G10949900001</t>
  </si>
  <si>
    <t>S09597790003</t>
  </si>
  <si>
    <t>F0002017</t>
  </si>
  <si>
    <t>F0002018</t>
  </si>
  <si>
    <t>S09598090002</t>
  </si>
  <si>
    <t>S09598090003</t>
  </si>
  <si>
    <t>J03718400002</t>
  </si>
  <si>
    <t>J03718390002</t>
  </si>
  <si>
    <t>G10954200002</t>
  </si>
  <si>
    <t>J03718380002</t>
  </si>
  <si>
    <t>G10954190001</t>
  </si>
  <si>
    <t>G10954210001</t>
  </si>
  <si>
    <t>Q11467470002</t>
  </si>
  <si>
    <t>G10956890001</t>
  </si>
  <si>
    <t>G10958920001</t>
  </si>
  <si>
    <t>Q11469720002</t>
  </si>
  <si>
    <t>G10961710002</t>
  </si>
  <si>
    <t>G10961720001</t>
  </si>
  <si>
    <t>G10961740001</t>
  </si>
  <si>
    <t>S09598540003</t>
  </si>
  <si>
    <t>S09598570003</t>
  </si>
  <si>
    <t>S09598740003</t>
  </si>
  <si>
    <t>S09598780003</t>
  </si>
  <si>
    <t>S09598860003</t>
  </si>
  <si>
    <t>S09598890001</t>
  </si>
  <si>
    <t>F0002034</t>
  </si>
  <si>
    <t>F0002035</t>
  </si>
  <si>
    <t>Q11471900002</t>
  </si>
  <si>
    <t>Q11472310002</t>
  </si>
  <si>
    <t>J03720270002</t>
  </si>
  <si>
    <t>S09599460003</t>
  </si>
  <si>
    <t>G10974470003</t>
  </si>
  <si>
    <t>S09599600001</t>
  </si>
  <si>
    <t>S09599610003</t>
  </si>
  <si>
    <t>Q11478540002</t>
  </si>
  <si>
    <t>G10975840003</t>
  </si>
  <si>
    <t>G10977100001</t>
  </si>
  <si>
    <t>S09599750003</t>
  </si>
  <si>
    <t>S09599760003</t>
  </si>
  <si>
    <t>S09599770003</t>
  </si>
  <si>
    <t>G10981930001</t>
  </si>
  <si>
    <t>G10981950001</t>
  </si>
  <si>
    <t>Q11486450002</t>
  </si>
  <si>
    <t>Q11486540002</t>
  </si>
  <si>
    <t>Q11488230002</t>
  </si>
  <si>
    <t>S09599880002</t>
  </si>
  <si>
    <t>S09599880003</t>
  </si>
  <si>
    <t>S09600460001</t>
  </si>
  <si>
    <t>S09600570003</t>
  </si>
  <si>
    <t>G10988860001</t>
  </si>
  <si>
    <t>F0002067</t>
  </si>
  <si>
    <t>S09600740002</t>
  </si>
  <si>
    <t>G10990700003</t>
  </si>
  <si>
    <t>G10992730002</t>
  </si>
  <si>
    <t>G10992670001</t>
  </si>
  <si>
    <t>G10992740001</t>
  </si>
  <si>
    <t>Q11492880002</t>
  </si>
  <si>
    <t>S09601190003</t>
  </si>
  <si>
    <t>G10998590004</t>
  </si>
  <si>
    <t>S09601110003</t>
  </si>
  <si>
    <t>S09601160003</t>
  </si>
  <si>
    <t>S09601180003</t>
  </si>
  <si>
    <t>S09601480003</t>
  </si>
  <si>
    <t>F0002081</t>
  </si>
  <si>
    <t>F0002082</t>
  </si>
  <si>
    <t>F0002084</t>
  </si>
  <si>
    <t>F0002087</t>
  </si>
  <si>
    <t>G11002700003</t>
  </si>
  <si>
    <t>S09602680003</t>
  </si>
  <si>
    <t>G11007760004</t>
  </si>
  <si>
    <t>G11007750003</t>
  </si>
  <si>
    <t>F0002098</t>
  </si>
  <si>
    <t>Q11501320002</t>
  </si>
  <si>
    <t>Q11501390002</t>
  </si>
  <si>
    <t>J03723960002</t>
  </si>
  <si>
    <t>F0002101</t>
  </si>
  <si>
    <t>F0002102</t>
  </si>
  <si>
    <t>G11007840001</t>
  </si>
  <si>
    <t>G11007880001</t>
  </si>
  <si>
    <t>G11007900001</t>
  </si>
  <si>
    <t>G11007920001</t>
  </si>
  <si>
    <t>G11007940001</t>
  </si>
  <si>
    <t>G11007960001</t>
  </si>
  <si>
    <t>G11008000001</t>
  </si>
  <si>
    <t>S09602860003</t>
  </si>
  <si>
    <t>S09602870003</t>
  </si>
  <si>
    <t>G11012070003</t>
  </si>
  <si>
    <t>G11013310003</t>
  </si>
  <si>
    <t>G11013320003</t>
  </si>
  <si>
    <t>G11013330003</t>
  </si>
  <si>
    <t>G11013350003</t>
  </si>
  <si>
    <t>G11013580003</t>
  </si>
  <si>
    <t>Q11503670002</t>
  </si>
  <si>
    <t>G11016220001</t>
  </si>
  <si>
    <t>G11016240001</t>
  </si>
  <si>
    <t>G11016260001</t>
  </si>
  <si>
    <t>G11016300001</t>
  </si>
  <si>
    <t>G11023040002</t>
  </si>
  <si>
    <t>G11023060002</t>
  </si>
  <si>
    <t>J03725590002</t>
  </si>
  <si>
    <t>J03725600002</t>
  </si>
  <si>
    <t>Q11508200002</t>
  </si>
  <si>
    <t>S09603660003</t>
  </si>
  <si>
    <t>S09603860003</t>
  </si>
  <si>
    <t>S09604010003</t>
  </si>
  <si>
    <t>S09604020003</t>
  </si>
  <si>
    <t>S09604330001</t>
  </si>
  <si>
    <t>S09604360003</t>
  </si>
  <si>
    <t>S09604370003</t>
  </si>
  <si>
    <t>G11023050001</t>
  </si>
  <si>
    <t>G11023070001</t>
  </si>
  <si>
    <t>G11028330003</t>
  </si>
  <si>
    <t>G11027080003</t>
  </si>
  <si>
    <t>G11027070003</t>
  </si>
  <si>
    <t>G11027060003</t>
  </si>
  <si>
    <t>G11030760003</t>
  </si>
  <si>
    <t>F0002126</t>
  </si>
  <si>
    <t>S09604550001</t>
  </si>
  <si>
    <t>Q11513240002</t>
  </si>
  <si>
    <t>F0002130</t>
  </si>
  <si>
    <t>T03976360001</t>
  </si>
  <si>
    <t>T03976380001</t>
  </si>
  <si>
    <t>T03976400001</t>
  </si>
  <si>
    <t>T03976420001</t>
  </si>
  <si>
    <t>T03976440001</t>
  </si>
  <si>
    <t>T03976460001</t>
  </si>
  <si>
    <t>T03976480001</t>
  </si>
  <si>
    <t>T03976510001</t>
  </si>
  <si>
    <t>T03976530001</t>
  </si>
  <si>
    <t>T03977650001</t>
  </si>
  <si>
    <t>T03977670001</t>
  </si>
  <si>
    <t>T03977690001</t>
  </si>
  <si>
    <t>T03977710001</t>
  </si>
  <si>
    <t>T03977730001</t>
  </si>
  <si>
    <t>T03977750001</t>
  </si>
  <si>
    <t>T03977770001</t>
  </si>
  <si>
    <t>T03977790001</t>
  </si>
  <si>
    <t>T03977810001</t>
  </si>
  <si>
    <t>G11035350003</t>
  </si>
  <si>
    <t>S09605400003</t>
  </si>
  <si>
    <t>S09605430003</t>
  </si>
  <si>
    <t>S09605450003</t>
  </si>
  <si>
    <t>S09605470003</t>
  </si>
  <si>
    <t>S09605940004</t>
  </si>
  <si>
    <t>T03975900001</t>
  </si>
  <si>
    <t>T03975920001</t>
  </si>
  <si>
    <t>T03975940001</t>
  </si>
  <si>
    <t>T03975960001</t>
  </si>
  <si>
    <t>T03975980001</t>
  </si>
  <si>
    <t>T03976000001</t>
  </si>
  <si>
    <t>T03976020001</t>
  </si>
  <si>
    <t>T03976040001</t>
  </si>
  <si>
    <t>T03976060001</t>
  </si>
  <si>
    <t>T03976080001</t>
  </si>
  <si>
    <t>T03976100001</t>
  </si>
  <si>
    <t>T03976120001</t>
  </si>
  <si>
    <t>T03976140001</t>
  </si>
  <si>
    <t>T03976160001</t>
  </si>
  <si>
    <t>T03976180001</t>
  </si>
  <si>
    <t>T03976200001</t>
  </si>
  <si>
    <t>T03976220001</t>
  </si>
  <si>
    <t>T03976240001</t>
  </si>
  <si>
    <t>T03976260001</t>
  </si>
  <si>
    <t>T03976280001</t>
  </si>
  <si>
    <t>T03976300001</t>
  </si>
  <si>
    <t>T03976320001</t>
  </si>
  <si>
    <t>T03976340001</t>
  </si>
  <si>
    <t>T03977830001</t>
  </si>
  <si>
    <t>T03977850001</t>
  </si>
  <si>
    <t>T03977870001</t>
  </si>
  <si>
    <t>T03977890001</t>
  </si>
  <si>
    <t>T03977910001</t>
  </si>
  <si>
    <t>T03977930001</t>
  </si>
  <si>
    <t>T03977950001</t>
  </si>
  <si>
    <t>T03977970001</t>
  </si>
  <si>
    <t>T03977990001</t>
  </si>
  <si>
    <t>T03976550001</t>
  </si>
  <si>
    <t>T03976570001</t>
  </si>
  <si>
    <t>T03976590001</t>
  </si>
  <si>
    <t>T03976610001</t>
  </si>
  <si>
    <t>T03976630001</t>
  </si>
  <si>
    <t>T03976650001</t>
  </si>
  <si>
    <t>T03976670001</t>
  </si>
  <si>
    <t>T03976690001</t>
  </si>
  <si>
    <t>T03976710001</t>
  </si>
  <si>
    <t>T03976730001</t>
  </si>
  <si>
    <t>T03976750001</t>
  </si>
  <si>
    <t>T03976770001</t>
  </si>
  <si>
    <t>T03976790001</t>
  </si>
  <si>
    <t>T03976810001</t>
  </si>
  <si>
    <t>T03976830001</t>
  </si>
  <si>
    <t>T03976850001</t>
  </si>
  <si>
    <t>T03976870001</t>
  </si>
  <si>
    <t>T03976890001</t>
  </si>
  <si>
    <t>T03976910001</t>
  </si>
  <si>
    <t>T03976930001</t>
  </si>
  <si>
    <t>T03976950001</t>
  </si>
  <si>
    <t>T03976970001</t>
  </si>
  <si>
    <t>T03976990001</t>
  </si>
  <si>
    <t>T03977010001</t>
  </si>
  <si>
    <t>T03977030001</t>
  </si>
  <si>
    <t>T03977050001</t>
  </si>
  <si>
    <t>T03977070001</t>
  </si>
  <si>
    <t>T03977090001</t>
  </si>
  <si>
    <t>T03977110001</t>
  </si>
  <si>
    <t>T03977130001</t>
  </si>
  <si>
    <t>T03977150001</t>
  </si>
  <si>
    <t>T03977170001</t>
  </si>
  <si>
    <t>T03977190001</t>
  </si>
  <si>
    <t>T03977210001</t>
  </si>
  <si>
    <t>T03977230001</t>
  </si>
  <si>
    <t>T03977250001</t>
  </si>
  <si>
    <t>T03977270001</t>
  </si>
  <si>
    <t>T03977290001</t>
  </si>
  <si>
    <t>T03977310001</t>
  </si>
  <si>
    <t>T03977330001</t>
  </si>
  <si>
    <t>T03977350001</t>
  </si>
  <si>
    <t>T03977370001</t>
  </si>
  <si>
    <t>T03977390001</t>
  </si>
  <si>
    <t>T03977410001</t>
  </si>
  <si>
    <t>T03977430001</t>
  </si>
  <si>
    <t>T03977450001</t>
  </si>
  <si>
    <t>T03977470001</t>
  </si>
  <si>
    <t>T03977490001</t>
  </si>
  <si>
    <t>T03977510001</t>
  </si>
  <si>
    <t>T03977530001</t>
  </si>
  <si>
    <t>T03977550001</t>
  </si>
  <si>
    <t>T03977570001</t>
  </si>
  <si>
    <t>T03977590001</t>
  </si>
  <si>
    <t>T03977610001</t>
  </si>
  <si>
    <t>T03977630001</t>
  </si>
  <si>
    <t>S09605650002</t>
  </si>
  <si>
    <t>S09605630001</t>
  </si>
  <si>
    <t>S09605640001</t>
  </si>
  <si>
    <t>S09606000003</t>
  </si>
  <si>
    <t>S09605990002</t>
  </si>
  <si>
    <t>S09605690001</t>
  </si>
  <si>
    <t>S09606010001</t>
  </si>
  <si>
    <t>S09606020001</t>
  </si>
  <si>
    <t>S09606060001</t>
  </si>
  <si>
    <t>S09606120001</t>
  </si>
  <si>
    <t>S09605950001</t>
  </si>
  <si>
    <t>S09605960001</t>
  </si>
  <si>
    <t>F0002136</t>
  </si>
  <si>
    <t>G11041340004</t>
  </si>
  <si>
    <t>G11041350004</t>
  </si>
  <si>
    <t>G11041360004</t>
  </si>
  <si>
    <t>S09606210001</t>
  </si>
  <si>
    <t>F0002139</t>
  </si>
  <si>
    <t>S09606510001</t>
  </si>
  <si>
    <t>F0002147</t>
  </si>
  <si>
    <t>Q11519390002</t>
  </si>
  <si>
    <t>Q11520960002</t>
  </si>
  <si>
    <t>Q11520980002</t>
  </si>
  <si>
    <t>Q11521300002</t>
  </si>
  <si>
    <t>G11046180003</t>
  </si>
  <si>
    <t>S09606740003</t>
  </si>
  <si>
    <t>S09607200003</t>
  </si>
  <si>
    <t>S09607360003</t>
  </si>
  <si>
    <t>S09607400001</t>
  </si>
  <si>
    <t>S09607400004</t>
  </si>
  <si>
    <t>F0002155</t>
  </si>
  <si>
    <t>F0002157</t>
  </si>
  <si>
    <t>F0002159</t>
  </si>
  <si>
    <t>F0002161</t>
  </si>
  <si>
    <t>G11051010003</t>
  </si>
  <si>
    <t>G11051090004</t>
  </si>
  <si>
    <t>G11051100003</t>
  </si>
  <si>
    <t>Q11523350002</t>
  </si>
  <si>
    <t>Q11523310002</t>
  </si>
  <si>
    <t>F0002163</t>
  </si>
  <si>
    <t>F0002165</t>
  </si>
  <si>
    <t>S09607640002</t>
  </si>
  <si>
    <t>S09607640003</t>
  </si>
  <si>
    <t>F0002167</t>
  </si>
  <si>
    <t>F0002169</t>
  </si>
  <si>
    <t>G11056180001</t>
  </si>
  <si>
    <t>G11056160001</t>
  </si>
  <si>
    <t>G11056210003</t>
  </si>
  <si>
    <t>F0002173</t>
  </si>
  <si>
    <t>G11059390002</t>
  </si>
  <si>
    <t>Q11529870002</t>
  </si>
  <si>
    <t>S09608230003</t>
  </si>
  <si>
    <t>G11057730003</t>
  </si>
  <si>
    <t>G11059400001</t>
  </si>
  <si>
    <t>S09608420003</t>
  </si>
  <si>
    <t>S09608650003</t>
  </si>
  <si>
    <t>S09608660003</t>
  </si>
  <si>
    <t>F0002177</t>
  </si>
  <si>
    <t>G11061350001</t>
  </si>
  <si>
    <t>S09609360001</t>
  </si>
  <si>
    <t>00099021001 DEPOSITO DE EFECTIVO, DEPOSITANTE: ELOY PATTY CONDORI, CONCEPTO: REVERSION DE BOLETA DE HABER MENSUAL, CUENTA DE DEPOSITO: CUENTA UNICA DEL TESORO</t>
  </si>
  <si>
    <t>00099021001 DEPOSITO DE EFECTIVO, DEPOSITANTE: SEGIP OFICINA NACIONAL, CONCEPTO: DEVOLUCION DE SALDO C31 N°890 SEGUNDO FONDO SAO PAULO BRASIL FUENTE 41, CUENTA DE DEPOSITO: CUENTA UNICA DEL TESORO</t>
  </si>
  <si>
    <t>00572012001 DEPOSITO DE EFECTIVO, DEPOSITANTE: DIEGO MAURICIO HELGUERO PAREDES, CONCEPTO: DEVOLUCION DE PARTE DE PAGO DE AGUINALDO Y SEGUNDO AGUINALDO, CUENTA DE DEPOSITO: CUENTA UNICA DEL TESORO</t>
  </si>
  <si>
    <t>00099021001 DEPOSITO DE EFECTIVO, DEPOSITANTE: NILDA CHOQUE VDA DE VERA, CONCEPTO: DEVOLUCION DE RETROACTIVO, CUENTA DE DEPOSITO: CUENTA UNICA DEL TESORO</t>
  </si>
  <si>
    <t>00592012001 DEPOSITO DE EFECTIVO, DEPOSITANTE: JOSE LUIS MAMANI ESPEJO, CONCEPTO: VENTA RECEPTIVO -BOLETOS TKT 2019, CUENTA DE DEPOSITO: CUENTA UNICA DEL TESORO</t>
  </si>
  <si>
    <t>00592012001 DEPOSITO DE EFECTIVO, DEPOSITANTE: JOSE LUIS MAMANI ESPEJO, CONCEPTO: VENTA EMISIVO PARTICULARES DEL 14 AL 19 DE JUNIO 2019, CUENTA DE DEPOSITO: CUENTA UNICA DEL TESORO</t>
  </si>
  <si>
    <t>00592012001 DEPOSITO DE EFECTIVO, DEPOSITANTE: DEPOSITOS ADUANEROS BOLIVIANOS, CONCEPTO: EMISIVO ENTIDAD DEP ADUANEROS BOLIVIANOS PAGO ND 241627 GESTION 2019, CUENTA DE DEPOSITO: CUENTA UNICA DEL TESORO</t>
  </si>
  <si>
    <t>00099021001 DEPOSITO DE EFECTIVO, DEPOSITANTE: JUAN CARLOS FERNANDEZ COLQUE, CONCEPTO: DEVOLUCION POR TOPE SALARIAL DE LOS MESES DE AGOSTO A NOVIEMBRE DE 2018, CUENTA DE DEPOSITO: CUENTA UNICA DEL TESORO</t>
  </si>
  <si>
    <t>00070011102 DEPOSITO DE EFECTIVO, DEPOSITANTE: ROSIO RODRIGUEZ GOITIA, CONCEPTO: DEVOLUCION SALDO GASTOS POR ALIMENTACION Y ALQUILERES (TALLER-ORURO), CUENTA DE DEPOSITO: CUENTA UNICA DEL TESORO</t>
  </si>
  <si>
    <t>00670012002 DEPOSITO DE EFECTIVO, DEPOSITANTE: TRIBUNAL ELECTORAL DEPARTAMENTAL DE LA PAZ, CONCEPTO: DEVOLUCION DE RECURSOS PARA PAGO DE CONTINGENCIAS JUDICIALES - CASO NATALIA HAMEL PADILLA, CUENTA DE DEPOSITO: CUENTA UNICA DEL TESORO</t>
  </si>
  <si>
    <t>00041031107 DEPOSITO DE EFECTIVO, DEPOSITANTE: WILLY CRUZ CHOQUE, CONCEPTO: DEVOLUCION POR GASTOS DE COMBUSTIBLE, CUENTA DE DEPOSITO: CUENTA UNICA DEL TESORO</t>
  </si>
  <si>
    <t>00598012001 DEPOSITO DE EFECTIVO, DEPOSITANTE: VICTOR HUGO MANRIQUEZ CANCHILLO, CONCEPTO: DEVOLUCION DE RECURSOS NO UTILIZADOS (COMPRA DE ADHESIVOS PARA VEHICULO), CUENTA DE DEPOSITO: CUENTA UNICA DEL TESORO</t>
  </si>
  <si>
    <t>00292052001 DEP.DE CHEQ.AJENOS,RET.DE CAM.,CONCEPTO: POR HECHO DE TRANSITO RETEN  DE VILA VILA POR VEHICULO PLACA 2280-SIE DEL 09/04/19,DEP.: VIAS  BOLIVIA  REGIONAL ORURO , PROCEDENCIA: BANCO UNION S.A., CHEQUE: 462, FECHA DE EMISION:26/06/2019</t>
  </si>
  <si>
    <t>00099021001 DEP.DE CHEQ.AJENOS,RET.DE CAM.,CONCEPTO: MARIO ALBERTO BELZU MERILES,DEP.: BANCO UNION S.A. , PROCEDENCIA: BANCO UNION S.A., CHEQUE: 165337, FECHA DE EMISION:01/07/2019</t>
  </si>
  <si>
    <t>00041044201 DEP.DE CHEQ.AJENOS,RET.DE CAM.,CONCEPTO: DEP FONDOS NO UTILIZADOS,DEP.: JIOVANA PATRICIA RIVERA PANIAGUA , PROCEDENCIA: BANCO UNION S.A., CHEQUE: 469, FECHA DE EMISION:28/06/2019</t>
  </si>
  <si>
    <t>00041044201 DEP.DE CHEQ.AJENOS,RET.DE CAM.,CONCEPTO: DEP FONDOS NO UTILIZADOS,DEP.: PATRICIA RIVERA PANIAGUA , PROCEDENCIA: BANCO UNION S.A., CHEQUE: 463, FECHA DE EMISION:19/06/2019</t>
  </si>
  <si>
    <t>00099024113 DEP.DE CHEQ.AJENOS,RET.DE CAM.,CONCEPTO: MULTA PROYECTO CONSTITUCION CENTRO DE ALTO RENDIMIENTO GRAL FEDERICO ROMAN - MODULO DORMITORIOS,DEP.: MIN DE LA PRESIDENCIA - UPRE</t>
  </si>
  <si>
    <t>00099024113 DEP.DE CHEQ.AJENOS,RET.DE CAM.,CONCEPTO: MULTA PROYECTO COSNTRUCCION CAMPO FERIAL MULTIPROPOSITO ORURO,DEP.: MIN DE LA PRESIDENCIA - UPRE , PROCEDENCIA: BANCO UNION S.A., CHEQUE: 961, FECHA DE EMISION:26/06/2019</t>
  </si>
  <si>
    <t>00132039201 DEPOSITO DE EFECTIVO, DEPOSITANTE: RAUL BALDIVIEZO SANCHEZ, CONCEPTO: DEPÓSITO SALDO TRAMITES DE IMPORTACION, CUENTA DE DEPOSITO: CUENTA UNICA DEL TESORO</t>
  </si>
  <si>
    <t>00099021001 DEPOSITO DE EFECTIVO, DEPOSITANTE: ELEUTERIO ARUHUIRI ALI CI. 6788302LP, CONCEPTO: DEVOLUCION POR EL DOBLE PAGO DE LA SUPLENCIA POR MATERNIDAD, CUENTA DE DEPOSITO: CUENTA UNICA DEL TESORO</t>
  </si>
  <si>
    <t>00099021001 DEPOSITO DE EFECTIVO, DEPOSITANTE: IRMA MENESES VDA. ALDUNATE, CONCEPTO: DEVOLUCION A SENASIR N°1, CUENTA DE DEPOSITO: CUENTA UNICA DEL TESORO</t>
  </si>
  <si>
    <t>00099021001 DEPOSITO DE EFECTIVO, DEPOSITANTE: MINISTERIO DE DEPORTES, CONCEPTO: DEVOLUCION  FONDOS EN AVANCE CEFED COCHABAMBA, CUENTA DE DEPOSITO: CUENTA UNICA DEL TESORO</t>
  </si>
  <si>
    <t>00099021001 DEPOSITO DE EFECTIVO, DEPOSITANTE: ELEUTERIO  ARUHUIRI  ALI  CI:6788302LP, CONCEPTO: DEVOLUCION POR EL DOBLE  PAGO  DE LA   SUPLENCIA POR MATERNIDAD, CUENTA DE DEPOSITO: CUENTA UNICA DEL TESORO</t>
  </si>
  <si>
    <t>00283012002 DEP.DE CHEQ.AJENOS,RET.DE CAM.,CONCEPTO: CIERRE DE CUENTAS FISCALES REGIONAL SANTA CRUZ,DEP.: ADUANA NACIONAL , PROCEDENCIA: BANCO UNION S.A., CHEQUE: 3522, FECHA DE EMISION:27/06/2019</t>
  </si>
  <si>
    <t>00526012001 DEPOSITO DE EFECTIVO, DEPOSITANTE: BOLIVIA TV JAIME QUISPE MAMANI, CONCEPTO: DEVOLUCION DE FONDOS EN AVANCE, CUENTA DE DEPOSITO: CUENTA UNICA DEL TESORO</t>
  </si>
  <si>
    <t>00016018008 DEPOSITO DE EFECTIVO, DEPOSITANTE: MARIA DEL ROSARIO LEDEZMA GALVEZ, CONCEPTO: DEVOLUCION PASAJE TERRESTRE, CUENTA DE DEPOSITO: CUENTA UNICA DEL TESORO</t>
  </si>
  <si>
    <t>00526012001 DEPOSITO DE EFECTIVO, DEPOSITANTE: JUAN MANUEL UGARTE FARIAS, CONCEPTO: DEVOLUCION FONDOS EN AVANCE, CUENTA DE DEPOSITO: CUENTA UNICA DEL TESORO</t>
  </si>
  <si>
    <t>00099021001 DEPOSITO DE EFECTIVO, DEPOSITANTE: SYDNEY EDSON MORALES  MEDINA, CONCEPTO: DEVOLUCION DE SALDO NO EJECUTADO C31 N 1427, CUENTA DE DEPOSITO: CUENTA UNICA DEL TESORO</t>
  </si>
  <si>
    <t>00206012001 DEPOSITO DE EFECTIVO, DEPOSITANTE: INE, CONCEPTO: DEPÓSITO POR VENTA LA PAZ FECHA 28/06/2019, CUENTA DE DEPOSITO: CUENTA UNICA DEL TESORO</t>
  </si>
  <si>
    <t>00099021001 DEPOSITO DE EFECTIVO, DEPOSITANTE: TUMY ORLANDO HERRERA CARRASCO, CONCEPTO: DEVOLUCION DE SALDO NO EJECUTADO C31 N° 1257, CUENTA DE DEPOSITO: CUENTA UNICA DEL TESORO</t>
  </si>
  <si>
    <t>00099021001 DEPOSITO DE EFECTIVO, DEPOSITANTE: YOLA REMEDIOS MERCADO MIRANDA, CONCEPTO: DOBLE PERCEPCION, CUENTA DE DEPOSITO: CUENTA UNICA DEL TESORO</t>
  </si>
  <si>
    <t>00526012001 DEPOSITO DE EFECTIVO, DEPOSITANTE: BOLIVIA TV-FELIX HUMEREZ YUJRA, CONCEPTO: DEVOLUCION POR CONCEPTO DE FONDOS EN AVANCE, CUENTA DE DEPOSITO: CUENTA UNICA DEL TESORO</t>
  </si>
  <si>
    <t>00222018015 DEP.DE CHEQ.AJENOS,RET.DE CAM.,CONCEPTO: DEP A LA LIBRETA 00222018015,DEP.: KOPIA BOLIVIA CENTER , PROCEDENCIA: BANCO UNION S.A., CHEQUE: 1174, FECHA DE EMISION:27/06/2019</t>
  </si>
  <si>
    <t>00660012005 DEP.DE CHEQ.AJENOS,RET.DE CAM.,CONCEPTO: CUENTAS POR COBRAR GESTIONES ANTERIORES JORGE GUTIERREZ ROQUE,DEP.: ORGANO JUDICIAL - DAF  NACIONAL , PROCEDENCIA: BANCO UNION S.A., CHEQUE: 2962, FECHA DE EMISION:27/06/2019</t>
  </si>
  <si>
    <t>00283012002 DEP.DE CHEQ.AJENOS,RET.DE CAM.,CONCEPTO: PROCESO CIVIL EJECUTIVO DAB,DEP.: ADUANA NACIONAL , PROCEDENCIA: BANCO UNION S.A., CHEQUE: 3530, FECHA DE EMISION:28/06/2019</t>
  </si>
  <si>
    <t>00283012002 DEP.DE CHEQ.AJENOS,RET.DE CAM.,CONCEPTO: PROCESO CIVIL EJECUTIVO DAB,DEP.: ADUANA NACIONAL , PROCEDENCIA: BANCO UNION S.A., CHEQUE: 3527, FECHA DE EMISION:28/06/2019</t>
  </si>
  <si>
    <t>00587012006 DEP.DE CHEQ.AJENOS,RET.DE CAM.,CONCEPTO: CERTIFICADO DE PAGO N°29 CONSTRUCCION OBRAS DE CONCLUSION PISCINA OLIMPICA DEPARTAMENTAL TARIJA,DEP.: GOBIERNO AUTONOMO DEP DE TARIJA-GADT</t>
  </si>
  <si>
    <t>00046171101 DEPOSITO DE EFECTIVO, DEPOSITANTE: INFIMED LTDA., CONCEPTO: SANCION POR INCUMPLIMIENTO A LA NORMA GESTION 2019 CUOTA 4,5,6,7, CUENTA DE DEPOSITO: CUENTA UNICA DEL TESORO</t>
  </si>
  <si>
    <t>00099021001 DEPOSITO DE EFECTIVO, DEPOSITANTE: WENDY CABRERA AGUILAR, CONCEPTO: DEVOLUCION POR EXCEDER TECHO SALARIAL DE ABRIL 2019 DE WENDY CABRERA AGUILAR, CUENTA DE DEPOSITO: CUENTA UNICA DEL TESORO</t>
  </si>
  <si>
    <t>00046021109 DEPOSITO DE EFECTIVO, DEPOSITANTE: COMUNICACIONES EL PAIS  SA, CONCEPTO: PROCESO DEL  COTIZACION DE PERSONAS CON DISCAPACIDAD        EN SU MEDIO ESCRITO, CUENTA DE DEPOSITO: CUENTA UNICA DEL TESORO</t>
  </si>
  <si>
    <t>00099021001 DEPOSITO DE EFECTIVO, DEPOSITANTE: BERNARDINO CACHACA QUISPE, CONCEPTO: DEVOLUCION DE SALDO DE FONDOS DE AVANCE, CUENTA DE DEPOSITO: CUENTA UNICA DEL TESORO</t>
  </si>
  <si>
    <t>00099021001 DEPOSITO DE EFECTIVO, DEPOSITANTE: ADRIANA PAOLA OMONTE TAMES, CONCEPTO: PAGO POR EXCEDENTE DEL SERVICIO DE TELEFONIA CELULAR MARZO 2019, CUENTA DE DEPOSITO: CUENTA UNICA DEL TESORO</t>
  </si>
  <si>
    <t>00099021001 DEPOSITO DE EFECTIVO, DEPOSITANTE: MARCO ANTONIO MERCADO CARRASCO, CONCEPTO: REVERSION SALDOS NO EJECUTADOS POR CONCEPTO DE PASAJE AL INTERIOR DEL PAIS PREVENTIVO N° 3895, CUENTA DE DEPOSITO: CUENTA UNICA DEL TESORO</t>
  </si>
  <si>
    <t>00099021001 DEPOSITO DE EFECTIVO, DEPOSITANTE: WILMER  HUANCA CALLISAYA, CONCEPTO: REVERSION SALDOS NO EJECUTADOS POR CONCEPTO DE PASAJE AL INTERIOR DEL PAIS PREVENTIVO N° 3896, CUENTA DE DEPOSITO: CUENTA UNICA DEL TESORO</t>
  </si>
  <si>
    <t>00099021001 DEPOSITO DE EFECTIVO, DEPOSITANTE: ELENA GUADALUPE JUCHANI PATTI CI 7040266, CONCEPTO: REVERSION DE MONTO EN BS MAGISTERIO LA PAZ DISTRITO IRUPANA, CUENTA DE DEPOSITO: CUENTA UNICA DEL TESORO</t>
  </si>
  <si>
    <t>00291012008 DEPOSITO DE EFECTIVO, DEPOSITANTE: CONSTRUCTORA GENESIS LTDA, CONCEPTO: ALCANCE TRABAJO LBC AT 060 19 ENSAYO  DE AZFALTO MODIFICADO POLIMETROS TIPO PG70-28 60/85, CUENTA DE DEPOSITO: CUENTA UNICA DEL TESORO</t>
  </si>
  <si>
    <t>00099021001 DEPOSITO DE EFECTIVO, DEPOSITANTE: WUILE SANCHEZ CAHUANA, CONCEPTO: DEVOLUCION PAGO DE HABERES MES DE MAYO 2019, CUENTA DE DEPOSITO: CUENTA UNICA DEL TESORO</t>
  </si>
  <si>
    <t>00099021001 DEPOSITO DE EFECTIVO, DEPOSITANTE: RONAL GASTON VILLCA FERNANDEZ, CONCEPTO: DEVOLUCION DE HABER, CUENTA DE DEPOSITO: CUENTA UNICA DEL TESORO</t>
  </si>
  <si>
    <t>00070011102 DEPOSITO DE EFECTIVO, DEPOSITANTE: JULIO ARTURO VIERA MAZUELOS, CONCEPTO: DEVOLUCION DE COBRO DE PASAJE AEREO DEL SEÑOR JULIO ARTURO VIERA, CUENTA DE DEPOSITO: CUENTA UNICA DEL TESORO</t>
  </si>
  <si>
    <t>00099021001 DEPOSITO DE EFECTIVO, DEPOSITANTE: DAVID FLORES HERBAS, CONCEPTO: PREV. 788, CUENTA DE DEPOSITO: CUENTA UNICA DEL TESORO</t>
  </si>
  <si>
    <t>00099021001 DEPOSITO DE EFECTIVO, DEPOSITANTE: DAVID FLORES HERBAS, CONCEPTO: PREV 787, CUENTA DE DEPOSITO: CUENTA UNICA DEL TESORO</t>
  </si>
  <si>
    <t>00099021001 DEPOSITO DE EFECTIVO, DEPOSITANTE: KELLY RODRIGUEZ ARRIAZA, CONCEPTO: PREV. 610, CUENTA DE DEPOSITO: CUENTA UNICA DEL TESORO</t>
  </si>
  <si>
    <t>00099021001 DEPOSITO DE EFECTIVO, DEPOSITANTE: KELLY RODRIGUEZ ARRIAZA, CONCEPTO: PREV. 609, CUENTA DE DEPOSITO: CUENTA UNICA DEL TESORO</t>
  </si>
  <si>
    <t>00041011101 DEPOSITO DE EFECTIVO, DEPOSITANTE: MIN DE DESARROLLO PRODUCTIVO Y ECONOMIA PLURAL, CONCEPTO: DEVOLUCION POR LICENCIA SIN GOCE DE HABER DEL MES DE MAYO, CUENTA DE DEPOSITO: CUENTA UNICA DEL TESORO</t>
  </si>
  <si>
    <t>00099021001 DEPOSITO DE EFECTIVO, DEPOSITANTE: ERWIN CRUZ DORADO, CONCEPTO: PREV. 754, CUENTA DE DEPOSITO: CUENTA UNICA DEL TESORO</t>
  </si>
  <si>
    <t>00099021001 DEPOSITO DE EFECTIVO, DEPOSITANTE: ERWIN CRUZ DORADO, CONCEPTO: PREV. 753, CUENTA DE DEPOSITO: CUENTA UNICA DEL TESORO</t>
  </si>
  <si>
    <t>00099021001 DEPOSITO DE EFECTIVO, DEPOSITANTE: AQUILINO MOLINA OLIVERA, CONCEPTO: PREV. 784, CUENTA DE DEPOSITO: CUENTA UNICA DEL TESORO</t>
  </si>
  <si>
    <t>00599042001 DEPOSITO DE EFECTIVO, DEPOSITANTE: OSCAR ANTEZANA LOZA, CONCEPTO: PAGO DEL 13% DE FACTURA NO DECLARADA, CUENTA DE DEPOSITO: CUENTA UNICA DEL TESORO</t>
  </si>
  <si>
    <t>00099021001 DEPOSITO DE EFECTIVO, DEPOSITANTE: MAURICIO CAIHUARA MAMANI, CONCEPTO: REVERSION DE PASAJES, CUENTA DE DEPOSITO: CUENTA UNICA DEL TESORO</t>
  </si>
  <si>
    <t>00047011110 DEPOSITO DE EFECTIVO, DEPOSITANTE: MARCELINO ESPADA LOAYZA, CONCEPTO: DEVOLUCION POR ABONO ERRONEO AL SR. MARCELINO ESPADA LOAYZA AFILIADO A FENCOMCOCA, CUENTA DE DEPOSITO: CUENTA UNICA DEL TESORO</t>
  </si>
  <si>
    <t>00099021001 DEPOSITO DE EFECTIVO, DEPOSITANTE: SONIA LIRA SAAVEDRA, CONCEPTO: DOBLE PERCEPCION, CUENTA DE DEPOSITO: CUENTA UNICA DEL TESORO</t>
  </si>
  <si>
    <t>00526012001 DEPOSITO DE EFECTIVO, DEPOSITANTE: BOLIVIA TV-MIGUEL ANGEL MOLLO FLORES, CONCEPTO: DEVOLUCION POR CONCEPTO DE VIATICOS, CUENTA DE DEPOSITO: CUENTA UNICA DEL TESORO</t>
  </si>
  <si>
    <t>00070011102 DEPOSITO DE EFECTIVO, DEPOSITANTE: MILTON GOMEZ MAMANI, CONCEPTO: DEVOLUCION DE VIATICOS, CUENTA DE DEPOSITO: CUENTA UNICA DEL TESORO</t>
  </si>
  <si>
    <t>00041031107 DEPOSITO DE EFECTIVO, DEPOSITANTE: RODOLFO VEYMAR CAMACHO PERALES, CONCEPTO: DEVOLUCION DE FLETE, CUENTA DE DEPOSITO: CUENTA UNICA DEL TESORO</t>
  </si>
  <si>
    <t>00283012001 DEP.DE CHEQ.AJENOS,RET.DE CAM.,CONCEPTO: DERECHOS DE ARRENDAMIENTO JULIO 2019,DEP.: ALBO S.A. ALMACENERA BOLIVIANA S.A. , PROCEDENCIA: BANCO BISA S.A., CHEQUE: 13996, FECHA DE EMISION:03/07/2019</t>
  </si>
  <si>
    <t>00513112001 DEP.DE CHEQ.AJENOS,RET.DE CAM.,CONCEPTO: REVERSION,DEP.: YPFB , PROCEDENCIA: BANCO UNION S.A., CHEQUE: 2928, FECHA DE EMISION:04/06/2019</t>
  </si>
  <si>
    <t>00513112001 DEP.DE CHEQ.AJENOS,RET.DE CAM.,CONCEPTO: REVERSION,DEP.: YPFB , PROCEDENCIA: BANCO UNION S.A., CHEQUE: 2935, FECHA DE EMISION:05/06/2019</t>
  </si>
  <si>
    <t>00099021001 DEP.DE CHEQ.AJENOS,RET.DE CAM.,CONCEPTO: DEVOLUCION DE CC NO COBRADA MARZO 2019,DEP.: LA VITALICIA SEGUROS Y REASEGUROS DE VIDA SA , PROCEDENCIA: BANCO BISA S.A., CHEQUE: 60938, FECHA DE EMISION:03/07/2019</t>
  </si>
  <si>
    <t>00290012001 DEP.DE CHEQ.AJENOS,RET.DE CAM.,CONCEPTO: DEP POR MULTAS Y ATRASOS A CONSULTORES DE LINEA GDTJ MAYO / 2019 S/G C31 SIP N°226,DEP.: SERVICIO DE IMPUESTOS NACIONALES , PROCEDENCIA: BANCO UNION S.A., CHEQUE: 5502, FECHA DE EMISION:28/06/2019</t>
  </si>
  <si>
    <t>00290012001 DEP.DE CHEQ.AJENOS,RET.DE CAM.,CONCEPTO: DEP POR DESCUENTO DE MULTAS A CONSULTORES DE LINEA GDTJ MARZO / 2019 S/G C31 SIP N°227,DEP.: SERVICIO DE IMPUESTOS NACIONALES , PROCEDENCIA: BANCO UNION S.A., CHEQUE: 5503, FECHA DE EMISION:28/06/2019</t>
  </si>
  <si>
    <t>00290012001 DEP.DE CHEQ.AJENOS,RET.DE CAM.,CONCEPTO: DEP POR MULTAS Y ATRASOS A CONSULTORES DE LINEA GGCBBA MAYO / 2019 S/G C31 SIP N°223,DEP.: SERVICIO DE IMPUESTOS NACIONALES , PROCEDENCIA: BANCO UNION S.A., CHEQUE: 5498, FECHA DE EMISION:27/06/2019</t>
  </si>
  <si>
    <t>00290012001 DEP.DE CHEQ.AJENOS,RET.DE CAM.,CONCEPTO: DEP POR CUENTA 31550 OPER DE LA GESTION OTROS INGRESOS FP CTA 21510 FRC S/G C31 SIP N° 224,DEP.: SERVICIO DE IMPUESTOS NACIONALES , PROCEDENCIA: BANCO UNION S.A., CHEQUE: 5499, FECHA DE EMISION:27/06/2019</t>
  </si>
  <si>
    <t>00680012001 DEP.DE CHEQ.AJENOS,RET.DE CAM.,CONCEPTO: PAGO ALQUILER ATM CONTRALORIA MES JULIO 2019,DEP.: BANCO UNION  SA , PROCEDENCIA: BANCO UNION S.A., CHEQUE: 162095, FECHA DE EMISION:03/07/2019</t>
  </si>
  <si>
    <t>00283012002 DEP.DE CHEQ.AJENOS,RET.DE CAM.,CONCEPTO: INGRESOS NO IDENTIFICADOS,DEP.: ADUANA NACIONAL , PROCEDENCIA: BANCO UNION S.A., CHEQUE: 3525, FECHA DE EMISION:28/06/2019</t>
  </si>
  <si>
    <t>00513012003 DEP.DE CHEQ.AJENOS,RET.DE CAM.,CONCEPTO: DEVOLCUION SALDOS NO EJECUTADOS,DEP.: YPFB , PROCEDENCIA: BANCO UNION S.A., CHEQUE: 5523, FECHA DE EMISION:25/06/2019</t>
  </si>
  <si>
    <t>00041014101 DEP.DE CHEQ.AJENOS,RET.DE CAM.,CONCEPTO: CONTRA PARTE A FAVOR DEL MDPYEP POR LA ADQUISICION DE 274 EQUIPOS DE COMPUTACION,DEP.: GOBIERNO AUTONOMO MUNICIPAL DE CHAYANTA , PROCEDENCIA: BANCO UNION S.A., CHEQUE: 6388, FECHA DE EMISION:03/07/2019</t>
  </si>
  <si>
    <t>00099021001 DEPOSITO DE EFECTIVO, DEPOSITANTE: AQUILINO MOLINA OLIVERA, CONCEPTO: PREV. 783, CUENTA DE DEPOSITO: CUENTA UNICA DEL TESORO</t>
  </si>
  <si>
    <t>00047261101 DEPOSITO DE EFECTIVO, DEPOSITANTE: MERCEDES POMACAHUA HUASCO, CONCEPTO: DEVOLUCION SALDO FONDO ROTATIVO, CUENTA DE DEPOSITO: CUENTA UNICA DEL TESORO</t>
  </si>
  <si>
    <t>00099021001 DEPOSITO DE EFECTIVO, DEPOSITANTE: BARRIOS VILLA ALFONSO FELICIANO CI 1253043, CONCEPTO: DEVOLUCION DE SALARIO EXCEDENTE AL ASIGNADO AL PRESIDENTE JUNIO 2019, CUENTA DE DEPOSITO: CUENTA UNICA DEL TESORO</t>
  </si>
  <si>
    <t>00099021001 DEPOSITO DE EFECTIVO, DEPOSITANTE: GUERRA AROZAMEN ANTONIO CI 1255809, CONCEPTO: DEVOLUCION DE SALARIO EXCEDENTE AL ASIGNADO AL PRESIDENTE JUNIO 2019, CUENTA DE DEPOSITO: CUENTA UNICA DEL TESORO</t>
  </si>
  <si>
    <t>00099021001 DEPOSITO DE EFECTIVO, DEPOSITANTE: FUERTES CALLAPINO BERNARDINO CI 1283979, CONCEPTO: DEVOLUCION DE SALARIO EXCEDENTE AL ASIGNADO AL PRESIDENTE JUNIO 2019, CUENTA DE DEPOSITO: CUENTA UNICA DEL TESORO</t>
  </si>
  <si>
    <t>00099021001 DEPOSITO DE EFECTIVO, DEPOSITANTE: TIRADO ENCINAS JOSE FRANCISCO CI 1328741, CONCEPTO: DEVOLUCION DE SALARIO EXCEDENTE AL ASIGNADO AL PRESIDENTE JUNIO 2019, CUENTA DE DEPOSITO: CUENTA UNICA DEL TESORO</t>
  </si>
  <si>
    <t>00512012001 DEPOSITO DE EFECTIVO, DEPOSITANTE: NELSON OMAR MARIN AGUEDA -AASANA, CONCEPTO: DEVOLUCION DE PASAJES, CUENTA DE DEPOSITO: CUENTA UNICA DEL TESORO</t>
  </si>
  <si>
    <t>00512012001 DEPOSITO DE EFECTIVO, DEPOSITANTE: MARIO LLUSCO PAUCARA-AASANA, CONCEPTO: DEVOLUCION DE PASAJES, CUENTA DE DEPOSITO: CUENTA UNICA DEL TESORO</t>
  </si>
  <si>
    <t>00099021001 DEPOSITO DE EFECTIVO, DEPOSITANTE: ORTEGA REYES EDSON PABEL CI 3710641, CONCEPTO: DEVOLUCION DE SALARIO EXCEDENTE AL ASIGNADO AL PRESIDENTE JUNIO 2019, CUENTA DE DEPOSITO: CUENTA UNICA DEL TESORO</t>
  </si>
  <si>
    <t>00099021001 DEPOSITO DE EFECTIVO, DEPOSITANTE: BRACAMONTE ALANIZ  HUMBERTO CI 5567062, CONCEPTO: DEVOLUCION DE SALARIO EXCEDENTE AL ASIGNADO AL PRESIDENTE JUNIO 2019, CUENTA DE DEPOSITO: CUENTA UNICA DEL TESORO</t>
  </si>
  <si>
    <t>00099021001 DEPOSITO DE EFECTIVO, DEPOSITANTE: SECKO GONZALES HUGO CI 3682597, CONCEPTO: DEVOLUCION DE SALARIO EXCEDENTE AL ASIGNADO AL PRESIDENTE JUNIO 2019, CUENTA DE DEPOSITO: CUENTA UNICA DEL TESORO</t>
  </si>
  <si>
    <t>00099021001 DEPOSITO DE EFECTIVO, DEPOSITANTE: VENEGAS  RAMOS HERNAN GUSTAVO CI 3663639, CONCEPTO: DEVOLUCION DE SALARIO EXCEDENTE AL ASIGNADO AL PRESIDENTE JUNIO 2019, CUENTA DE DEPOSITO: CUENTA UNICA DEL TESORO</t>
  </si>
  <si>
    <t>00099021001 DEPOSITO DE EFECTIVO, DEPOSITANTE: AGUIRRE HAUG ROSA CI 1616147, CONCEPTO: DEVOLUCION DE SALARIO EXCEDENTE AL ASIGNADO AL PRESIDENTE JUNIO 2019, CUENTA DE DEPOSITO: CUENTA UNICA DEL TESORO</t>
  </si>
  <si>
    <t>00099021001 DEPOSITO DE EFECTIVO, DEPOSITANTE: CAMARGO BARRIONUEVO HERNAN CI 1394844, CONCEPTO: DEVOLUCION DE SALARIO EXCEDENTE AL ASIGNADO AL PRESIDENTE JUNIO 2019, CUENTA DE DEPOSITO: CUENTA UNICA DEL TESORO</t>
  </si>
  <si>
    <t>00086047006 DEPOSITO DE EFECTIVO, DEPOSITANTE: ERIKA MAYRA MEDINA TRUJILLO, CONCEPTO: DEVOLUCION DE SALARIO DE 4 DIAS DE FECHA 06 A FECHA 09 DEL MES DE MAYO 2019, CUENTA DE DEPOSITO: CUENTA UNICA DEL TESORO</t>
  </si>
  <si>
    <t>00099021001 DEPOSITO DE EFECTIVO, DEPOSITANTE: WALTER VILLARROEL CHUQUIMIA, CONCEPTO: DEVOLUCION POR COBRO INDEBIDO SENASIR, CUENTA DE DEPOSITO: CUENTA UNICA DEL TESORO</t>
  </si>
  <si>
    <t>00099021001 DEPOSITO DE EFECTIVO, DEPOSITANTE: SONIA VILDOZO, CONCEPTO: COBRO INDEBIDO, CUENTA DE DEPOSITO: CUENTA UNICA DEL TESORO</t>
  </si>
  <si>
    <t>00099021001 DEPOSITO DE EFECTIVO, DEPOSITANTE: PABLA ISIDRA OLIVAR DE CUSICANQUI, CONCEPTO: DEVOLUCION, CUENTA DE DEPOSITO: CUENTA UNICA DEL TESORO</t>
  </si>
  <si>
    <t>00526012001 DEPOSITO DE EFECTIVO, DEPOSITANTE: BOLIVIA TV - ARNULFO CAYO VEGA, CONCEPTO: DEVOLUCION DE FONDOS EN AVANCE VIAJE ILO PERU ARNULFO CAYO VEGA, CUENTA DE DEPOSITO: CUENTA UNICA DEL TESORO</t>
  </si>
  <si>
    <t>00099021001 DEPOSITO DE EFECTIVO, DEPOSITANTE: PABLINA MATIAS QUISPE, CONCEPTO: DOBLE PERCEPCION, CUENTA DE DEPOSITO: CUENTA UNICA DEL TESORO</t>
  </si>
  <si>
    <t>00046171101 DEPOSITO DE EFECTIVO, DEPOSITANTE: LAGER PHARMA SRL, CONCEPTO: SANCION POR INCUMPLIMIENTO A LA NORMA 2019, CUENTA DE DEPOSITO: CUENTA UNICA DEL TESORO</t>
  </si>
  <si>
    <t>00046171101 DEPOSITO DE EFECTIVO, DEPOSITANTE: DISTRIBUIDORA DISRA SRL., CONCEPTO: SANCION POR INCUMPLIMIENTO A LA NORMA GESTION 2019, CUENTA DE DEPOSITO: CUENTA UNICA DEL TESORO</t>
  </si>
  <si>
    <t>00081014202 DEPOSITO DE EFECTIVO, DEPOSITANTE: GERMAN HEREDIA SILVESTRE, CONCEPTO: DEVOLUCION DE DINERO SOBRANTE DE GASOLINA, CUENTA DE DEPOSITO: CUENTA UNICA DEL TESORO</t>
  </si>
  <si>
    <t>00099021001 DEPOSITO DE EFECTIVO, DEPOSITANTE: SILVERIO SEJAS BELTRAN, CONCEPTO: DOBLE PERCEPCION, CUENTA DE DEPOSITO: CUENTA UNICA DEL TESORO</t>
  </si>
  <si>
    <t>00099021001 DEPOSITO DE EFECTIVO, DEPOSITANTE: YASMIN FABIOLA LIMPIAS OSSIO, CONCEPTO: PREV. 392, CUENTA DE DEPOSITO: CUENTA UNICA DEL TESORO</t>
  </si>
  <si>
    <t>00099021001 DEPOSITO DE EFECTIVO, DEPOSITANTE: MAIRA VIRUEZ SAUCEDO, CONCEPTO: PREV. 125, CUENTA DE DEPOSITO: CUENTA UNICA DEL TESORO</t>
  </si>
  <si>
    <t>00099021001 DEPOSITO DE EFECTIVO, DEPOSITANTE: JAIME MAMANI MAMANI, CONCEPTO: REGULARIZACION POR TOPE SALARIAL DE JUNIO 2019, CUENTA DE DEPOSITO: CUENTA UNICA DEL TESORO</t>
  </si>
  <si>
    <t>00010011102 DEPOSITO DE EFECTIVO, DEPOSITANTE: EMBAJADA DE BOLIVIA EN LA HABANA CUBA, CONCEPTO: RECAUDACION GESTORIA CONSULAR ENERO A MAYO /19 EMBAJADA DE BOLIVIA EN LA HABANA - CUBA, CUENTA DE DEPOSITO: CUENTA UNICA DEL TESORO</t>
  </si>
  <si>
    <t>00041031107 DEPOSITO DE EFECTIVO, DEPOSITANTE: IBMETRO -GARY CHAMBI, CONCEPTO: DEVOLUCION DE GASTOS DE TRANSPORTE, CUENTA DE DEPOSITO: CUENTA UNICA DEL TESORO</t>
  </si>
  <si>
    <t>00293014201 DEPOSITO DE EFECTIVO, DEPOSITANTE: MAURICIO CARAZAS, CONCEPTO: DEVOLUCION DE MEDIO DIA DE VIATICOS, CUENTA DE DEPOSITO: CUENTA UNICA DEL TESORO</t>
  </si>
  <si>
    <t>00099021001 DEPOSITO DE EFECTIVO, DEPOSITANTE: MERCEDES NOZA MORENO, CONCEPTO: DEVOLUCION DE FONDOS EN AVANCE, CUENTA DE DEPOSITO: CUENTA UNICA DEL TESORO</t>
  </si>
  <si>
    <t>00132042002 DEPOSITO DE EFECTIVO, DEPOSITANTE: RUBEN DARIO DALENEY CESPEDES, CONCEPTO: DEVOLUCION DE VIATICOS, CUENTA DE DEPOSITO: CUENTA UNICA DEL TESORO</t>
  </si>
  <si>
    <t>00378012002 DEPOSITO DE EFECTIVO, DEPOSITANTE: GERARDO MARTINEZ APAZA-SENATEX, CONCEPTO: DEVOLUCION PREVENTIVO N 335 SALDO NO EJECUTADO, CUENTA DE DEPOSITO: CUENTA UNICA DEL TESORO</t>
  </si>
  <si>
    <t>00378012002 DEPOSITO DE EFECTIVO, DEPOSITANTE: GERARDO MARTINEZ APAZA-SENATEX, CONCEPTO: DEVOLUCION PREVENTIVO N 335 RETENCION, CUENTA DE DEPOSITO: CUENTA UNICA DEL TESORO</t>
  </si>
  <si>
    <t>00041014101 DEP.DE CHEQ.AJENOS,RET.DE CAM.,CONCEPTO: TRANSFERENCIA DE RECURSOS AL MDPYEP-REVOLUCION TECNOLOGICA EN EDUCACION,DEP.: GOBIERNO AUTONOMO MUNICIPAL PALOS BLANCOS , PROCEDENCIA: BANCO UNION S.A., CHEQUE: 15169, FECHA DE EMISION:02/07/2019</t>
  </si>
  <si>
    <t>00099021001 DEP.DE CHEQ.AJENOS,RET.DE CAM.,CONCEPTO: ROJAS FLORES JHOM CARLOS,DEP.: BANCO UNION SA , PROCEDENCIA: BANCO UNION S.A., CHEQUE: 165347, FECHA DE EMISION:04/07/2019</t>
  </si>
  <si>
    <t>00099021001 DEP.DE CHEQ.AJENOS,RET.DE CAM.,CONCEPTO: FLORES BAPTISTA EDWIN,DEP.: BANCO UNION SA , PROCEDENCIA: BANCO UNION S.A., CHEQUE: 165345, FECHA DE EMISION:04/07/2019</t>
  </si>
  <si>
    <t>00099021001 DEP.DE CHEQ.AJENOS,RET.DE CAM.,CONCEPTO: VALDA AMELLER GREGORIO ELOY,DEP.: BANCO UNION SA , PROCEDENCIA: BANCO UNION S.A., CHEQUE: 165346, FECHA DE EMISION:04/07/2019</t>
  </si>
  <si>
    <t>00099021001 DEP.DE CHEQ.AJENOS,RET.DE CAM.,CONCEPTO: SIRPA LAURA MAX MARIO,DEP.: BANCO UNION SA , PROCEDENCIA: BANCO UNION S.A., CHEQUE: 165350, FECHA DE EMISION:04/07/2019</t>
  </si>
  <si>
    <t>00099021001 DEP.DE CHEQ.AJENOS,RET.DE CAM.,CONCEPTO: SIRPA LAURA MAX MARIO,DEP.: BANCO UNION SA , PROCEDENCIA: BANCO UNION S.A., CHEQUE: 165349, FECHA DE EMISION:04/07/2019</t>
  </si>
  <si>
    <t>00099021001 DEP.DE CHEQ.AJENOS,RET.DE CAM.,CONCEPTO: COCA SANCHEZ WILSON,DEP.: BANCO UNION SA , PROCEDENCIA: BANCO UNION S.A., CHEQUE: 165348, FECHA DE EMISION:04/07/2019</t>
  </si>
  <si>
    <t>00035011105 DEP.DE CHEQ.AJENOS,RET.DE CAM.,CONCEPTO: REEMBOLSO ADICIONAL POR INCAPACIDAD TEMPORAL GESTION 2018 DE ACUERDO A OBSERVACIONES AUDITORIA,DEP.: CAJA BANCARIA ESTATAL DE SALUD</t>
  </si>
  <si>
    <t>00099021001 DEP.DE CHEQ.AJENOS,RET.DE CAM.,CONCEPTO: REEMBOLSO ADICIONAL POR INCAPACIDAD TEMPORAL GESTION 2018 DE ACUERDO A OBSERVACIONES DE AUDITORIA,DEP.: CAJA BANCARIA ESTATAL DE SALUD</t>
  </si>
  <si>
    <t>00099021001 DEPOSITO DE EFECTIVO, DEPOSITANTE: MAIRA VIRUEZ SAUCEDO, CONCEPTO: PREV. 124, CUENTA DE DEPOSITO: CUENTA UNICA DEL TESORO</t>
  </si>
  <si>
    <t>00099021001 DEPOSITO DE EFECTIVO, DEPOSITANTE: YASMIN FABIOLA LIMPIAS OSSIO, CONCEPTO: PREV. 391, CUENTA DE DEPOSITO: CUENTA UNICA DEL TESORO</t>
  </si>
  <si>
    <t>00046058003 DEPOSITO DE EFECTIVO, DEPOSITANTE: TATIANA SANDRA BUENO CAMACHO, CONCEPTO: DEVOLUCION SALDO, CUENTA DE DEPOSITO: CUENTA UNICA DEL TESORO</t>
  </si>
  <si>
    <t>00526012001 DEPOSITO DE EFECTIVO, DEPOSITANTE: JUAN ANTONIO HANNOVER MERETT, CONCEPTO: DEVOLUCION POR CONCEPTO DE FONDO DE AVANCE, CUENTA DE DEPOSITO: CUENTA UNICA DEL TESORO</t>
  </si>
  <si>
    <t>00016018001 DEPOSITO DE EFECTIVO, DEPOSITANTE: MINISTERIO DE EDUCACION, CONCEPTO: DEVOLUCION  CARGO A CUENTA, CUENTA DE DEPOSITO: CUENTA UNICA DEL TESORO</t>
  </si>
  <si>
    <t>00070011102 DEP.DE CHEQ.AJENOS,RET.DE CAM.,CONCEPTO: DEP EMP DE LIMPIEZA BOLIVIA LINE SERVICES  PAGO SERVICIOS BASICOS MES MAYO/2019,DEP.: MINISTERIO DE TRABAJO EMPLEO Y PREVISION SOCIAL</t>
  </si>
  <si>
    <t>00070011102 DEP.DE CHEQ.AJENOS,RET.DE CAM.,CONCEPTO: DEP POR EXTRAVIO PASE VISITANTES AL MTEPS F. VARGAS W. AGUILERA C. MOLLO G. ZAMBRANA J. PINTO,DEP.: MINISTERIO DE TRABAJO EMPLEO Y PREVISION SOCIAL</t>
  </si>
  <si>
    <t>00099021001 DEPOSITO DE EFECTIVO, DEPOSITANTE: JULIA PAOLA APARICIO AMUSQUIVAR, CONCEPTO: DEVOLUCION SALDOS C - 31 - 2034, CUENTA DE DEPOSITO: CUENTA UNICA DEL TESORO</t>
  </si>
  <si>
    <t>00099021001 DEPOSITO DE EFECTIVO, DEPOSITANTE: VICTOR LOPEZ GALINDO, CONCEPTO: PASAJES Y VIATICOS, CUENTA DE DEPOSITO: CUENTA UNICA DEL TESORO</t>
  </si>
  <si>
    <t>00099021001 DEPOSITO DE EFECTIVO, DEPOSITANTE: ROSSMARY BARRERA VDA DE CONDORI, CONCEPTO: DEVOLUCION POR CONVENIO CON SENASIR, CUENTA DE DEPOSITO: CUENTA UNICA DEL TESORO</t>
  </si>
  <si>
    <t>00099021001 DEPOSITO DE EFECTIVO, DEPOSITANTE: KELLY RODRIGUEZ ARRIAZA, CONCEPTO: PREVENTIVO # 1217, CUENTA DE DEPOSITO: CUENTA UNICA DEL TESORO</t>
  </si>
  <si>
    <t>00512012001 DEPOSITO DE EFECTIVO, DEPOSITANTE: BIOSIS SRL -RONALD CRESPO SUAREZ, CONCEPTO: REPOSICION COMISIONES TRANSFERENCIA DE FONDOS AL EXTERIOR POR CORRECION CARTA DE CREDITO, CUENTA DE DEPOSITO: CUENTA UNICA DEL TESORO</t>
  </si>
  <si>
    <t>00512012001 DEPOSITO DE EFECTIVO, DEPOSITANTE: BIOSIS SRL-RONALD CRESPO SUAREZ, CONCEPTO: REPOSICION COMISIONES TRANSFERENCIAS DE FONDOS AL EXTERIOR POR ENMIENDA CARTA DE CREDITO, CUENTA DE DEPOSITO: CUENTA UNICA DEL TESORO</t>
  </si>
  <si>
    <t>00099021001 DEPOSITO DE EFECTIVO, DEPOSITANTE: RONALD MIGUEL SILVESTRE ANTI, CONCEPTO: REVERSION TOTAL DE BOLETA DE HABER MENSUAL, CUENTA DE DEPOSITO: CUENTA UNICA DEL TESORO</t>
  </si>
  <si>
    <t>00592012001 DEPOSITO DE EFECTIVO, DEPOSITANTE: JOSE LUIS MAMANI ESPEJO, CONCEPTO: VENTA EMISIVO PARTICULARES DEL 24 AL 28 DE JUNIO DE 2019, CUENTA DE DEPOSITO: CUENTA UNICA DEL TESORO</t>
  </si>
  <si>
    <t>00099021001 DEPOSITO DE EFECTIVO, DEPOSITANTE: ALDO LEDEZMA SALCEDO, CONCEPTO: REVERSION, CUENTA DE DEPOSITO: CUENTA UNICA DEL TESORO</t>
  </si>
  <si>
    <t>00099021001 DEPOSITO DE EFECTIVO, DEPOSITANTE: WILLY NAVIA MANCILLA, CONCEPTO: REVERSION, CUENTA DE DEPOSITO: CUENTA UNICA DEL TESORO</t>
  </si>
  <si>
    <t>00099021001 DEPOSITO DE EFECTIVO, DEPOSITANTE: WILFREDO CONTRERAS ROCHA, CONCEPTO: REVERSION, CUENTA DE DEPOSITO: CUENTA UNICA DEL TESORO</t>
  </si>
  <si>
    <t>00046171101 DEPOSITO DE EFECTIVO, DEPOSITANTE: DISMELAB SRL., CONCEPTO: PAGO CUMPLIMIENTO A R.A. 473/2019, CUENTA DE DEPOSITO: CUENTA UNICA DEL TESORO</t>
  </si>
  <si>
    <t>00046024204 DEPOSITO DE EFECTIVO, DEPOSITANTE: CLAUDIA AYAVIRI CESPEDES, CONCEPTO: REVERSION DE RECURSOS CORRESPONDIENTE A LA REMESA C-3/5079/11, CUENTA DE DEPOSITO: CUENTA UNICA DEL TESORO</t>
  </si>
  <si>
    <t>00099021001 DEPOSITO DE EFECTIVO, DEPOSITANTE: YHOANNIA ISCELA VALLEJOS CONDE, CONCEPTO: REVERSION DE HABER MAYO, CUENTA DE DEPOSITO: CUENTA UNICA DEL TESORO</t>
  </si>
  <si>
    <t>00099021001 DEPOSITO DE EFECTIVO, DEPOSITANTE: YHOANNIA ISCELA VALLEJOS CONDE, CONCEPTO: REVERSION HABER JUNIO, CUENTA DE DEPOSITO: CUENTA UNICA DEL TESORO</t>
  </si>
  <si>
    <t>00099021001 DEPOSITO DE EFECTIVO, DEPOSITANTE: EDGAR GONZALES, CONCEPTO: DEVOLUCION DE RETROACTIVO, CUENTA DE DEPOSITO: CUENTA UNICA DEL TESORO</t>
  </si>
  <si>
    <t>00099021001 DEPOSITO DE EFECTIVO, DEPOSITANTE: RENE MARTINEZ MIN DE DEPORTES, CONCEPTO: DEVOLUCION FONDOS NO EJECUTADOS 2019, CUENTA DE DEPOSITO: CUENTA UNICA DEL TESORO</t>
  </si>
  <si>
    <t>00099021001 DEPOSITO DE EFECTIVO, DEPOSITANTE: RENE MARTINEZ MIN DE DEPORTES, CONCEPTO: DEVOLUCION FONDO EN AVANCE 2019, CUENTA DE DEPOSITO: CUENTA UNICA DEL TESORO</t>
  </si>
  <si>
    <t>00099021001 DEPOSITO DE EFECTIVO, DEPOSITANTE: JULIO LENZ SANCHEZ, CONCEPTO: POR COBRO INDEBIDO POR NUEVAS NUPCIAS, CUENTA DE DEPOSITO: CUENTA UNICA DEL TESORO</t>
  </si>
  <si>
    <t>00015011108 DEP.DE CHEQ.AJENOS,RET.DE CAM.,CONCEPTO: DEVOLUCION DE FONDOS,DEP.: MIN. GOBIERNO , PROCEDENCIA: BANCO UNION S.A., CHEQUE: 51371, FECHA DE EMISION:03/07/2019</t>
  </si>
  <si>
    <t>00015011108 DEP.DE CHEQ.AJENOS,RET.DE CAM.,CONCEPTO: DEVOLUCION DE FONDOS,DEP.: MIN. GOBIERNO , PROCEDENCIA: BANCO UNION S.A., CHEQUE: 51372, FECHA DE EMISION:03/07/2019</t>
  </si>
  <si>
    <t>00015011108 DEP.DE CHEQ.AJENOS,RET.DE CAM.,CONCEPTO: DEVOLUCION DE FONDOS,DEP.: MIN. GOBIERNO , PROCEDENCIA: BANCO UNION S.A., CHEQUE: 51367, FECHA DE EMISION:28/06/2019</t>
  </si>
  <si>
    <t>00290012001 DEP.DE CHEQ.AJENOS,RET.DE CAM.,CONCEPTO: DEPÓSITO POR MULTAS Y ATRASOS DE CONSULTORES DE LINEA GDCBBA MAYO/2019 S/G C31 SIP N 228,DEP.: SERVICIO DE IMPUESTOS NACIONALES , PROCEDENCIA: BANCO UNION S.A., CHEQUE: 5505, FECHA DE EMISION:01/07/2019</t>
  </si>
  <si>
    <t>00290012001 DEP.DE CHEQ.AJENOS,RET.DE CAM.,CONCEPTO: DEPÓSITO POR MULTAS Y ATRASOS DE CONSULTORES DE LINEA GDEA MAYO/2019S/G C-31 SIP N 232,DEP.: SERVICIO DE IMPUESTOS NACIONALES , PROCEDENCIA: BANCO UNION S.A., CHEQUE: 5507, FECHA DE EMISION:02/07/2019</t>
  </si>
  <si>
    <t>00086031111 DEP.DE CHEQ.AJENOS,RET.DE CAM.,CONCEPTO: INGRESO SISCO ABRIL,DEP.: SERNAP - PILON LAJAS , PROCEDENCIA: BANCO UNION S.A., CHEQUE: 1370, FECHA DE EMISION:26/06/2019</t>
  </si>
  <si>
    <t>00155012002 DEP.DE CHEQ.AJENOS,RET.DE CAM.,CONCEPTO: POR MULTAS Y SANCIONES DE NOTARIOS DE FE PUBLICA,DEP.: DIRECCION DEL NOTARIADO PLURINACIONAL , PROCEDENCIA: BANCO UNION S.A., CHEQUE: 438, FECHA DE EMISION:02/07/2019</t>
  </si>
  <si>
    <t>00155012001 DEP.DE CHEQ.AJENOS,RET.DE CAM.,CONCEPTO: DEV. FONDOS DE BOLTUR - POR DEVOLUCION PASAJES AEREOS BOA GESTION 2018,DEP.: DIRECCION DEL NOTARIADO PLURINACIONAL , PROCEDENCIA: BANCO UNION S.A., CHEQUE: 433, FECHA DE EMISION:01/07/2019</t>
  </si>
  <si>
    <t>00155012001 DEP.DE CHEQ.AJENOS,RET.DE CAM.,CONCEPTO: DEVOLUCION FONDOS OTORGADOS,DEP.: DIRECCION DEL NOTARIADO PLURINACIONAL , PROCEDENCIA: BANCO UNION S.A., CHEQUE: 420, FECHA DE EMISION:19/06/2019</t>
  </si>
  <si>
    <t>00129012001 DEPOSITO DE EFECTIVO, DEPOSITANTE: MAURICIO OSCAR SALCEDO BENITO, CONCEPTO: DEVOLUCION DE VIATICOS, CUENTA DE DEPOSITO: CUENTA UNICA DEL TESORO</t>
  </si>
  <si>
    <t>00099021001 DEPOSITO DE EFECTIVO, DEPOSITANTE: GROVER ENRIQUE QUIROGA LEIVA, CONCEPTO: COBRO INDEBIDO DE RENTA DE ORFANDAD, CUENTA DE DEPOSITO: CUENTA UNICA DEL TESORO</t>
  </si>
  <si>
    <t>00340012003 DEPOSITO DE EFECTIVO, DEPOSITANTE: WILSON CALIZAYA FERNANDEZ, CONCEPTO: ULTIMO PAGO AL C - 31 N° 830/18 DEVOLUCION NO PRESENTACION LCV GESTION 2011, CUENTA DE DEPOSITO: CUENTA UNICA DEL TESORO</t>
  </si>
  <si>
    <t>00099021001 DEPOSITO DE EFECTIVO, DEPOSITANTE: MIN DE OBRAS PUBLICAS SERVICIOS Y VIVIENDA, CONCEPTO: PAGO SERVICIO DE AGUA POTABLE EN OFICINAS DE ARCHIVO CENTRAL EDIF EX CONAVI MES DE MAYO 2019, CUENTA DE DEPOSITO: CUENTA UNICA DEL TESORO</t>
  </si>
  <si>
    <t>00099021001 DEPOSITO DE EFECTIVO, DEPOSITANTE: CECILIA FLORES DE CEÑI, CONCEPTO: COBRO INDEBIDO DE SENASIR DEL MES DE JULIO, CUENTA DE DEPOSITO: CUENTA UNICA DEL TESORO</t>
  </si>
  <si>
    <t>00226012001 DEPOSITO DE EFECTIVO, DEPOSITANTE: JUAN JOSE F. CHAVARRIA VILLAMOR, CONCEPTO: CUOTA JULIO 2019, CUENTA DE DEPOSITO: CUENTA UNICA DEL TESORO</t>
  </si>
  <si>
    <t>00099021001 DEP.DE CHEQ.AJENOS,RET.DE CAM.,CONCEPTO: DEVOLUCION DE FONDOS,DEP.: MIN. GOBIERNO , PROCEDENCIA: BANCO UNION S.A., CHEQUE: 51370, FECHA DE EMISION:02/07/2019</t>
  </si>
  <si>
    <t>00015011108 DEP.DE CHEQ.AJENOS,RET.DE CAM.,CONCEPTO: DEVOLUCION DE FONDOS,DEP.: MIN. GOBIERNO , PROCEDENCIA: BANCO UNION S.A., CHEQUE: 51369, FECHA DE EMISION:02/07/2019</t>
  </si>
  <si>
    <t>00047364201 DEP.DE CHEQ.AJENOS,RET.DE CAM.,CONCEPTO: TRANSFERENCIA DE RECURSOS DE CONTRAPARTE MUNICIPAL PROYECTO "CONSTR. SIST. DE RIEGO MONTON KAYARA",DEP.: GOBIERNO AUTONOMO MUNICIPAL DE TIRAQUE</t>
  </si>
  <si>
    <t>00342012001 DEP.DE CHEQ.AJENOS,RET.DE CAM.,CONCEPTO: DEVOLUCION VIATICOS MES MAYO C-31 N° 865,DEP.: A.E.V. REGIONAL ORURO , PROCEDENCIA: BANCO UNION S.A., CHEQUE: 1387, FECHA DE EMISION:17/06/2019</t>
  </si>
  <si>
    <t>00099021001 DEPOSITO DE EFECTIVO, DEPOSITANTE: LUCRECIA VELARDE VDA. DE FLORES, CONCEPTO: PARA DE PARTAMENTO DE SENASIR, CUENTA DE DEPOSITO: CUENTA UNICA DEL TESORO</t>
  </si>
  <si>
    <t>00015011108 DEPOSITO DE EFECTIVO, DEPOSITANTE: NOEMY CARLA CARVAJAL MIRANDA, CONCEPTO: DEVOLUCION DE SALDO, CUENTA DE DEPOSITO: CUENTA UNICA DEL TESORO</t>
  </si>
  <si>
    <t>00099021001 DEPOSITO DE EFECTIVO, DEPOSITANTE: TERESA GOMEZ VALENZUELA, CONCEPTO: COBRO INDEBIDO, CUENTA DE DEPOSITO: CUENTA UNICA DEL TESORO</t>
  </si>
  <si>
    <t>00086047004 DEPOSITO DE EFECTIVO, DEPOSITANTE: CARLA JENNY VELASQUEZ MALDONADO, CONCEPTO: DEVOLUCION DE SALARIO DEL MES DE JUNIO DE 2019 UCEP MI RIEGO, CUENTA DE DEPOSITO: CUENTA UNICA DEL TESORO</t>
  </si>
  <si>
    <t>00099021001 DEPOSITO DE EFECTIVO, DEPOSITANTE: SANDRA BEATRIZ DORIA MEDINA RIVERA, CONCEPTO: EXCESO DE HABERES ABRIL 2019, CUENTA DE DEPOSITO: CUENTA UNICA DEL TESORO</t>
  </si>
  <si>
    <t>00099021001 DEPOSITO DE EFECTIVO, DEPOSITANTE: PASCUAL QUISPE ALI, CONCEPTO: DEVOLUCION DE DOBLE PERCEPCION, CUENTA DE DEPOSITO: CUENTA UNICA DEL TESORO</t>
  </si>
  <si>
    <t>00099021001 DEPOSITO DE EFECTIVO, DEPOSITANTE: VPEP-LETICIA CARHUANI LOZA, CONCEPTO: DEP POR EXTRAVIO DE CREDENCIAL INSTITUCIONAL, CUENTA DE DEPOSITO: CUENTA UNICA DEL TESORO</t>
  </si>
  <si>
    <t>00586012001 DEPOSITO DE EFECTIVO, DEPOSITANTE: LUISA ROSARIO MENDIA CUADIAY, CONCEPTO: SALDO NO EJECUTADO DE FONDOS EN AVANCE, CUENTA DE DEPOSITO: CUENTA UNICA DEL TESORO</t>
  </si>
  <si>
    <t>00099021001 DEPOSITO DE EFECTIVO, DEPOSITANTE: DIEGO VLADIMIR CRUZ BARRA, CONCEPTO: REVERSION VIATICOS VIAJE AL ECUADOR PREV N° 9876/19, CUENTA DE DEPOSITO: CUENTA UNICA DEL TESORO</t>
  </si>
  <si>
    <t>00015031101 DEPOSITO DE EFECTIVO, DEPOSITANTE: RODRIGO CHOQUE YAULY, CONCEPTO: DEVOLUCION DE VIATICOS PERCIBIDOS, CUENTA DE DEPOSITO: CUENTA UNICA DEL TESORO</t>
  </si>
  <si>
    <t>00041031107 DEPOSITO DE EFECTIVO, DEPOSITANTE: OMAR CESAR CALLISAYA MAMANI, CONCEPTO: DEVOLUCION DE PASAJES, CUENTA DE DEPOSITO: CUENTA UNICA DEL TESORO</t>
  </si>
  <si>
    <t>00587012011 DEPOSITO DE EFECTIVO, DEPOSITANTE: JONATHAN MONROY C., CONCEPTO: DEVOLUCION DE CAJA CHICA N° 9, CUENTA DE DEPOSITO: CUENTA UNICA DEL TESORO</t>
  </si>
  <si>
    <t>00099021001 DEPOSITO DE EFECTIVO, DEPOSITANTE: NENCY BURGOA ESPRELLA, CONCEPTO: DEVOLUCION BONO DE FRONTERA, CUENTA DE DEPOSITO: CUENTA UNICA DEL TESORO</t>
  </si>
  <si>
    <t>00099021001 DEPOSITO DE EFECTIVO, DEPOSITANTE: NENCY BURGOA ESPRELLA, CONCEPTO: DEVOLUCION  BONO DE FRONTERA, CUENTA DE DEPOSITO: CUENTA UNICA DEL TESORO</t>
  </si>
  <si>
    <t>00099021001 DEPOSITO DE EFECTIVO, DEPOSITANTE: RODRIGO APAZA GUTIERREZ, CONCEPTO: PASAJES, CUENTA DE DEPOSITO: CUENTA UNICA DEL TESORO</t>
  </si>
  <si>
    <t>00099021001 DEPOSITO DE EFECTIVO, DEPOSITANTE: MARCOS APAZA GUTIERREZ, CONCEPTO: PASAJES, CUENTA DE DEPOSITO: CUENTA UNICA DEL TESORO</t>
  </si>
  <si>
    <t>00099021001 DEPOSITO DE EFECTIVO, DEPOSITANTE: V. ALMTE PALMIRO GONZALO JARJURY RADA, CONCEPTO: REVERSION VIATICOS PREVENTIVO N° 2018-0000007384.1, CUENTA DE DEPOSITO: CUENTA UNICA DEL TESORO</t>
  </si>
  <si>
    <t>00070011102 DEPOSITO DE EFECTIVO, DEPOSITANTE: LUPE ZABALETA VDA DE ROCHA, CONCEPTO: DEVOLUCION INF. MTEPS/UAI. INT 02/2017, CUENTA DE DEPOSITO: CUENTA UNICA DEL TESORO</t>
  </si>
  <si>
    <t>00099021001 DEPOSITO DE EFECTIVO, DEPOSITANTE: CARLA PAZ ACUÑA, CONCEPTO: EXCESO MAXIMA REMUNERACION PERMITIDA JULIO 2018, CUENTA DE DEPOSITO: CUENTA UNICA DEL TESORO</t>
  </si>
  <si>
    <t>00099021001 DEPOSITO DE EFECTIVO, DEPOSITANTE: CARLA PAZ ACUÑA, CONCEPTO: EXCESO MAXIMA REMUNERACION PERMITIDA AGOSTO 2018, CUENTA DE DEPOSITO: CUENTA UNICA DEL TESORO</t>
  </si>
  <si>
    <t>00132012007 DEP.DE CHEQ.AJENOS,RET.DE CAM.,CONCEPTO: REGULARIZACION  C-31 4344,DEP.: SEEM-SUBSIDIO , PROCEDENCIA: BANCO UNION S.A., CHEQUE: 2325, FECHA DE EMISION:28/06/2019</t>
  </si>
  <si>
    <t>00016011101 DEP.DE CHEQ.AJENOS,RET.DE CAM.,CONCEPTO: DEVOLUCION DE PASAJES GESTION 2017,DEP.: MINISTERIO DE EDUCACION , PROCEDENCIA: BANCO UNION S.A., CHEQUE: 24567, FECHA DE EMISION:05/07/2019</t>
  </si>
  <si>
    <t>00099021001 DEP.DE CHEQ.AJENOS,RET.DE CAM.,CONCEPTO: POR CUMPLIMIENTO A RM 111 - DESCUENTO DE LICENCIA SIN GOCE DE HABER - MAYO 2019,DEP.: AUTORIDAD DE FISCALIZACION DEL JUEGO , PROCEDENCIA: BANCO UNION S.A., CHEQUE: 1467, FECHA DE EMISION:02/07/2019</t>
  </si>
  <si>
    <t>00342012001 DEP.DE CHEQ.AJENOS,RET.DE CAM.,CONCEPTO: DEVOLUCION REFRIGERIOS MES MARZO C31 N° 804,DEP.: A.E.V. REGIONAL ORURO , PROCEDENCIA: BANCO UNION S.A., CHEQUE: 1390, FECHA DE EMISION:02/07/2019</t>
  </si>
  <si>
    <t>00340012003 DEP.DE CHEQ.AJENOS,RET.DE CAM.,CONCEPTO: DEPÓSITO POR PERMISOS SIN GOCE DE HABERES MES DE MAYO DE 2019,DEP.: SEGIP - DAMIAN FLORES , PROCEDENCIA: BANCO UNION S.A., CHEQUE: 13789, FECHA DE EMISION:14/06/2019</t>
  </si>
  <si>
    <t>00660032001 DEP.DE CHEQ.AJENOS,RET.DE CAM.,CONCEPTO: EXCEDENTE DE LLAMADAS TELEFONICAS MES DE MARZO/2019 ENTEL,DEP.: ORGANO JUDICIAL - CONSEJO DE LA MAGISTRATURA , PROCEDENCIA: BANCO UNION S.A., CHEQUE: 903, FECHA DE EMISION:04/07/2019</t>
  </si>
  <si>
    <t>00099021001 DEP.DE CHEQ.AJENOS,RET.DE CAM.,CONCEPTO: DEPÓSITO POR PERMISOS SIN GOCE DE HABERES MES DE MAYO DE 2019,DEP.: SEGIP - DAMIANA FLORES , PROCEDENCIA: BANCO UNION S.A., CHEQUE: 13788, FECHA DE EMISION:14/06/2019</t>
  </si>
  <si>
    <t>00099021001 DEP.DE CHEQ.AJENOS,RET.DE CAM.,CONCEPTO: REPOSICION DE CREDENCIALES EXTRAVIADOS C-31 N° 1322 2019,DEP.: SEGIP OF. NACIONAL , PROCEDENCIA: BANCO UNION S.A., CHEQUE: 13703, FECHA DE EMISION:12/06/2019</t>
  </si>
  <si>
    <t>00592012001 DEP.DE CHEQ.AJENOS,RET.DE CAM.,CONCEPTO: TRANSFERENCIA DE RECURSOS DEL 01 AL 30 DE JUNIO 2019,DEP.: EMPRESA ESTATAL BOLIVIANA DE TURISMO , PROCEDENCIA: BANCO UNION S.A., CHEQUE: 666, FECHA DE EMISION:08/07/2019</t>
  </si>
  <si>
    <t>00046024102 DEP.DE CHEQ.AJENOS,RET.DE CAM.,CONCEPTO: TRANSF RECURSOS PARA PAGO BONO VIATICOS VACUNACION ESCALAFON AÑOS DE SERVICIOS A TRABAJADORES SALUD,DEP.: GADOR , PROCEDENCIA: BANCO UNION S.A., CHEQUE: 59376, FECHA DE EMISION:05/07/2019</t>
  </si>
  <si>
    <t>00099021001 DEPOSITO DE EFECTIVO, DEPOSITANTE: SEDEM, CONCEPTO: DEVOLUCION DE FONDOS EN AVANCE C-31  3948, CUENTA DE DEPOSITO: CUENTA UNICA DEL TESORO</t>
  </si>
  <si>
    <t>00099021001 DEPOSITO DE EFECTIVO, DEPOSITANTE: SATUCH PAXI CONDORI, CONCEPTO: REVERSION POR MONTO NO EJECUTADO SERV BAS LUZ- FEBRERO 2019, CUENTA DE DEPOSITO: CUENTA UNICA DEL TESORO</t>
  </si>
  <si>
    <t>00099021001 DEPOSITO DE EFECTIVO, DEPOSITANTE: SATUCH PAXI CONDORI, CONCEPTO: REVERSION POR MONTO NO EJECUTADO SERV BAS AGUA - FEBRERO 2019, CUENTA DE DEPOSITO: CUENTA UNICA DEL TESORO</t>
  </si>
  <si>
    <t>00047261101 DEPOSITO DE EFECTIVO, DEPOSITANTE: MERCEDES POMACAHUA HUASCO, CONCEPTO: PAGO POR RETENCIONES, CUENTA DE DEPOSITO: CUENTA UNICA DEL TESORO</t>
  </si>
  <si>
    <t>00099021001 DEPOSITO DE EFECTIVO, DEPOSITANTE: MARTHA LUCIA  GUTIERREZ DE MARCA, CONCEPTO: NUEVAS  NUPSIAS, CUENTA DE DEPOSITO: CUENTA UNICA DEL TESORO</t>
  </si>
  <si>
    <t>00070011102 DEPOSITO DE EFECTIVO, DEPOSITANTE: JORGE ARZAVE, CONCEPTO: DEVOLUCION DE FONDOS NO EJECUTADOS, CUENTA DE DEPOSITO: CUENTA UNICA DEL TESORO</t>
  </si>
  <si>
    <t>00291012005 DEP.DE CHEQ.AJENOS,RET.DE CAM.,CONCEPTO: PAGO SERVICIO PUBLICITARIO TRAMO AUTOPISTA LA PAZ EL ALTO,DEP.: ENTEL S.A. , PROCEDENCIA: BANCO MERCANTIL SANTA CRUZ SA., CHEQUE: 217420, FECHA DE EMISION:04/07/2019</t>
  </si>
  <si>
    <t>00099021001 DEPOSITO DE EFECTIVO, DEPOSITANTE: LUDY CORINA VALERIANO MAMANI, CONCEPTO: DEVOLUCION  POR PERCEPCION INDEVIDA DEL AGUINALDO ESFUERZO POR BOLIVIA DE 2018, CUENTA DE DEPOSITO: CUENTA UNICA DEL TESORO</t>
  </si>
  <si>
    <t>00099021001 DEPOSITO DE EFECTIVO, DEPOSITANTE: GABRIELA COSTA MENA VENTURA, CONCEPTO: DEVOL DE RECURSOS ECONOMICOS DEL ESTADO POR PERSEPCION INDEBIDA DEL MES DE JUNIO 2018, CUENTA DE DEPOSITO: CUENTA UNICA DEL TESORO</t>
  </si>
  <si>
    <t>00099021001 DEPOSITO DE EFECTIVO, DEPOSITANTE: GABRIELA COSTA MENA VENTURA, CONCEPTO: DEVOL DE RECURSOS ECONOMICOS DEL ESTADO POR PERSEPCION INDEBIDA DEL MES DE JULIO 2018, CUENTA DE DEPOSITO: CUENTA UNICA DEL TESORO</t>
  </si>
  <si>
    <t>00099021001 DEPOSITO DE EFECTIVO, DEPOSITANTE: LUDY CORINA VALERIANO MAMANI, CONCEPTO: DEVOLUCION POR PERCEPCION INDEVIDA DEL AGUINALDO  2018, CUENTA DE DEPOSITO: CUENTA UNICA DEL TESORO</t>
  </si>
  <si>
    <t>00099021001 DEPOSITO DE EFECTIVO, DEPOSITANTE: GABRIELA COSTA MENA VENTURA, CONCEPTO: DEVOL DE RECURSOS ECONOMICOS DEL ESTADO POR PERSEPCION INDEBIDA DEL MES DE AGOSTO 2018, CUENTA DE DEPOSITO: CUENTA UNICA DEL TESORO</t>
  </si>
  <si>
    <t>00099021001 DEPOSITO DE EFECTIVO, DEPOSITANTE: GABRIELA COSTA MENA VENTURA, CONCEPTO: DEVOL DE RECURSOS ECONOMICOS DEL ESTADO POR PERSEPCION INDEBIDA DEL MES DE SEPTIEMBRE 2018, CUENTA DE DEPOSITO: CUENTA UNICA DEL TESORO</t>
  </si>
  <si>
    <t>00099021001 DEPOSITO DE EFECTIVO, DEPOSITANTE: LUDY CORINA VALERIANO MAMANI, CONCEPTO: DEVOLUCION POR PERCEPCION INDEVIDA DEL MES DE DICIEMBRE 2018, CUENTA DE DEPOSITO: CUENTA UNICA DEL TESORO</t>
  </si>
  <si>
    <t>00099021001 DEPOSITO DE EFECTIVO, DEPOSITANTE: GABRIELA COSTA MENA VENTURA, CONCEPTO: DEVOL DE RECURSOS ECONOMICOS DEL ESTADO POR PERSEPCION INDEBIDA DEL MES DE OCTUBRE 2018, CUENTA DE DEPOSITO: CUENTA UNICA DEL TESORO</t>
  </si>
  <si>
    <t>00099021001 DEPOSITO DE EFECTIVO, DEPOSITANTE: LUDY CORINA VALERIANO MAMANI, CONCEPTO: DEVOLUCION POR PERCEPCION INDEVIDA DEL MES DE NOVIEMBRE 2018, CUENTA DE DEPOSITO: CUENTA UNICA DEL TESORO</t>
  </si>
  <si>
    <t>00099021001 DEPOSITO DE EFECTIVO, DEPOSITANTE: GABRIELA COSTA MENA VENTURA, CONCEPTO: DEVOL DE RECURSOS ECONOMICOS DEL ESTADO POR PERSEPCION INDEBIDA DEL MES DE NOVIEMBRE 2018, CUENTA DE DEPOSITO: CUENTA UNICA DEL TESORO</t>
  </si>
  <si>
    <t>00099021001 DEPOSITO DE EFECTIVO, DEPOSITANTE: LUDY CORINA VALERIANO MAMANI, CONCEPTO: DEVOLUCION POR PERCEPCION INDEVIDA  DEL MES DE OCTUBRE 2018, CUENTA DE DEPOSITO: CUENTA UNICA DEL TESORO</t>
  </si>
  <si>
    <t>00099021001 DEPOSITO DE EFECTIVO, DEPOSITANTE: GABRIELA COSTA MENA VENTURA, CONCEPTO: DEVOL DE RECURSOS ECONOMICOS DEL ESTADO POR PERSEPCION INDEBIDA DEL MES DE DICIEMBRE 2018, CUENTA DE DEPOSITO: CUENTA UNICA DEL TESORO</t>
  </si>
  <si>
    <t>00099021001 DEPOSITO DE EFECTIVO, DEPOSITANTE: LUDY CORINA VALERIANO MAMANI, CONCEPTO: DEVOLUCION POR PERCEPCION INDEVIDAD  DEL  MES  SEPTIEMBRE 2018, CUENTA DE DEPOSITO: CUENTA UNICA DEL TESORO</t>
  </si>
  <si>
    <t>00099021001 DEPOSITO DE EFECTIVO, DEPOSITANTE: GABRIELA COSTA MENA VENTURA, CONCEPTO: DEVOL DE RECURSOS ECONOMICOS DEL ESTADO POR PERSEPCION INDEBIDA DEL MES DE MAYO 2018, CUENTA DE DEPOSITO: CUENTA UNICA DEL TESORO</t>
  </si>
  <si>
    <t>00099021001 DEPOSITO DE EFECTIVO, DEPOSITANTE: GABRIELA COSTA MENA VENTURA, CONCEPTO: DEVOL DE RECURSOS ECONOMICOS DEL ESTADO POR PERSEPCION INDEBIDA DEL MES DE ABRIL 2018, CUENTA DE DEPOSITO: CUENTA UNICA DEL TESORO</t>
  </si>
  <si>
    <t>00670012002 DEPOSITO DE EFECTIVO, DEPOSITANTE: MATEO DAVID FUENTES ZEBALLOS, CONCEPTO: PAGO DAÑO SEGUN INFORME DEL DNA Y TSE, CUENTA DE DEPOSITO: CUENTA UNICA DEL TESORO</t>
  </si>
  <si>
    <t>00212012001 DEPOSITO DE EFECTIVO, DEPOSITANTE: DITER JESUS LARA SANZ, CONCEPTO: REPOSICION DE CREDENCIAL, CUENTA DE DEPOSITO: CUENTA UNICA DEL TESORO</t>
  </si>
  <si>
    <t>00526012001 DEPOSITO DE EFECTIVO, DEPOSITANTE: BOLIVIA TV - BORIS LUIS CARTAGENA F., CONCEPTO: DEVOLUCION DE VIATICOS - BOLIVIA TV, CUENTA DE DEPOSITO: CUENTA UNICA DEL TESORO</t>
  </si>
  <si>
    <t>00526012001 DEPOSITO DE EFECTIVO, DEPOSITANTE: BOLIVIA TV-SAUL LINARES DEHEZA, CONCEPTO: DEVOLUCION DE FONDOS EN AVANCE, CUENTA DE DEPOSITO: CUENTA UNICA DEL TESORO</t>
  </si>
  <si>
    <t>00015011108 DEPOSITO DE EFECTIVO, DEPOSITANTE: MIN DE GOBIERNO, CONCEPTO: DEVOLUCION DE REMANENTE FONDOS EN AVANCE, CUENTA DE DEPOSITO: CUENTA UNICA DEL TESORO</t>
  </si>
  <si>
    <t>00099021001 DEPOSITO DE EFECTIVO, DEPOSITANTE: KALIL ARAB LANDIVAR, CONCEPTO: DEVOLUCION DE PASAJES, CUENTA DE DEPOSITO: CUENTA UNICA DEL TESORO</t>
  </si>
  <si>
    <t>00592012001 DEPOSITO DE EFECTIVO, DEPOSITANTE: JUAN GABRIEL VEGA ARANDA, CONCEPTO: PAGO DE BOLETO CADUCO (AMASZONAS) 464-1163811102, CUENTA DE DEPOSITO: CUENTA UNICA DEL TESORO</t>
  </si>
  <si>
    <t>00592012001 DEPOSITO DE EFECTIVO, DEPOSITANTE: MINISTERIO DE LA PRESIDENCIA, CONCEPTO: EMISIVO ENTIDAD MINISTERIO DE LA PRESIDENCIA PAGO ND 264161 GESTION 2019, CUENTA DE DEPOSITO: CUENTA UNICA DEL TESORO</t>
  </si>
  <si>
    <t>00592012001 DEPOSITO DE EFECTIVO, DEPOSITANTE: MINISTERIO DE LA PRESIDENCIA, CONCEPTO: EMISIVO ENTIDAD MINISTERIO DE LA PRESIDENCIA PAGO ND 249404 GESTION 2019, CUENTA DE DEPOSITO: CUENTA UNICA DEL TESORO</t>
  </si>
  <si>
    <t>00592012001 DEPOSITO DE EFECTIVO, DEPOSITANTE: A.P.M.T, CONCEPTO: EMISIVO ENTIDAD AUTORIDAD PLURINACIONAL DE LA MADRE TIERRA PAGO ND 259737 GESTION 2019, CUENTA DE DEPOSITO: CUENTA UNICA DEL TESORO</t>
  </si>
  <si>
    <t>00593012001 DEPOSITO DE EFECTIVO, DEPOSITANTE: EMPRESA ESTATAL YACANA, CONCEPTO: DEVOLUCION COMPROBANTE N° 248 A LA CUENTA DE LA EMPRESA ESTATAL YACANA, CUENTA DE DEPOSITO: CUENTA UNICA DEL TESORO</t>
  </si>
  <si>
    <t>00099021001 DEPOSITO DE EFECTIVO, DEPOSITANTE: MINISTERIO DE DEPORTES-AMANDA RODRIGUEZ, CONCEPTO: SALDO NO EJECUTADO FONDO AVANCE CEFED VILLA TUNARI, CUENTA DE DEPOSITO: CUENTA UNICA DEL TESORO</t>
  </si>
  <si>
    <t>00048014201 DEPOSITO DE EFECTIVO, DEPOSITANTE: MINISTERIO DE DEPORTES-AMANDA RODRIGUEZ, CONCEPTO: SALDO NO EJECUTADO FONDO AVANCE CEFEP VILLA TUNARI, CUENTA DE DEPOSITO: CUENTA UNICA DEL TESORO</t>
  </si>
  <si>
    <t>00117012001 DEPOSITO DE EFECTIVO, DEPOSITANTE: JORGE HERNAN ALARCON GAMARRA, CONCEPTO: DEVOLUCION DE VIATICOS C-31 1579 CORRESPONDIENTE AL MES DE JUNIO 2019, CUENTA DE DEPOSITO: CUENTA UNICA DEL TESORO</t>
  </si>
  <si>
    <t>00586012001 DEPOSITO DE EFECTIVO, DEPOSITANTE: MARCO ANTONIO SILVESTRE CHACHAQUI, CONCEPTO: REVERSION AL C31 N°258, CUENTA DE DEPOSITO: CUENTA UNICA DEL TESORO</t>
  </si>
  <si>
    <t>00512042001 DEPOSITO DE EFECTIVO, DEPOSITANTE:  HELEN MAIRA MUÑOZ DE VACA  A.A.S.A.N.A., CONCEPTO: DEVOLUCION POR COMBUSTIBLE DE SITI, CUENTA DE DEPOSITO: CUENTA UNICA DEL TESORO</t>
  </si>
  <si>
    <t>00512042001 DEPOSITO DE EFECTIVO, DEPOSITANTE: HELEN MAIRA MUÑOZ DE VACA  A.A.S.A.N.A., CONCEPTO: DEV. FONDOS EN AVANCE, CUENTA DE DEPOSITO: CUENTA UNICA DEL TESORO</t>
  </si>
  <si>
    <t>00590012001 DEPOSITO DE EFECTIVO, DEPOSITANTE: MANUEL LEON SILVA, CONCEPTO: DEVOLUCION FONDOS EN AVANCE, CUENTA DE DEPOSITO: CUENTA UNICA DEL TESORO</t>
  </si>
  <si>
    <t>00099021001 DEPOSITO DE EFECTIVO, DEPOSITANTE: LUDY CORINA VALERIANO MAMANI, CONCEPTO: DEVOLUCION POR PERCEPCION INDEVIDA DEL MES DE JULIO DE 2018, CUENTA DE DEPOSITO: CUENTA UNICA DEL TESORO</t>
  </si>
  <si>
    <t>00099021001 DEPOSITO DE EFECTIVO, DEPOSITANTE: LUDY CORINA VALERIANO MAMANI, CONCEPTO: DEVOLUCION POR PERCEPCION INDEVIDAD DEL MES DE JUNIO 2018, CUENTA DE DEPOSITO: CUENTA UNICA DEL TESORO</t>
  </si>
  <si>
    <t>00099021001 DEPOSITO DE EFECTIVO, DEPOSITANTE: GABRIELA COSTA MENA VENTURA, CONCEPTO: DEVOL DE RECURSOS ECONOMICOS DEL ESTADO POR PERSEPCION INDEBIDA POR EL AGUINALDO ESFUERZO POR BOLIVI, CUENTA DE DEPOSITO: CUENTA UNICA DEL TESORO</t>
  </si>
  <si>
    <t>00099021001 DEPOSITO DE EFECTIVO, DEPOSITANTE: LUDY CORINA VALERIANO MAMANI, CONCEPTO: DEVOLUCION  POR PERCEPCION INDEVIDA  DEL MES DE AGOSTO 2018, CUENTA DE DEPOSITO: CUENTA UNICA DEL TESORO</t>
  </si>
  <si>
    <t>00099021001 DEPOSITO DE EFECTIVO, DEPOSITANTE: GABRIELA COSTA MENA VENTURA, CONCEPTO: DEVOL DE RECURSOS ECONOMICOS DEL ESTADO POR PERSEPCION INDEBIDA POR EL AGUINALDO DE 2018, CUENTA DE DEPOSITO: CUENTA UNICA DEL TESORO</t>
  </si>
  <si>
    <t>00591012001 DEP.DE CHEQ.AJENOS,RET.DE CAM.,CONCEPTO: DEP POR ALQUILER CRYOTEC SRL. SEGUN HR MT/2019-05737,DEP.: EMP ESTATAL DE TRANSP POR CABLE MI TELEFERICO , PROCEDENCIA: BANCO UNION S.A., CHEQUE: 2271, FECHA DE EMISION:03/07/2019</t>
  </si>
  <si>
    <t>00591012001 DEP.DE CHEQ.AJENOS,RET.DE CAM.,CONCEPTO: DEP POR EXTRAVIO DE CREDENCIALES Y ROPA DE TRABAJO SEGUN HOJAS DE RUTA ADJUNTAS,DEP.: EMP ESTATAL DE TRANSP POR CABLE MI TELEFERICO</t>
  </si>
  <si>
    <t>00099021001 DEP.DE CHEQ.AJENOS,RET.DE CAM.,CONCEPTO: DEVOLUCION DESCUENTOS EFECTUADOS  AL PERSONAL DE PLANTA MAYO 2019,DEP.: SENASIR , PROCEDENCIA: BANCO UNION S.A., CHEQUE: 396, FECHA DE EMISION:03/07/2019</t>
  </si>
  <si>
    <t>00099021001 DEP.DE CHEQ.AJENOS,RET.DE CAM.,CONCEPTO: DEVOLUCION COBRO INDEBIDO CBTE N° 171 DE FECHA 3-7-19,DEP.: SENASIR , PROCEDENCIA: BANCO UNION S.A., CHEQUE: 8450, FECHA DE EMISION:03/07/2019</t>
  </si>
  <si>
    <t>00099021001 DEPOSITO DE EFECTIVO, DEPOSITANTE: LUIS ANGEL QUISPE AÑAGUAYA, CONCEPTO: DEVOLUCION DE BOLETA DE PAGO, CUENTA DE DEPOSITO: CUENTA UNICA DEL TESORO</t>
  </si>
  <si>
    <t>00041031107 DEPOSITO DE EFECTIVO, DEPOSITANTE: JOSE FERNANDO MALLEA MALDONADO, CONCEPTO: DEVOLUCION DE PASAJES RUTA APOLO, CUENTA DE DEPOSITO: CUENTA UNICA DEL TESORO</t>
  </si>
  <si>
    <t>00020031101 DEPOSITO DE EFECTIVO, DEPOSITANTE: SAMUEL OROPEZA HIGUERAS, CONCEPTO: REVERSION SALDOS NO EJECUTADOS PREVENTIVO 3822, CUENTA DE DEPOSITO: CUENTA UNICA DEL TESORO</t>
  </si>
  <si>
    <t>00099021001 DEPOSITO DE EFECTIVO, DEPOSITANTE: SAMUEL OROPEZA HIGUERAS, CONCEPTO: REVERSION SALDOS NO EJECUTADOS POR CONCEPTO DE PASAJES PREVENTIVO 3890, CUENTA DE DEPOSITO: CUENTA UNICA DEL TESORO</t>
  </si>
  <si>
    <t>00099021001 DEPOSITO DE EFECTIVO, DEPOSITANTE: KATY NOELIA SANDOVAL MENDOZA, CONCEPTO: PREVENTIVO # 732, CUENTA DE DEPOSITO: CUENTA UNICA DEL TESORO</t>
  </si>
  <si>
    <t>00099021001 DEPOSITO DE EFECTIVO, DEPOSITANTE: KATY NOELIA SANDOVAL MENDOZA, CONCEPTO: PREVENTIVO # 731, CUENTA DE DEPOSITO: CUENTA UNICA DEL TESORO</t>
  </si>
  <si>
    <t>00099021001 DEP.DE CHEQ.AJENOS,RET.DE CAM.,CONCEPTO: REEMBOLSO POR SUBSIDIO INCAPACIDAD,DEP.: CONTRALORIA GENERAL DEL ESTADO , PROCEDENCIA: BANCO UNION S.A., CHEQUE: 6120, FECHA DE EMISION:02/07/2019</t>
  </si>
  <si>
    <t>00099021001 DEP.DE CHEQ.AJENOS,RET.DE CAM.,CONCEPTO: REEMBOLSO SUBSIDIO POR INCAPACIDAD ABRIL HERENCIA DEPARTAMENTAL COCHABAMBA,DEP.: CONTRALORIA GENERAL DEL ESTADO , PROCEDENCIA: BANCO NACIONAL DE BOLIVIA S.A., CHEQUE: 6889711, FECHA DE EMISION:12/06/2019</t>
  </si>
  <si>
    <t>00070011102 DEP.DE CHEQ.AJENOS,RET.DE CAM.,CONCEPTO: DEVOLUCION DE SALDO NO EJECUTADO C-31 # 1342,DEP.: MINISTERIO DE TRABAJO EMPLEO Y PREVISION SOCIAL , PROCEDENCIA: BANCO UNION S.A., CHEQUE: 9415, FECHA DE EMISION:05/07/2019</t>
  </si>
  <si>
    <t>00041031107 DEPOSITO DE EFECTIVO, DEPOSITANTE: MANUEL ROCA GALLARDO, CONCEPTO: DEVOLUCION SERVICIO YPFB VILLAMONTES CAMIRI MONTEAGUDO, CUENTA DE DEPOSITO: CUENTA UNICA DEL TESORO</t>
  </si>
  <si>
    <t>00526012001 DEPOSITO DE EFECTIVO, DEPOSITANTE: JAIME CHALCO YUJRA - BOLIVIA  TV, CONCEPTO: FONDOS EN AVANCE, CUENTA DE DEPOSITO: CUENTA UNICA DEL TESORO</t>
  </si>
  <si>
    <t>00099021001 DEPOSITO DE EFECTIVO, DEPOSITANTE: DIEGO RONALD SANCHEZ QUISPE, CONCEPTO: DEVOLUCION DE HORAS SUPERAVIT, CUENTA DE DEPOSITO: CUENTA UNICA DEL TESORO</t>
  </si>
  <si>
    <t>00099021001 DEPOSITO DE EFECTIVO, DEPOSITANTE: COOPROPIETARIOS EDIFICIO CONAVI, CONCEPTO: DEVOLUCION PAGO EPSAS MES MAYO 2019, CUENTA DE DEPOSITO: CUENTA UNICA DEL TESORO</t>
  </si>
  <si>
    <t>00099021001 DEPOSITO DE EFECTIVO, DEPOSITANTE: SAUL G. COLQUE VERA, CONCEPTO: DEVOLUCION DE RECURSOS ECONOMICOS DEL ESTADO POR PERCEPCION INDEBIDA- ABRIL, CUENTA DE DEPOSITO: CUENTA UNICA DEL TESORO</t>
  </si>
  <si>
    <t>00099021001 DEPOSITO DE EFECTIVO, DEPOSITANTE: SAUL G. COLQUE VERA, CONCEPTO: DEVOLUCION DE RECURSOS ECONOMICOS DEL ESTADO POR PERCEPCION INDEBIDA- MAYO, CUENTA DE DEPOSITO: CUENTA UNICA DEL TESORO</t>
  </si>
  <si>
    <t>00041031107 DEPOSITO DE EFECTIVO, DEPOSITANTE: MANUEL ROCA GALLARDO, CONCEPTO: DEVOLUCION SERVICIO YPFB TARIJA  Y ALCASA, CUENTA DE DEPOSITO: CUENTA UNICA DEL TESORO</t>
  </si>
  <si>
    <t>00099021001 DEPOSITO DE EFECTIVO, DEPOSITANTE: RITA PAULINA JIMENEZ HUANCOLLO, CONCEPTO: DEVOLUCION COBRO INDEBIDO NUEVAS NUPCIAS, CUENTA DE DEPOSITO: CUENTA UNICA DEL TESORO</t>
  </si>
  <si>
    <t>00155012001 DEPOSITO DE EFECTIVO, DEPOSITANTE: JIMY RUDY SILES MELGAR, CONCEPTO: DEVOLUCION DE FONDOS EN AVANCE, CUENTA DE DEPOSITO: CUENTA UNICA DEL TESORO</t>
  </si>
  <si>
    <t>00592012001 DEPOSITO DE EFECTIVO, DEPOSITANTE: JOSE LUIS MAMANI ESPEJO, CONCEPTO: VENTA EMEISIVO PARTICULARES DEL 01 AL 09 DE JULIO DE 2019, CUENTA DE DEPOSITO: CUENTA UNICA DEL TESORO</t>
  </si>
  <si>
    <t>00099021001 DEPOSITO DE EFECTIVO, DEPOSITANTE: OTILIA CONDORI CUNO, CONCEPTO: POR COBRO INDEVIDO DE LOLA CUNO CANASA  (Q.E.P.D.), CUENTA DE DEPOSITO: CUENTA UNICA DEL TESORO</t>
  </si>
  <si>
    <t>00099021001 DEPOSITO DE EFECTIVO, DEPOSITANTE: ENDE, CONCEPTO: CUMPL. DS 3034 RENUMERACION MAX JUNIO /2019 -WILFREDO OVANDO ROJAS, CUENTA DE DEPOSITO: CUENTA UNICA DEL TESORO</t>
  </si>
  <si>
    <t>00046171101 DEPOSITO DE EFECTIVO, DEPOSITANTE: RAMIL ISRAEL MARTINEZ CHAVEZ, CONCEPTO: SANCION POR INCUMPLIMIENTO A LA NORMA GESTION 2019, CUENTA DE DEPOSITO: CUENTA UNICA DEL TESORO</t>
  </si>
  <si>
    <t>00099021001 DEPOSITO DE EFECTIVO, DEPOSITANTE: SAUL G. COLQUE VERA, CONCEPTO: DEVOLUCION DE RECURSOS ECONOMICOS DEL ESTADO POR PERCEPCION INDEBIDA- DICIEMBRE, CUENTA DE DEPOSITO: CUENTA UNICA DEL TESORO</t>
  </si>
  <si>
    <t>00099021001 DEPOSITO DE EFECTIVO, DEPOSITANTE: SAUL G. COLQUE VERA, CONCEPTO: DEVOLUCION DE RECURSOS ECONOMICOS DEL ESTADO POR PERCEPCION INDEBIDA- NOVIEMBRE, CUENTA DE DEPOSITO: CUENTA UNICA DEL TESORO</t>
  </si>
  <si>
    <t>00099021001 DEPOSITO DE EFECTIVO, DEPOSITANTE: SAUL G. COLQUE VERA, CONCEPTO: DEVOLUCION DE RECURSOS ECONOMICOS DEL ESTADO POR PERCEPCION INDEBIDA- OCTUBRE, CUENTA DE DEPOSITO: CUENTA UNICA DEL TESORO</t>
  </si>
  <si>
    <t>00099021001 DEPOSITO DE EFECTIVO, DEPOSITANTE: SAUL G. COLQUE VERA, CONCEPTO: DEVOLUCION DE RECURSOS ECONOMICOS DEL ESTADO POR PERCEPCION INDEBIDA- SEPTIEMBRE, CUENTA DE DEPOSITO: CUENTA UNICA DEL TESORO</t>
  </si>
  <si>
    <t>00099021001 DEPOSITO DE EFECTIVO, DEPOSITANTE: SAUL G. COLQUE VERA, CONCEPTO: DEVOLUCION DE RECURSOS ECONOMICOS DEL ESTADO POR PERCEPCION INDEBIDA- AGOSTO, CUENTA DE DEPOSITO: CUENTA UNICA DEL TESORO</t>
  </si>
  <si>
    <t>00099021001 DEPOSITO DE EFECTIVO, DEPOSITANTE: SAUL G. COLQUE VERA, CONCEPTO: DEVOLUCION DE RECURSOS ECONOMICOS DEL ESTADO POR PERCEPCION INDEBIDA- JULIO, CUENTA DE DEPOSITO: CUENTA UNICA DEL TESORO</t>
  </si>
  <si>
    <t>00099021001 DEPOSITO DE EFECTIVO, DEPOSITANTE: SAUL G. COLQUE VERA, CONCEPTO: DEVOLUCION DE RECURSOS ECONOMICOS DEL ESTADO POR PERCEPCION INDEBIDA- JUNIO, CUENTA DE DEPOSITO: CUENTA UNICA DEL TESORO</t>
  </si>
  <si>
    <t>00283012002 DEP.DE CHEQ.AJENOS,RET.DE CAM.,CONCEPTO: DEPÓSITO CORRESPONDIENTE A EMPOCE GESTION 2014 GR. CBBA,DEP.: ADUANA NACIONAL , PROCEDENCIA: BANCO UNION S.A., CHEQUE: 3531, FECHA DE EMISION:04/07/2019</t>
  </si>
  <si>
    <t>00283014101 DEP.DE CHEQ.AJENOS,RET.DE CAM.,CONCEPTO: RETENCION POR PERMISO SIN GOCE DE HABERES,DEP.: ADUANA NACIONAL , PROCEDENCIA: BANCO UNION S.A., CHEQUE: 3532, FECHA DE EMISION:04/07/2019</t>
  </si>
  <si>
    <t>00099021001 DEP.DE CHEQ.AJENOS,RET.DE CAM.,CONCEPTO: DEVOLUCION DESCUENTO PERMISO SIN GOCE DE HABERES JUNIO /2019,DEP.: MINISTERIO DE MINERIA Y METALURGIA , PROCEDENCIA: BANCO UNION S.A., CHEQUE: 3265, FECHA DE EMISION:09/07/2019</t>
  </si>
  <si>
    <t>00086031101 DEP.DE CHEQ.AJENOS,RET.DE CAM.,CONCEPTO: INGRESO SISCO JUNIO,DEP.: SERNAP-CARRASCO , PROCEDENCIA: BANCO UNION S.A., CHEQUE: 1397, FECHA DE EMISION:29/06/2019</t>
  </si>
  <si>
    <t>00086031101 DEP.DE CHEQ.AJENOS,RET.DE CAM.,CONCEPTO: INGRESO POR MULTAS,DEP.: SERNAP-IÑAO , PROCEDENCIA: BANCO UNION S.A., CHEQUE: 895, FECHA DE EMISION:28/06/2019</t>
  </si>
  <si>
    <t>00290012001 DEP.DE CHEQ.AJENOS,RET.DE CAM.,CONCEPTO: DEPÓSITO POR MULTAS DE CONSULTORES DE LINEA GDLP-II-ABRIL /2019 S/G C-31 SIP N 233,DEP.: SERVICIO DE IMPUESTOS NACIONALES , PROCEDENCIA: BANCO UNION S.A., CHEQUE: 5508, FECHA DE EMISION:04/07/2019</t>
  </si>
  <si>
    <t>00290012001 DEP.DE CHEQ.AJENOS,RET.DE CAM.,CONCEPTO: DEPÓSITO POR RETENCION  7% NEIL JAIME VELASQUEZ RAMIREZ DE LA CTA 2152 FRG S/G C-31 SIP N 234,DEP.: SERVICIO DE IMPUESTOS NACIONALES</t>
  </si>
  <si>
    <t>00099021001 DEP.DE CHEQ.AJENOS,RET.DE CAM.,CONCEPTO: RICALDE CAYO ABIGAIL HEIDY,DEP.: BANCO UNION S.A. , PROCEDENCIA: BANCO UNION S.A., CHEQUE: 165356, FECHA DE EMISION:10/07/2019</t>
  </si>
  <si>
    <t>00212032002 DEP.DE CHEQ.AJENOS,RET.DE CAM.,CONCEPTO: APORTES VOLUNTARIOS INRA-COCHABAMBA,DEP.: INRA- COCHABAMBA , PROCEDENCIA: BANCO UNION S.A., CHEQUE: 5953, FECHA DE EMISION:28/06/2019</t>
  </si>
  <si>
    <t>00551012001 DEPOSITO DE EFECTIVO, DEPOSITANTE: AG DESPACHANTE DE ADUANA-QUIROGA Y QUIROGA SRL., CONCEPTO: PAGO DE ALQUILER, CUENTA DE DEPOSITO: CUENTA UNICA DEL TESORO</t>
  </si>
  <si>
    <t>00099021001 DEPOSITO DE EFECTIVO, DEPOSITANTE: FNSE, CONCEPTO: PAGO POR CONSUMO AGUA POTABLE MES DE JUNIO, CUENTA DE DEPOSITO: CUENTA UNICA DEL TESORO</t>
  </si>
  <si>
    <t>00046058009 DEPOSITO DE EFECTIVO, DEPOSITANTE: EDGAR ANSELMO ESCOBAR VARGAS, CONCEPTO: DEVOLUCION DE FONDOS EN AVANCE, CUENTA DE DEPOSITO: CUENTA UNICA DEL TESORO</t>
  </si>
  <si>
    <t>00099021001 DEPOSITO DE EFECTIVO, DEPOSITANTE: BLANCA SEBASTIANA YUPANQUI CASTILLO, CONCEPTO: DOBLE PERCEPCION, CUENTA DE DEPOSITO: CUENTA UNICA DEL TESORO</t>
  </si>
  <si>
    <t>00099021001 DEPOSITO DE EFECTIVO, DEPOSITANTE: RAUL GREGORIO PEREYRA DELGADILLO, CONCEPTO: DEVOLUCION A SENASIR POR EXEDENTE DE PAGO, CUENTA DE DEPOSITO: CUENTA UNICA DEL TESORO</t>
  </si>
  <si>
    <t>00132052001 DEPOSITO DE EFECTIVO, DEPOSITANTE: SEDEM-SEMILLAS CARLA FABIANA TERAN VALENZ, CONCEPTO: DEVOLUCION FONDOS EN AVANCE, CUENTA DE DEPOSITO: CUENTA UNICA DEL TESORO</t>
  </si>
  <si>
    <t>00099021001 DEPOSITO DE EFECTIVO, DEPOSITANTE: ELFI PILAR CALDERON LADINO, CONCEPTO: DEVOLUCION DE SUELDO, CUENTA DE DEPOSITO: CUENTA UNICA DEL TESORO</t>
  </si>
  <si>
    <t>00129012001 DEPOSITO DE EFECTIVO, DEPOSITANTE: ESCUELA DE GESTION PUBLICA PLURINACIONAL, CONCEPTO: DEVOLUCION DE FONDOS - EGPP RECURSOS ESPECIFICOS, CUENTA DE DEPOSITO: CUENTA UNICA DEL TESORO</t>
  </si>
  <si>
    <t>00099021001 DEPOSITO DE EFECTIVO, DEPOSITANTE: MILTON ALFONSO LAZO GONZALES, CONCEPTO: DEVOLUCION DE VIATICOS, CUENTA DE DEPOSITO: CUENTA UNICA DEL TESORO</t>
  </si>
  <si>
    <t>00099021001 DEPOSITO DE EFECTIVO, DEPOSITANTE: TCNL DEM BORIS GONZALO MEDRANO MARTINEZ, CONCEPTO: REVERSION PASAJES Y ALIMENT HOSP PENITENC OTRAS ESPECIF, CUENTA DE DEPOSITO: CUENTA UNICA DEL TESORO</t>
  </si>
  <si>
    <t>00099021001 DEPOSITO DE EFECTIVO, DEPOSITANTE: NOEMI RUIZ DURAN, CONCEPTO: DEVOLUCION PAGO EN DEMASIA EN PLANILLA DE SUELDOS -UCPP, CUENTA DE DEPOSITO: CUENTA UNICA DEL TESORO</t>
  </si>
  <si>
    <t>00586012001 DEPOSITO DE EFECTIVO, DEPOSITANTE: PAOLO MARCELO GUARACHI AYALA, CONCEPTO: DEVOLUCION C - 31 N° 139, CUENTA DE DEPOSITO: CUENTA UNICA DEL TESORO</t>
  </si>
  <si>
    <t>00086031109 DEPOSITO DE EFECTIVO, DEPOSITANTE: JUAN CARLOS ECHEVERRIA SANABRIA, CONCEPTO: REVERSION DE FONDOS NO UTILIZADOS, CUENTA DE DEPOSITO: CUENTA UNICA DEL TESORO</t>
  </si>
  <si>
    <t>00099021001 DEPOSITO DE EFECTIVO, DEPOSITANTE: YNGRID MELGAR DANIELA VARGAS MANOLO MANTILLA, CONCEPTO: DEVOLUCION CURSO DE CAPACITACION REDACCION, CUENTA DE DEPOSITO: CUENTA UNICA DEL TESORO</t>
  </si>
  <si>
    <t>00099021001 DEPOSITO DE EFECTIVO, DEPOSITANTE: OMAR AVENDAÑO HERRERA, CONCEPTO: PARA PAGO AL SIN, CUENTA DE DEPOSITO: CUENTA UNICA DEL TESORO</t>
  </si>
  <si>
    <t>00099021001 DEPOSITO DE EFECTIVO, DEPOSITANTE: RUTH NAIDA BARRIOS TAPIA, CONCEPTO: DEVOLUCION DOBLE PERCEPCION A CUENTA, CUENTA DE DEPOSITO: CUENTA UNICA DEL TESORO</t>
  </si>
  <si>
    <t>00010011102 DEPOSITO DE EFECTIVO, DEPOSITANTE: ROLANDO ALBERTO SORIA GALVARRO PEREDO CI 3342122, CONCEPTO: EMISION DE PASAPORTE, CUENTA DE DEPOSITO: CUENTA UNICA DEL TESORO</t>
  </si>
  <si>
    <t>00099021001 DEPOSITO DE EFECTIVO, DEPOSITANTE: RUPERTO CACHARANI SERRUDO, CONCEPTO: REVERSION DE HABER MENSUAL - MAGISTERIO MARZO - 2019, CUENTA DE DEPOSITO: CUENTA UNICA DEL TESORO</t>
  </si>
  <si>
    <t>00099021001 DEPOSITO DE EFECTIVO, DEPOSITANTE: MODESTO HUAQUI YUJRA, CONCEPTO: DOBLE PERCEPCION, CUENTA DE DEPOSITO: CUENTA UNICA DEL TESORO</t>
  </si>
  <si>
    <t>00291012008 DEPOSITO DE EFECTIVO, DEPOSITANTE: INTRATEX SRL, CONCEPTO: SOLICITUD DE ENSAYO DE LABORATORIO LBC - AT - 062 - 19 SAN BORJA SAN IGNACIO DE MOXOS, CUENTA DE DEPOSITO: CUENTA UNICA DEL TESORO</t>
  </si>
  <si>
    <t>00099021001 DEPOSITO DE EFECTIVO, DEPOSITANTE: LUIS ERNESTO SILES RAMIREZ, CONCEPTO: PERCEPCION INDEBIDA DE HABERES, CUENTA DE DEPOSITO: CUENTA UNICA DEL TESORO</t>
  </si>
  <si>
    <t>00041031107 DEPOSITO DE EFECTIVO, DEPOSITANTE: WILLY VLADIMIR LAURA SANIZ, CONCEPTO: DEVOLUCION DE GASTOS DE TRANSAPORTE VIAJE SUCRE COMUNIDAD REDENCION PAMPA, CUENTA DE DEPOSITO: CUENTA UNICA DEL TESORO</t>
  </si>
  <si>
    <t>00041031107 DEPOSITO DE EFECTIVO, DEPOSITANTE: IBMETRO - GARY CHAMBI, CONCEPTO: DEVOLUCION GASTOS DE TRANSPORTE, CUENTA DE DEPOSITO: CUENTA UNICA DEL TESORO</t>
  </si>
  <si>
    <t>00099021001 DEPOSITO DE EFECTIVO, DEPOSITANTE: MERY QUIÑONES GABRIEL, CONCEPTO: DEVOLUCION POR COBRO INDEBIDO, CUENTA DE DEPOSITO: CUENTA UNICA DEL TESORO</t>
  </si>
  <si>
    <t>00099021001 DEPOSITO DE EFECTIVO, DEPOSITANTE: MARIA PEÑARANDA TAPIA, CONCEPTO: SEGUN  DOC MPD -UAI-I N 169/17 DEP POR RECUPERACIONES EXTRAORDINARIAS MARIA PEÑARANDA TAPIA, CUENTA DE DEPOSITO: CUENTA UNICA DEL TESORO</t>
  </si>
  <si>
    <t>00010011102 DEPOSITO DE EFECTIVO, DEPOSITANTE: JORGE ARMANDO QUISPE SANCHEZ, CONCEPTO: RENOVACION DE PASAPORTE, CUENTA DE DEPOSITO: CUENTA UNICA DEL TESORO</t>
  </si>
  <si>
    <t>00041011101 DEP.DE CHEQ.AJENOS,RET.DE CAM.,CONCEPTO: DEVOLUCION DE PASAJES AEREOS NO UTILIZADOS PERIODO 2018,DEP.: MDPYEP , PROCEDENCIA: BANCO UNION S.A., CHEQUE: 2590, FECHA DE EMISION:05/07/2019</t>
  </si>
  <si>
    <t>00099021001 DEP.DE CHEQ.AJENOS,RET.DE CAM.,CONCEPTO: CHEQUES NO COBRADOS,DEP.: SEGUROS PROVIDA S.A. , PROCEDENCIA: BANCO NACIONAL DE BOLIVIA S.A., CHEQUE: 4350291, FECHA DE EMISION:10/07/2019</t>
  </si>
  <si>
    <t>00015021101 DEP.DE CHEQ.AJENOS,RET.DE CAM.,CONCEPTO: POLICIA NACIONAL RECAUDACIONES,DEP.: DIRECCION NACIONAL DE SALUD Y BIEN ESTAR SOCIAL , PROCEDENCIA: BANCO UNION S.A., CHEQUE: 2933, FECHA DE EMISION:10/07/2019</t>
  </si>
  <si>
    <t>00598012001 DEP.DE CHEQ.AJENOS,RET.DE CAM.,CONCEPTO: REEMBOLSO POR SUBSIDIO DE INCAPACIDAD, MES DE MARZO DE 2019,DEP.: EDITORIAL DEL ESTADO , PROCEDENCIA: BANCO UNION S.A., CHEQUE: 31921, FECHA DE EMISION:24/06/2019</t>
  </si>
  <si>
    <t>00598012001 DEP.DE CHEQ.AJENOS,RET.DE CAM.,CONCEPTO: REEMBOLSO DE SUBSIDIO DE INCAPACIDAD TEMPORAL MES DE ABRIL 2019,DEP.: EDITORIAL DEL ESTADO , PROCEDENCIA: BANCO UNION S.A., CHEQUE: 32273, FECHA DE EMISION:14/06/2019</t>
  </si>
  <si>
    <t>00099021001 DEP.DE CHEQ.AJENOS,RET.DE CAM.,CONCEPTO: DEVOLUCION DE CC NO COBRADA MARZO 2019,DEP.: LA VITALICIA SEGUROS Y REASEGUROS DE VIDA SA , PROCEDENCIA: BANCO BISA S.A., CHEQUE: 60971, FECHA DE EMISION:11/07/2019</t>
  </si>
  <si>
    <t>00291012008 DEP.DE CHEQ.AJENOS,RET.DE CAM.,CONCEPTO: RENNINTEC INDUSTRIAL GROUP SA,DEP.: BANCO UNION S.A. , PROCEDENCIA: BANCO UNION S.A., CHEQUE: 165358, FECHA DE EMISION:11/07/2019</t>
  </si>
  <si>
    <t>00099021001 DEP.DE CHEQ.AJENOS,RET.DE CAM.,CONCEPTO: YUCRA FLORES GUILLERMO,DEP.: BANCO UNION S.A. , PROCEDENCIA: BANCO UNION S.A., CHEQUE: 165359, FECHA DE EMISION:11/07/2019</t>
  </si>
  <si>
    <t>00046171101 DEP.DE CHEQ.AJENOS,RET.DE CAM.,CONCEPTO: JHOSSELIN ANDREA PUMA ORTEGA,DEP.: BANCO UNION S.A. , PROCEDENCIA: BANCO UNION S.A., CHEQUE: 165362, FECHA DE EMISION:11/07/2019</t>
  </si>
  <si>
    <t>00212082004 DEP.DE CHEQ.AJENOS,RET.DE CAM.,CONCEPTO: APORTES VOLUNTARIOS MES MAYO 2019 INRA LA PAZ,DEP.: INRA LA PAZ APORTES VOLUNTARIOS MAYO 2019 , PROCEDENCIA: BANCO UNION S.A., CHEQUE: 3897, FECHA DE EMISION:10/07/2019</t>
  </si>
  <si>
    <t>00212082004 DEP.DE CHEQ.AJENOS,RET.DE CAM.,CONCEPTO: APORTES VOLUNTARIOS MES JUNIO 2019 INRA LA PAZ,DEP.: INRA LA PAZ APORTES VOLUNTARIOS  JUNIO 2019 , PROCEDENCIA: BANCO UNION S.A., CHEQUE: 3901, FECHA DE EMISION:10/07/2019</t>
  </si>
  <si>
    <t>00587012006 DEP.DE CHEQ.AJENOS,RET.DE CAM.,CONCEPTO: CERTIFICADO DE PAGO N°30 CONSTRUCCION OBRAS DE CONCLUSION PISCINA OLIMPICA DEPARTAMENTAL TARIJA,DEP.: G.A.D.T. , PROCEDENCIA: BANCO UNION S.A., CHEQUE: 1405, FECHA DE EMISION:08/07/2019</t>
  </si>
  <si>
    <t>00132012007 DEPOSITO DE EFECTIVO, DEPOSITANTE: DIEGO ANDRES BLACUTT SANCHEZ, CONCEPTO: DEVOLUCION DE FONDOS NO UTILIZADOS, CUENTA DE DEPOSITO: CUENTA UNICA DEL TESORO</t>
  </si>
  <si>
    <t>00212012001 DEPOSITO DE EFECTIVO, DEPOSITANTE: LOURDES JEANETT GUTIERREZ GAMARRA, CONCEPTO: REPOSICION DE CREDENCIAL, CUENTA DE DEPOSITO: CUENTA UNICA DEL TESORO</t>
  </si>
  <si>
    <t>00578012002 DEP.DE CHEQ.AJENOS,RET.DE CAM.,CONCEPTO: REVERSION,DEP.: BOLIVIANA DE AVIACION , PROCEDENCIA: BANCO UNION S.A., CHEQUE: 5624, FECHA DE EMISION:09/07/2019</t>
  </si>
  <si>
    <t>00155012001 DEP.DE CHEQ.AJENOS,RET.DE CAM.,CONCEPTO: DIRNOPLU DEVOL INCAP TEMP  ABRIL /2019,DEP.: CAJA PETROLERA DE SALUD , PROCEDENCIA: BANCO UNION S.A., CHEQUE: 15629, FECHA DE EMISION:11/07/2019</t>
  </si>
  <si>
    <t>00670044101 DEP.DE CHEQ.AJENOS,RET.DE CAM.,CONCEPTO: DISMINUCION DEL FONDO ROTATIVO CARTAS ORGANICAS ALCALA,DEP.: TRIBUNAL ELECTORAL DEPARTAMENTAL DE CHUQUISACA , PROCEDENCIA: BANCO UNION S.A., CHEQUE: 5139, FECHA DE EMISION:09/07/2019</t>
  </si>
  <si>
    <t>00046171101 DEP.DE CHEQ.AJENOS,RET.DE CAM.,CONCEPTO: AGEMED DEVOL INCAP TEMP ABRIL /2019,DEP.: CAJA PETROLERA DE SALUD , PROCEDENCIA: BANCO UNION S.A., CHEQUE: 15587, FECHA DE EMISION:11/07/2019</t>
  </si>
  <si>
    <t>00099021001 DEP.DE CHEQ.AJENOS,RET.DE CAM.,CONCEPTO: AUT FISC CONTROL DE EMPRESAS DEVOL INCAP TEMP ABRIL/2019,DEP.: CAJA PETROLERA DE SALUD , PROCEDENCIA: BANCO UNION S.A., CHEQUE: 15588, FECHA DE EMISION:11/07/2019</t>
  </si>
  <si>
    <t>00099021001 DEP.DE CHEQ.AJENOS,RET.DE CAM.,CONCEPTO: AUT IMPUG TRIBUTARIA DEVOL INCAP TEMP ABRIL/2019,DEP.: CAJA PETROLERA DE SALUD , PROCEDENCIA: BANCO UNION S.A., CHEQUE: 15590, FECHA DE EMISION:11/07/2019</t>
  </si>
  <si>
    <t>00099021001 DEP.DE CHEQ.AJENOS,RET.DE CAM.,CONCEPTO: HC DIPUTADOS DEVOL INCAP TEMP  ABRIL /2019,DEP.: CAJA PETROLERA DE SALUD , PROCEDENCIA: BANCO UNION S.A., CHEQUE: 15628, FECHA DE EMISION:11/07/2019</t>
  </si>
  <si>
    <t>00862012001 DEP.DE CHEQ.AJENOS,RET.DE CAM.,CONCEPTO: FNDR  DEV INCAP TEMP ABRIL/2019,DEP.: CAJA PETROLERA DE SALUD , PROCEDENCIA: BANCO UNION S.A., CHEQUE: 15627, FECHA DE EMISION:11/07/2019</t>
  </si>
  <si>
    <t>00373024101 DEP.DE CHEQ.AJENOS,RET.DE CAM.,CONCEPTO: FDI DEVOL INCAP TEMP ABRIL/2019,DEP.: CAJA PETROLERA DE SALUD , PROCEDENCIA: BANCO UNION S.A., CHEQUE: 15625, FECHA DE EMISION:11/07/2019</t>
  </si>
  <si>
    <t>00373024105 DEP.DE CHEQ.AJENOS,RET.DE CAM.,CONCEPTO: DEVOLUCION DE RECURSOS DEL PROYECTO CONST. SISTEMA DE MICRORIEGO SAYTHU - ACHOCALLA,DEP.: GOB. AUTONOMO MUNICIPAL ACHOCALLA , PROCEDENCIA: BANCO UNION S.A., CHEQUE: 7761, FECHA DE EMISION:11/07/2019</t>
  </si>
  <si>
    <t>00212012001 DEPOSITO DE EFECTIVO, DEPOSITANTE: DAVID JULIO ARRATIA QUISBERT, CONCEPTO: REPOSICION DE CREDENCIAL, CUENTA DE DEPOSITO: CUENTA UNICA DEL TESORO</t>
  </si>
  <si>
    <t>00212012001 DEPOSITO DE EFECTIVO, DEPOSITANTE:  ALVARO SERRUDO JIMENEZ, CONCEPTO: REPOSICION DE CREDENCIAL, CUENTA DE DEPOSITO: CUENTA UNICA DEL TESORO</t>
  </si>
  <si>
    <t>00046058003 DEPOSITO DE EFECTIVO, DEPOSITANTE: FLOR PATRICIA SORUCO MARCA, CONCEPTO: DEVOLUCION DE RECURSOS NO UTILIZADOS, CUENTA DE DEPOSITO: CUENTA UNICA DEL TESORO</t>
  </si>
  <si>
    <t>00099021001 DEPOSITO DE EFECTIVO, DEPOSITANTE: VIDAL PABON ALVAREZ, CONCEPTO: DEVOLUCION DE DEUDA, CUENTA DE DEPOSITO: CUENTA UNICA DEL TESORO</t>
  </si>
  <si>
    <t>00099021001 DEPOSITO DE EFECTIVO, DEPOSITANTE: MINISTERIO DE DEPORTES DAVID MIRANDA VERASTEGUI, CONCEPTO: DEVOLUCION SALDOS NO UTILIZADOS EN EL PROYECTO PROMOCION DE LA ACTIVIDAD FISICAPARA TODOS, CUENTA DE DEPOSITO: CUENTA UNICA DEL TESORO</t>
  </si>
  <si>
    <t>00070057001 DEPOSITO DE EFECTIVO, DEPOSITANTE: YOVANA CARLA RAMOS ARRATIA, CONCEPTO: DEVOLUCION DEL CARGO A CUENTA DOCUMENTADA, CUENTA DE DEPOSITO: CUENTA UNICA DEL TESORO</t>
  </si>
  <si>
    <t>00099021001 DEPOSITO DE EFECTIVO, DEPOSITANTE: FPS-OFICINA CENTRAL, CONCEPTO: DEVOLUCION DE FONDOS C31-CIP GESTION 2019 D.A. 10, CUENTA DE DEPOSITO: CUENTA UNICA DEL TESORO</t>
  </si>
  <si>
    <t>00526012001 DEPOSITO DE EFECTIVO, DEPOSITANTE: CESAR GOMEZ CONDORI BOLIVIA TV, CONCEPTO: DEVOLUCION DE FONDOS EN AVANCE, CUENTA DE DEPOSITO: CUENTA UNICA DEL TESORO</t>
  </si>
  <si>
    <t>00099021001 DEPOSITO DE EFECTIVO, DEPOSITANTE: MARIA DEL PILAR CABEZAS APAZA, CONCEPTO: DEVOLUCION DE FONDOS EN AVANCE C31 N 321, CUENTA DE DEPOSITO: CUENTA UNICA DEL TESORO</t>
  </si>
  <si>
    <t>00046171101 DEPOSITO DE EFECTIVO, DEPOSITANTE: SYS DISTRIBUIDORA MILLANEL, CONCEPTO: SANCION POR INCUMPLIMIENTO A LA NORMA, CUENTA DE DEPOSITO: CUENTA UNICA DEL TESORO</t>
  </si>
  <si>
    <t>00593012001 DEPOSITO DE EFECTIVO, DEPOSITANTE: EMPRESA ESTATAL YACANA, CONCEPTO: DEVOLUCION DE SALDOS COMPROBANTE 243, CUENTA DE DEPOSITO: CUENTA UNICA DEL TESORO</t>
  </si>
  <si>
    <t>00526012001 DEPOSITO DE EFECTIVO, DEPOSITANTE: WILFREDO QUISBERT MATTA, CONCEPTO: DEVOLUCION SALDO DE FONDOS EN AVANCE BOLIVIA TV, CUENTA DE DEPOSITO: CUENTA UNICA DEL TESORO</t>
  </si>
  <si>
    <t>00599042001 DEPOSITO DE EFECTIVO, DEPOSITANTE: FRANKLIN MENDIETA  AGUILERA, CONCEPTO: DEVOLUCION DE RECURSOS NO UTILIZADOS, CUENTA DE DEPOSITO: CUENTA UNICA DEL TESORO</t>
  </si>
  <si>
    <t>00046058003 DEPOSITO DE EFECTIVO, DEPOSITANTE: GOBIERNO AUTONOMO MUNICIPAL DE MOROCHATA, CONCEPTO: DEVOLUCION DE SALDO DEL PROYECTO MOROCHATA PMDC, CUENTA DE DEPOSITO: CUENTA UNICA DEL TESORO</t>
  </si>
  <si>
    <t>00599062001 DEPOSITO DE EFECTIVO, DEPOSITANTE: FRANKLIN MENDIETA  AGUILERA, CONCEPTO: DEVOLUCION DE RECURSOS NO UTILIZADOS, CUENTA DE DEPOSITO: CUENTA UNICA DEL TESORO</t>
  </si>
  <si>
    <t>00599022001 DEPOSITO DE EFECTIVO, DEPOSITANTE: FRANKLIN MENDIETA  AGUILERA, CONCEPTO: DEVOLUCION DE RECURSOS NO UTILIZADOS, CUENTA DE DEPOSITO: CUENTA UNICA DEL TESORO</t>
  </si>
  <si>
    <t>00599032003 DEPOSITO DE EFECTIVO, DEPOSITANTE: FRANKLIN MENDIETA  AGUILERA, CONCEPTO: DEVOLUCION DE RECURSOS NO UTILIZADOS, CUENTA DE DEPOSITO: CUENTA UNICA DEL TESORO</t>
  </si>
  <si>
    <t>00212082001 DEPOSITO DE EFECTIVO, DEPOSITANTE: INSTITUTO NACIONAL DE REFORMA AGRARIO INRA, CONCEPTO: GASTOS OPERATIVOS, CUENTA DE DEPOSITO: CUENTA UNICA DEL TESORO</t>
  </si>
  <si>
    <t>00099021001 DEPOSITO DE EFECTIVO, DEPOSITANTE: ALBERTINA MIRIAM VASQUEZ QUEZADA, CONCEPTO: DEVOLUCION AUMENTO SALARIAL FEBREO, CUENTA DE DEPOSITO: CUENTA UNICA DEL TESORO</t>
  </si>
  <si>
    <t>00099021001 DEPOSITO DE EFECTIVO, DEPOSITANTE: ALBERTINA MIRIAM VASQUEZ QUEZADA, CONCEPTO: DEVOLUCION AUMENTO SALARIAL MARZO, CUENTA DE DEPOSITO: CUENTA UNICA DEL TESORO</t>
  </si>
  <si>
    <t>00015011108 DEPOSITO DE EFECTIVO, DEPOSITANTE: BERTHA   XIMENA LOPEZ CARDOZO, CONCEPTO: DEVOLUCION REMANENTE FONDOS EN AVANCE, CUENTA DE DEPOSITO: CUENTA UNICA DEL TESORO</t>
  </si>
  <si>
    <t>00041011101 DEP.DE CHEQ.AJENOS,RET.DE CAM.,CONCEPTO: DERECHO DE CONCESION,DEP.: FUNDEMPRESA , PROCEDENCIA: BANCO BISA S.A., CHEQUE: 8575, FECHA DE EMISION:05/07/2019</t>
  </si>
  <si>
    <t>00041011101 DEP.DE CHEQ.AJENOS,RET.DE CAM.,CONCEPTO: GACETA ELECTRONICA,DEP.: FUNDEMPRESA , PROCEDENCIA: BANCO BISA S.A., CHEQUE: 8576, FECHA DE EMISION:05/07/2019</t>
  </si>
  <si>
    <t>00287102007 DEP.DE CHEQ.AJENOS,RET.DE CAM.,CONCEPTO: DEPÓSITO POR CONCEPTO DE MULTA, ACTUALIZACION E INTERESES; POR INCUMPLIMIENTO DE CONTRATOS ADMINISTR,DEP.: FPS - OF. CENTRAL , PROCEDENCIA: BANCO UNION S.A., CHEQUE: 1056, FECHA DE EMISION:09/07/2019</t>
  </si>
  <si>
    <t>00287102012 DEPOSITO DE EFECTIVO, DEPOSITANTE: STEPHANIE ALEJANDRA MONTAÑO ZUÑIGA, CONCEPTO: DEVOLUCION DE RECURSOS NO UTILIZADOS DEL  FONDO EN AVANCE PARA PUBLICIDAD REVERSION C-31 N 61, CUENTA DE DEPOSITO: CUENTA UNICA DEL TESORO</t>
  </si>
  <si>
    <t>00287102001 DEPOSITO DE EFECTIVO, DEPOSITANTE: STEPHANIE ALEJANDRA MONTAÑO ZUÑIGA, CONCEPTO: DEVOLUCION DE RECURSOS NO UTILIZADOS DEL FONDO EN AVANCE PARA PUBLICIDAD REVERSION C31 N 60, CUENTA DE DEPOSITO: CUENTA UNICA DEL TESORO</t>
  </si>
  <si>
    <t>00099021001 DEPOSITO DE EFECTIVO, DEPOSITANTE: RITA TARQUI PAYES, CONCEPTO: DEVOLUCION DE DEUDA, CUENTA DE DEPOSITO: CUENTA UNICA DEL TESORO</t>
  </si>
  <si>
    <t>00572012001 DEPOSITO DE EFECTIVO, DEPOSITANTE: EMPRESA DE APOYO A LA PRODUCCION DE ALIMENTOS, CONCEPTO: CENTAVOS FALTANTES, CUENTA DE DEPOSITO: CUENTA UNICA DEL TESORO</t>
  </si>
  <si>
    <t>00283072001 DEP.DE CHEQ.AJENOS,RET.DE CAM.,CONCEPTO: AN-GRPGR-UADPR-CI-492-2019-GR POTOSI,DEP.: ADUANA NACIONAL , PROCEDENCIA: BANCO UNION S.A., CHEQUE: 3553, FECHA DE EMISION:11/07/2019</t>
  </si>
  <si>
    <t>00283074101 DEP.DE CHEQ.AJENOS,RET.DE CAM.,CONCEPTO: AN-GRPGR-UADPR-CI-492-2019-GR POTOSI,DEP.: ADUANA NACIONAL , PROCEDENCIA: BANCO UNION S.A., CHEQUE: 3554, FECHA DE EMISION:11/07/2019</t>
  </si>
  <si>
    <t>00099021001 DEP.DE CHEQ.AJENOS,RET.DE CAM.,CONCEPTO: DEVOLUCION DE FONDOS EN AVANCE DISTRITAL CHUQUISACA ANH,DEP.: DIRECCION  DISTRITAL CHUQUISACA , PROCEDENCIA: BANCO UNION S.A., CHEQUE: 575, FECHA DE EMISION:18/06/2019</t>
  </si>
  <si>
    <t>00290012001 DEP.DE CHEQ.AJENOS,RET.DE CAM.,CONCEPTO: DEPÓSITO POR MULTAS Y ATRASOS A CONSULTORES DE LINEA, GGSCZ - ABRIL/2019,S/G C-31 SIP N° 236,DEP.: SERVICIO DE IMPUESTOS NACIONALES</t>
  </si>
  <si>
    <t>00526012001 DEPOSITO DE EFECTIVO, DEPOSITANTE: BOLIVIA TV MARCELO BARRON BUSTILLO, CONCEPTO: DEVOLUCION FONDOS EN AVANCE, CUENTA DE DEPOSITO: CUENTA UNICA DEL TESORO</t>
  </si>
  <si>
    <t>00099021001 DEPOSITO DE EFECTIVO, DEPOSITANTE: PRO-CAMELIDOS MDRYT ERICK M.FUENTES FIGUEREDO, CONCEPTO: ATRASOS CORRESPONDIENTE AL SUELDO DEL MES DE JUNIO 2019, CUENTA DE DEPOSITO: CUENTA UNICA DEL TESORO</t>
  </si>
  <si>
    <t>00047297001 DEPOSITO DE EFECTIVO, DEPOSITANTE: JOSE A. CALDERON C., CONCEPTO: DEVOLUCION DE SALDO, CUENTA DE DEPOSITO: CUENTA UNICA DEL TESORO</t>
  </si>
  <si>
    <t>00378012002 DEPOSITO DE EFECTIVO, DEPOSITANTE: ANTONIO TORREZ TINTAYA, CONCEPTO: DEVOLUCION PREVENTIVO 318, CUENTA DE DEPOSITO: CUENTA UNICA DEL TESORO</t>
  </si>
  <si>
    <t>00378012002 DEPOSITO DE EFECTIVO, DEPOSITANTE: ANTONIO TORREZ TINTAYA, CONCEPTO: RETENCIONES PREVENTIVO 318, CUENTA DE DEPOSITO: CUENTA UNICA DEL TESORO</t>
  </si>
  <si>
    <t>00378012002 DEPOSITO DE EFECTIVO, DEPOSITANTE: ANTONIO TORREZ TINTAYA, CONCEPTO: DEVOLUCION PREVENTIVO 318.2, CUENTA DE DEPOSITO: CUENTA UNICA DEL TESORO</t>
  </si>
  <si>
    <t>00599032003 DEPOSITO DE EFECTIVO, DEPOSITANTE: ERNESTO CALVIMONTES ZELADA, CONCEPTO: COMPLEMENTO DE DEVOLUCION DE SUELDO DE CALVIMONTES ZELADA ERNESTO JUNIO 2019, CUENTA DE DEPOSITO: CUENTA UNICA DEL TESORO</t>
  </si>
  <si>
    <t>00099021001 DEPOSITO DE EFECTIVO, DEPOSITANTE: CLAUDIA MAMANI CALLE, CONCEPTO: RETENSIONES IMPOSITIVAS IUE E IT - POR SUELDO PERCIBIDO DEJUNIO, CUENTA DE DEPOSITO: CUENTA UNICA DEL TESORO</t>
  </si>
  <si>
    <t>00041031107 DEPOSITO DE EFECTIVO, DEPOSITANTE: PAOLA ANDREA AVENDAÑO RIVERA, CONCEPTO: DEVOLUCION GASTOS OPERATIVOS, CUENTA DE DEPOSITO: CUENTA UNICA DEL TESORO</t>
  </si>
  <si>
    <t>00099021001 DEPOSITO DE EFECTIVO, DEPOSITANTE: MAX MARIO SIRPA LAURA, CONCEPTO: REVERSION DE APORTES DE FEBRERO, CUENTA DE DEPOSITO: CUENTA UNICA DEL TESORO</t>
  </si>
  <si>
    <t>00099021001 DEPOSITO DE EFECTIVO, DEPOSITANTE: MAX MARIO SIRPA LAURA, CONCEPTO: REVERSION DE APORTES DE ENERO 2019, CUENTA DE DEPOSITO: CUENTA UNICA DEL TESORO</t>
  </si>
  <si>
    <t>00592012001 DEPOSITO DE EFECTIVO, DEPOSITANTE: DIEGO TUSCO, CONCEPTO: PAGO CUENTAS POR COBRAR 2018-ND 234754 Y ND 234755, CUENTA DE DEPOSITO: CUENTA UNICA DEL TESORO</t>
  </si>
  <si>
    <t>00212082004 DEPOSITO DE EFECTIVO, DEPOSITANTE: RUBEN ERNESTO QUISPE, CONCEPTO: DEVOLUCION DE VIATICOS, CUENTA DE DEPOSITO: CUENTA UNICA DEL TESORO</t>
  </si>
  <si>
    <t>00099021001 DEP.DE CHEQ.AJENOS,RET.DE CAM.,CONCEPTO: MARCELINO CORIA MACIAS,DEP.: BANCO UNION SA , PROCEDENCIA: BANCO UNION S.A., CHEQUE: 165364, FECHA DE EMISION:15/07/2019</t>
  </si>
  <si>
    <t>00290012001 DEP.DE CHEQ.AJENOS,RET.DE CAM.,CONCEPTO: DEPÓSITO POR MULTAS Y ATRASOS A CONSULTORES DE LINEA, GDBN-MAYO/2019,S/G, C-31 SIP N°238,DEP.: SERVICIO DE IMPUESTOS NACIONALES , PROCEDENCIA: BANCO UNION S.A., CHEQUE: 5514, FECHA DE EMISION:10/07/2019</t>
  </si>
  <si>
    <t>00283012001 DEP.DE CHEQ.AJENOS,RET.DE CAM.,CONCEPTO: DERECHOS DE EXPLOTACION JUNIO 2019,DEP.: ALBO S.A. ALMACENERA BOLIVIANA S.A. , PROCEDENCIA: BANCO BISA S.A., CHEQUE: 14007, FECHA DE EMISION:12/07/2019</t>
  </si>
  <si>
    <t>00283012001 DEP.DE CHEQ.AJENOS,RET.DE CAM.,CONCEPTO: DERECHOS DE EXPLOTACION JUNIO 2019,DEP.: ALBO S.A. ALMACENERA BOLIVIANA S.A. , PROCEDENCIA: BANCO BISA S.A., CHEQUE: 14008, FECHA DE EMISION:12/07/2019</t>
  </si>
  <si>
    <t>00099021001 DEPOSITO DE EFECTIVO, DEPOSITANTE: DANIEL LEONARDO ROMAN CASTRO, CONCEPTO: DOBLE PERCEPCION, CUENTA DE DEPOSITO: CUENTA UNICA DEL TESORO</t>
  </si>
  <si>
    <t>00660072001 DEPOSITO DE EFECTIVO, DEPOSITANTE: ORGANO JUDICIAL, CONCEPTO: DEVOLUCION DE VIATICOS DE VIAJE DE FECHA 28-03-2019, CUENTA DE DEPOSITO: CUENTA UNICA DEL TESORO</t>
  </si>
  <si>
    <t>00041031107 DEPOSITO DE EFECTIVO, DEPOSITANTE: ROGER FERNANDO RAMIREZ CALLE, CONCEPTO: DEVOLUCION DE PASAJE, CUENTA DE DEPOSITO: CUENTA UNICA DEL TESORO</t>
  </si>
  <si>
    <t>00099021001 DEPOSITO DE EFECTIVO, DEPOSITANTE: MARLENE BALDIVIEZO DIAZ, CONCEPTO: DEVOLUCION DE SUELDO, CUENTA DE DEPOSITO: CUENTA UNICA DEL TESORO</t>
  </si>
  <si>
    <t>00099021001 DEPOSITO DE EFECTIVO, DEPOSITANTE: MARIO MARINO QUISPE CORNEJO, CONCEPTO: DOBLE PERCEPCION, CUENTA DE DEPOSITO: CUENTA UNICA DEL TESORO</t>
  </si>
  <si>
    <t>00526012001 DEPOSITO DE EFECTIVO, DEPOSITANTE: PABLO GREGORIO SUXO C. BOLIVIA TV, CONCEPTO: DEVOLUCION DE VIATICOS, CUENTA DE DEPOSITO: CUENTA UNICA DEL TESORO</t>
  </si>
  <si>
    <t>00020021102 DEPOSITO DE EFECTIVO, DEPOSITANTE: TCNL. DEM. CESAR MILTON CHAMBI ALVAREZ, CONCEPTO: REVERSION DE GASTOS DE SERVICIO BASICO CORRESPONDIENTE AL MES DE JUNIO, CUENTA DE DEPOSITO: CUENTA UNICA DEL TESORO</t>
  </si>
  <si>
    <t>00660072001 DEPOSITO DE EFECTIVO, DEPOSITANTE: WILMER DEMETRIO CENTELLAS MACHICADO, CONCEPTO: DEVOLUCION DE VIATICOS A LA LOCALIDAD DE COPACABANA EL 28-03-2019 SR. WILMER DEMETRIO CENTELLAS MACH, CUENTA DE DEPOSITO: CUENTA UNICA DEL TESORO</t>
  </si>
  <si>
    <t>00016071101 DEPOSITO DE EFECTIVO, DEPOSITANTE: MILKA MONICA TORRICO TROCHE, CONCEPTO: DEVOLUCION PAGO POR ERROR DE SERVICIOS DOCENCIA, CUENTA DE DEPOSITO: CUENTA UNICA DEL TESORO</t>
  </si>
  <si>
    <t>00291012008 DEPOSITO DE EFECTIVO, DEPOSITANTE: E.B.C., CONCEPTO: CANCELADO CTA UNICA DEL TESORO N° 3987069001, CUENTA DE DEPOSITO: CUENTA UNICA DEL TESORO</t>
  </si>
  <si>
    <t>00046171101 DEPOSITO DE EFECTIVO, DEPOSITANTE: TRIAR EXPERTOS EN SALUD SRL, CONCEPTO: SANCION POR INCUMPLIMIENTO A LA NORMA GESTION 2018-2019, CUENTA DE DEPOSITO: CUENTA UNICA DEL TESORO</t>
  </si>
  <si>
    <t>00587012009 DEPOSITO DE EFECTIVO, DEPOSITANTE: DIEGO FERNANDO HUANCA VARGAS, CONCEPTO: DEVOLUCION DEL SALDO DE FONDOS ASIGNADOS, CUENTA DE DEPOSITO: CUENTA UNICA DEL TESORO</t>
  </si>
  <si>
    <t>00591012001 DEPOSITO DE EFECTIVO, DEPOSITANTE: MI TELEFERICO, CONCEPTO: SERVICIOS BASICOS, CUENTA DE DEPOSITO: CUENTA UNICA DEL TESORO</t>
  </si>
  <si>
    <t>00660072001 DEPOSITO DE EFECTIVO, DEPOSITANTE: ELIZABETH SHIRLEY RIOS CASTELLON CI1073646CH, CONCEPTO: DEVOL DE VIATICOS A LA LOC DE COPACABANA EL28/03/2019 SRA.ELIZABETH S. RIOS CASTELLON CI1073646CH, CUENTA DE DEPOSITO: CUENTA UNICA DEL TESORO</t>
  </si>
  <si>
    <t>00526012001 DEPOSITO DE EFECTIVO, DEPOSITANTE: FREDDY ALANES MOLLINEDO, CONCEPTO: DEVOLUCION DE VIATICOS, CUENTA DE DEPOSITO: CUENTA UNICA DEL TESORO</t>
  </si>
  <si>
    <t>00572012001 DEPOSITO DE EFECTIVO, DEPOSITANTE: EMAPA, CONCEPTO: DEVOLUCION SUELDO Y AGUINALDO EN EL MES NOV. 2018, CUENTA DE DEPOSITO: CUENTA UNICA DEL TESORO</t>
  </si>
  <si>
    <t>00572012001 DEPOSITO DE EFECTIVO, DEPOSITANTE: EMAPA, CONCEPTO: DEVOLUCION SUELDO Y AGUINALDO NOV. 2018, CUENTA DE DEPOSITO: CUENTA UNICA DEL TESORO</t>
  </si>
  <si>
    <t>00660072001 DEPOSITO DE EFECTIVO, DEPOSITANTE: RAUL CANQUI CORO, CONCEPTO: DEVOLUCION DE VIATICOS A LA LOCALIDAD DE COPACABANA EN FECHA 28/03/2019 A NOMBRE DE RAUL CANQUI CORO, CUENTA DE DEPOSITO: CUENTA UNICA DEL TESORO</t>
  </si>
  <si>
    <t>00046104203 DEPOSITO DE EFECTIVO, DEPOSITANTE: YHOMARA MILENA IQUISE MEDRANO, CONCEPTO: REVERSION DE FONDOS NO UTILIZADOS SEGUN LIBRETA N° 00046104203, CUENTA DE DEPOSITO: CUENTA UNICA DEL TESORO</t>
  </si>
  <si>
    <t>00099021001 DEPOSITO DE EFECTIVO, DEPOSITANTE: ALVARO ZENÓN QUISPE SEGALES, CONCEPTO: DEVOLUCION DE VIATICOS SEGUN C-31 649, CUENTA DE DEPOSITO: CUENTA UNICA DEL TESORO</t>
  </si>
  <si>
    <t>00046171101 DEPOSITO DE EFECTIVO, DEPOSITANTE: LOMBARDOZZI  INSUMOS MEDICOS, CONCEPTO: SANCION POR INCUMPLIMIENTO A LA NORMA RESOLUCION ADMINISTRATIVA N 584/2019, CUENTA DE DEPOSITO: CUENTA UNICA DEL TESORO</t>
  </si>
  <si>
    <t>00099021001 DEPOSITO DE EFECTIVO, DEPOSITANTE: FUNDACION BRIGADA MEDICA CUBANA, CONCEPTO: DEVOLUCION POR CONCEPTO DE MANTENIMIENTO Y REPARACION DEVEHICULO CORRESPONDEINTE AL MES DE JUNIO, CUENTA DE DEPOSITO: CUENTA UNICA DEL TESORO</t>
  </si>
  <si>
    <t>00099021001 DEPOSITO DE EFECTIVO, DEPOSITANTE: FUNDACION BRIGADA MEDICA CUBANA, CONCEPTO: DEVOLUCION POR CONCEPTO DE TASAS Y PEAJES CORRESPONDIENTE AL MES DE JUNIO, CUENTA DE DEPOSITO: CUENTA UNICA DEL TESORO</t>
  </si>
  <si>
    <t>00593012001 DEPOSITO DE EFECTIVO, DEPOSITANTE: EMPRESA ESTATAL YACANA, CONCEPTO: DEVOLUCION COMPROBANTE N 258, CUENTA DE DEPOSITO: CUENTA UNICA DEL TESORO</t>
  </si>
  <si>
    <t>00030014201 DEPOSITO DE EFECTIVO, DEPOSITANTE: ELVIS JORGE RENDON TROCHE, CONCEPTO: DEVOLUCION DE FONDOS EN AVANCE, CUENTA DE DEPOSITO: CUENTA UNICA DEL TESORO</t>
  </si>
  <si>
    <t>00099021001 DEPOSITO DE EFECTIVO, DEPOSITANTE: RUBEN TORDOYA IBAÑEZ, CONCEPTO: DEVOLUCION SALDO DE FONDOS EN AVANCE COMBUSTIBLE, CUENTA DE DEPOSITO: CUENTA UNICA DEL TESORO</t>
  </si>
  <si>
    <t>00041031107 DEPOSITO DE EFECTIVO, DEPOSITANTE: ALEXANDER LIMA CALLPA, CONCEPTO: DEVOLUCION DE PASAJES, CUENTA DE DEPOSITO: CUENTA UNICA DEL TESORO</t>
  </si>
  <si>
    <t>00099021001 DEPOSITO DE EFECTIVO, DEPOSITANTE: JUAN LUIS BONILLA LLANO, CONCEPTO: DOBLE PERCEPCION, CUENTA DE DEPOSITO: CUENTA UNICA DEL TESORO</t>
  </si>
  <si>
    <t>00526012001 DEPOSITO DE EFECTIVO, DEPOSITANTE: DAVID OSCAR LAURA MAMANI C.I. 6033418 L.P., CONCEPTO: DEVOLUCION FONDOS EN AVANCE BOLIVIA T.V., CUENTA DE DEPOSITO: CUENTA UNICA DEL TESORO</t>
  </si>
  <si>
    <t>00526012001 DEPOSITO DE EFECTIVO, DEPOSITANTE: DAVID OSCAR LAURA MAMANI 6033418 L.P., CONCEPTO: DEVOLUCION FONDOS EN AVANCE BOLIVIA T.V., CUENTA DE DEPOSITO: CUENTA UNICA DEL TESORO</t>
  </si>
  <si>
    <t>00526012001 DEPOSITO DE EFECTIVO, DEPOSITANTE: DAVID OSCAR LAURA MAMANI C.I. 6033418 L.P., CONCEPTO: DEVOLUCION VIATICOS BOLIVIA T.V., CUENTA DE DEPOSITO: CUENTA UNICA DEL TESORO</t>
  </si>
  <si>
    <t>00052018002 DEPOSITO DE EFECTIVO, DEPOSITANTE: MINISTERIO CULTURAS Y TURISMO, CONCEPTO: DEVOLUCION DE RECURSOS, CUENTA DE DEPOSITO: CUENTA UNICA DEL TESORO</t>
  </si>
  <si>
    <t>00660072001 DEPOSITO DE EFECTIVO, DEPOSITANTE: ALDO ZENTENO, CONCEPTO: DEVOLUCION DE VIATICOS VIAJE A COPACABANA EL 28/03/2019 DR: ALDO ZENTENO SAAVEDRA, CUENTA DE DEPOSITO: CUENTA UNICA DEL TESORO</t>
  </si>
  <si>
    <t>00212082004 DEP.DE CHEQ.AJENOS,RET.DE CAM.,CONCEPTO: APORTES VOLUNTARIOS MES JULIO 2019 INRA LA PAZ,DEP.: INRA LA PAZ APORTES VOLUNTARIOS JULIO 2019 , PROCEDENCIA: BANCO UNION S.A., CHEQUE: 3902, FECHA DE EMISION:12/07/2019</t>
  </si>
  <si>
    <t>00046024204 DEP.DE CHEQ.AJENOS,RET.DE CAM.,CONCEPTO: REVERSION MINISTERIO DE SALUD GESTIONES 2004, 2005, 2006, 2007 Y 2008,DEP.: SEDES LA PAZ PROGRAMA PAI , PROCEDENCIA: BANCO UNION S.A., CHEQUE: 1909, FECHA DE EMISION:12/07/2019</t>
  </si>
  <si>
    <t>00046024204 DEP.DE CHEQ.AJENOS,RET.DE CAM.,CONCEPTO: REVERSION MINISTERIO DE SALUD GESTION 2006 Y 2007,DEP.: SEDES LA PAZ PROGRAMA MALARIA , PROCEDENCIA: BANCO UNION S.A., CHEQUE: 1908, FECHA DE EMISION:12/07/2019</t>
  </si>
  <si>
    <t>00087010001 DEP.DE CHEQ.AJENOS,RET.DE CAM.,CONCEPTO: POR CONCEPTO DE PAGO MONTO CORRESPONDIENTE A NOTA DE CARGO N 42/2015ACTUALIZACION Y LIQUIDACION,DEP.: ORGANO JUDICIAL DAF , PROCEDENCIA: BANCO UNION S.A., CHEQUE: 12544, FECHA DE EMISION:24/06/2019</t>
  </si>
  <si>
    <t>00046024204 DEP.DE CHEQ.AJENOS,RET.DE CAM.,CONCEPTO: REVERSION DE FONDOS,DEP.: MINISTERIO DE SALUD , PROCEDENCIA: BANCO UNION S.A., CHEQUE: 138585, FECHA DE EMISION:26/06/2019</t>
  </si>
  <si>
    <t>00283062001 DEP.DE CHEQ.AJENOS,RET.DE CAM.,CONCEPTO: DEVOLUCION DE VIATICOS,DEP.: ADUANA NACIONAL , PROCEDENCIA: BANCO UNION S.A., CHEQUE: 3548, FECHA DE EMISION:11/07/2019</t>
  </si>
  <si>
    <t>00283012002 DEP.DE CHEQ.AJENOS,RET.DE CAM.,CONCEPTO: EXTRAVIO DE CREDENCIALES Y TARJETAS,DEP.: ADUANA NACIONAL , PROCEDENCIA: BANCO UNION S.A., CHEQUE: 3547, FECHA DE EMISION:11/07/2019</t>
  </si>
  <si>
    <t>00283014101 DEP.DE CHEQ.AJENOS,RET.DE CAM.,CONCEPTO: SOBREGIRO DE CELULARES,DEP.: ADUANA NACIONAL , PROCEDENCIA: BANCO UNION S.A., CHEQUE: 3549, FECHA DE EMISION:11/07/2019</t>
  </si>
  <si>
    <t>00283012002 DEP.DE CHEQ.AJENOS,RET.DE CAM.,CONCEPTO: PERMISO SIN GOCE DE HABER,DEP.: ADUANA NACIONAL , PROCEDENCIA: BANCO UNION S.A., CHEQUE: 3550, FECHA DE EMISION:11/07/2019</t>
  </si>
  <si>
    <t>00099021001 DEP.DE CHEQ.AJENOS,RET.DE CAM.,CONCEPTO: DESCUENTO POR LICENCIA SIN GOCE DE HABERES A CARLA ADRIAZOLA;  YOLANDA QUISPE,DEP.: MINISTERIO DE TRABAJO, EMPLEO Y PREVISION SOCIAL</t>
  </si>
  <si>
    <t>00070011102 DEP.DE CHEQ.AJENOS,RET.DE CAM.,CONCEPTO: DESCUENTO POR SANCION FUNCIONARIOS DEL MTEPS C-31:073, 145, 657-505 PARA REVERSIONES,DEP.: MINISTERIO DE TRABAJO, EMPLEO Y PREVISION SOCIAL</t>
  </si>
  <si>
    <t>00099021001 DEP.DE CHEQ.AJENOS,RET.DE CAM.,CONCEPTO: DEVOLUCION  DEUDA AL TGN POR PARTE DEL SR  GUILLERMO ARAMAYO HERRERA DEL MES DE JUNIO 2019,DEP.: SENASIR , PROCEDENCIA: BANCO UNION S.A., CHEQUE: 8479, FECHA DE EMISION:12/07/2019</t>
  </si>
  <si>
    <t>00099021001 DEP.DE CHEQ.AJENOS,RET.DE CAM.,CONCEPTO: EJECUCION DE GARANTIA,DEP.: NOSTER TEC SRL. , PROCEDENCIA: BANCO BISA S.A., CHEQUE: 221065, FECHA DE EMISION:10/07/2019</t>
  </si>
  <si>
    <t>00016018004 DEP.DE CHEQ.AJENOS,RET.DE CAM.,CONCEPTO: DEVOLUCION DE PASAJES AEREOS GESTION 2018,DEP.: MINISTERIO DE EDUCACION , PROCEDENCIA: BANCO UNION S.A., CHEQUE: 24588, FECHA DE EMISION:09/07/2019</t>
  </si>
  <si>
    <t>00099021001 DEPOSITO DE EFECTIVO, DEPOSITANTE: FUNDACION BRIGADA MEDICA CUBANA, CONCEPTO: DEVOLUCION POR CONCEPTO DE COMUNICACIONES CORRESPONDIENTE AL MES DE JUNIO, CUENTA DE DEPOSITO: CUENTA UNICA DEL TESORO</t>
  </si>
  <si>
    <t>00099021001 DEPOSITO DE EFECTIVO, DEPOSITANTE: FUNDACION BRIGADA MEDICA CUBANA, CONCEPTO: DEVOLUCION POR CONCEPTO DE GAS LICUADO CORRESPONDIENTE AL MES DE JUNIO, CUENTA DE DEPOSITO: CUENTA UNICA DEL TESORO</t>
  </si>
  <si>
    <t>00099021001 DEPOSITO DE EFECTIVO, DEPOSITANTE: FUNDACION BRIGADA MEDICA CUBANA, CONCEPTO: DEVOLUCION POR CONCEPTO DE ALIMENTO CORRESPONDIENTE AL MES DE JUNIO, CUENTA DE DEPOSITO: CUENTA UNICA DEL TESORO</t>
  </si>
  <si>
    <t>00020014203 DEPOSITO DE EFECTIVO, DEPOSITANTE: VICEMINISTERIO DE LUCHA CONTRA EL CONTRABANDO, CONCEPTO: REVERSION ALIMENTACION PREV N 3228, CUENTA DE DEPOSITO: CUENTA UNICA DEL TESORO</t>
  </si>
  <si>
    <t>00099021001 DEPOSITO DE EFECTIVO, DEPOSITANTE: FUNDACION BRIGADA MEDICA CUBANA, CONCEPTO: DEVOLUCION POR CONCEPTO DE COMBUSTIBLE CORRESPONDIENTE AL MES DE JUNIO, CUENTA DE DEPOSITO: CUENTA UNICA DEL TESORO</t>
  </si>
  <si>
    <t>00526012001 DEPOSITO DE EFECTIVO, DEPOSITANTE: BOLIVIA  TV, CONCEPTO: DEVOLUCION DE  FONDO EN AVANCE, CUENTA DE DEPOSITO: CUENTA UNICA DEL TESORO</t>
  </si>
  <si>
    <t>00099021001 DEPOSITO DE EFECTIVO, DEPOSITANTE: GICE-FELCN YANETT YOMARA ISIDRO MARCA, CONCEPTO: DEVOLUCION  POR COMPRA DE PRODUCTOS NO CONSIDERADOS PARA LA PROVISION DE VIVIERES, CUENTA DE DEPOSITO: CUENTA UNICA DEL TESORO</t>
  </si>
  <si>
    <t>00132079201 DEPOSITO DE EFECTIVO, DEPOSITANTE: YOVANA NANCY MAMANI POMA, CONCEPTO: DEVOLUCION DE RECURSOS AL PREVENTIVO, CUENTA DE DEPOSITO: CUENTA UNICA DEL TESORO</t>
  </si>
  <si>
    <t>00047297001 DEPOSITO DE EFECTIVO, DEPOSITANTE: CLAUDIA MEJIA MAMANI, CONCEPTO: DEVOLUCION POR RETRASOS, CUENTA DE DEPOSITO: CUENTA UNICA DEL TESORO</t>
  </si>
  <si>
    <t>00291012008 DEPOSITO DE EFECTIVO, DEPOSITANTE: EBC, CONCEPTO: CANCELADO CTA UNICA DEL TESORO N 3987069001, CUENTA DE DEPOSITO: CUENTA UNICA DEL TESORO</t>
  </si>
  <si>
    <t>00526012001 DEPOSITO DE EFECTIVO, DEPOSITANTE: BOLIVIA TV-JHONNY WILMER PAREDES MAMANI, CONCEPTO: DEVOLUCION DE VIATICOS, CUENTA DE DEPOSITO: CUENTA UNICA DEL TESORO</t>
  </si>
  <si>
    <t>00526012001 DEPOSITO DE EFECTIVO, DEPOSITANTE: JUAN CARLOS RADA CUSICANQUI-BOLIVIA TV, CONCEPTO: DEVOLUCION DE VIATICOS, CUENTA DE DEPOSITO: CUENTA UNICA DEL TESORO</t>
  </si>
  <si>
    <t>00099021001 DEPOSITO DE EFECTIVO, DEPOSITANTE: CARLOS LEONIDAS BEDREGAL TARIFA, CONCEPTO: DOBLE PERCEPCION, CUENTA DE DEPOSITO: CUENTA UNICA DEL TESORO</t>
  </si>
  <si>
    <t>00212012001 DEPOSITO DE EFECTIVO, DEPOSITANTE: RUBEN ERNESTO QUISPE, CONCEPTO: REPOSICION CREDENCIAL, CUENTA DE DEPOSITO: CUENTA UNICA DEL TESORO</t>
  </si>
  <si>
    <t>00132022002 DEPOSITO DE EFECTIVO, DEPOSITANTE: MIGUEL VICENTE ALFARO MONTESINOS, CONCEPTO: DEVOLUCION DE FONDOS EN AVANCE PREV. 728, CUENTA DE DEPOSITO: CUENTA UNICA DEL TESORO</t>
  </si>
  <si>
    <t>00342012001 DEPOSITO DE EFECTIVO, DEPOSITANTE: GABRIEL ESPINOZA CANTUTA CI 4323215LP, CONCEPTO: DEVOL POR OBSERVACIONES A PRESENTACION DE INFORMA DE VIAJE AL MUNICIPIO TITO YUPANQUI GESTIO 2014, CUENTA DE DEPOSITO: CUENTA UNICA DEL TESORO</t>
  </si>
  <si>
    <t>00342012001 DEPOSITO DE EFECTIVO, DEPOSITANTE: MARIA ELEA MALLON, CONCEPTO: DEVOLUCION DE FONDOS EN AVANCE POR PAGO DE VIATICOS DEL MES DE JUNIO, CUENTA DE DEPOSITO: CUENTA UNICA DEL TESORO</t>
  </si>
  <si>
    <t>00593012001 DEPOSITO DE EFECTIVO, DEPOSITANTE: MARCELO ALBERTO BARSOLA OQUENDO, CONCEPTO: REVERSION DE FONDOS, CUENTA DE DEPOSITO: CUENTA UNICA DEL TESORO</t>
  </si>
  <si>
    <t>00046171101 DEPOSITO DE EFECTIVO, DEPOSITANTE: JEAN PEDRO RUILOWA RIVERO, CONCEPTO: SANCION POR INCUMPLIMIENTO A LA NORMA GESTION 2019, CUENTA DE DEPOSITO: CUENTA UNICA DEL TESORO</t>
  </si>
  <si>
    <t>00099021001 DEPOSITO DE EFECTIVO, DEPOSITANTE: WILDER MAMANI PILCO, CONCEPTO: REVERSION, CUENTA DE DEPOSITO: CUENTA UNICA DEL TESORO</t>
  </si>
  <si>
    <t>00099021001 DEPOSITO DE EFECTIVO, DEPOSITANTE: RUPERTO APAZA ALBERTO, CONCEPTO: DEVOLUCION POR DOBLE PERCEPCION, CUENTA DE DEPOSITO: CUENTA UNICA DEL TESORO</t>
  </si>
  <si>
    <t>00660072001 DEPOSITO DE EFECTIVO, DEPOSITANTE: JAVIER PABLO CHAVEZ RIOS, CONCEPTO: DEVOLUCION DE VIATICOS A LA LOCALIDAD DE COPACABANA EL 28-03-2019 SR. JAVIER PABLO CHAVEZ RIOS, CUENTA DE DEPOSITO: CUENTA UNICA DEL TESORO</t>
  </si>
  <si>
    <t>00046171101 DEPOSITO DE EFECTIVO, DEPOSITANTE: TELMAX, CONCEPTO: SANCION POR INCUMPLIMIENTO A LA NORMA GESTION 2018, CUENTA DE DEPOSITO: CUENTA UNICA DEL TESORO</t>
  </si>
  <si>
    <t>00592012001 DEPOSITO DE EFECTIVO, DEPOSITANTE: ABEN, CONCEPTO: EMISIVO ENTIDAD - ABEN, PAGO ND 245000 GESTION 2019, CUENTA DE DEPOSITO: CUENTA UNICA DEL TESORO</t>
  </si>
  <si>
    <t>00592012001 DEPOSITO DE EFECTIVO, DEPOSITANTE: MIN. PRESIDENCIA - UPRE, CONCEPTO: EMISIVO ENTIDAD, MINISTERIO DE LA PRESIDENCIA UPRE, PAGO ND 264942 GESTION 2019, CUENTA DE DEPOSITO: CUENTA UNICA DEL TESORO</t>
  </si>
  <si>
    <t>00592012001 DEPOSITO DE EFECTIVO, DEPOSITANTE: JOSE LUIS MAMANI ESPEJO, CONCEPTO: VENTA EMISIVO PARTICULARES DEL 10 DE JULIO DE 2019, CUENTA DE DEPOSITO: CUENTA UNICA DEL TESORO</t>
  </si>
  <si>
    <t>00099021001 DEPOSITO DE EFECTIVO, DEPOSITANTE: DENNIS ROBERTO PACHECO VEDIA, CONCEPTO: EXCESO MAXIMA REMUNERACION MAYO 2019, CUENTA DE DEPOSITO: CUENTA UNICA DEL TESORO</t>
  </si>
  <si>
    <t>00099021001 DEPOSITO DE EFECTIVO, DEPOSITANTE: DENNIS ROBERTO PACHECO VEDIA, CONCEPTO: EXCESO MAXIMA REMUNERACION ABRIL 2019, CUENTA DE DEPOSITO: CUENTA UNICA DEL TESORO</t>
  </si>
  <si>
    <t>00070011102 DEPOSITO DE EFECTIVO, DEPOSITANTE: FREDDY ARUQUIPA CHIPANA, CONCEPTO: REPOSICION DE CREDENCIAL INSTITUCIONAL, CUENTA DE DEPOSITO: CUENTA UNICA DEL TESORO</t>
  </si>
  <si>
    <t>00099021001 DEPOSITO DE EFECTIVO, DEPOSITANTE: GELBER IVAN CHAVEZ VIDAURRE, CONCEPTO: DEVOLUCION DE DOS DIAS DE VIATICOS, CUENTA DE DEPOSITO: CUENTA UNICA DEL TESORO</t>
  </si>
  <si>
    <t>00099021001 DEPOSITO DE EFECTIVO, DEPOSITANTE: LINO EMILIO TAPIA CAMBERO, CONCEPTO: REVERSION DE FONDOS, CUENTA DE DEPOSITO: CUENTA UNICA DEL TESORO</t>
  </si>
  <si>
    <t>00047261101 DEPOSITO DE EFECTIVO, DEPOSITANTE: MERCEDES POMACAHUA HUASCO, CONCEPTO: DEVOLUCION DE FONDOS NO UTILIZADOS, CUENTA DE DEPOSITO: CUENTA UNICA DEL TESORO</t>
  </si>
  <si>
    <t>00099021001 DEP.DE CHEQ.AJENOS,RET.DE CAM.,CONCEPTO: AUTORIDAD DE PENSIONES Y SEGUROS REEMBOLSO DE BAJAS MEDICAS MES MARZO 2019,DEP.: CAJA DE SALUD DE LA BANCA PRIVADA , PROCEDENCIA: BANCO NACIONAL DE BOLIVIA S.A., CHEQUE: 7320441, FECHA DE EMISION:05/07/2019</t>
  </si>
  <si>
    <t>00099021001 DEP.DE CHEQ.AJENOS,RET.DE CAM.,CONCEPTO: AUTORIDAD DE FISCALIZACION Y CONTROL SOCIAL DE ELECTRICIDAD REEMBOLSO BAJAS MEDICAS MES MARZO 2019,DEP.: CAJA DE SALUD DE LA BANCA PRIVADA</t>
  </si>
  <si>
    <t>00052018004 DEP.DE CHEQ.AJENOS,RET.DE CAM.,CONCEPTO: MDC. BS - FORTALECIMIENTO INSTITUCIONAL DEL MINISTERIO DE CULTURAS PREMIO NACIONAL DE NOVELA 2019,DEP.: CENTRO CULTURAL DE LA AECID EN BOLIVIA</t>
  </si>
  <si>
    <t>00099021001 DEP.DE CHEQ.AJENOS,RET.DE CAM.,CONCEPTO: REEMBOLSO DE BAJAS MEDICAS POR INCAPACIDAD TEMPORAL ESCUELA TECNICA CBBA.,DEP.: CAJA BANCARIA ESTATAL DE SALUD , PROCEDENCIA: BANCO UNION S.A., CHEQUE: 31920, FECHA DE EMISION:26/06/2019</t>
  </si>
  <si>
    <t>00099021001 DEP.DE CHEQ.AJENOS,RET.DE CAM.,CONCEPTO: REEMBOLSO DE BAJAS MEDICAS POR INCAPACIDAD TEMPORAL ESCUELA TECNICA CBBA.,DEP.: CAJA BANCARIA ESTATAL DE SALUD , PROCEDENCIA: BANCO UNION S.A., CHEQUE: 31510, FECHA DE EMISION:26/06/2019</t>
  </si>
  <si>
    <t>00046024204 DEP.DE CHEQ.AJENOS,RET.DE CAM.,CONCEPTO: REEMBOLSO DE BAJAS MEDICAS POR INCAPACIDAD TEMPORAL ABRIL 2019 MINISTERIO DE SALUD,DEP.: CAJA BANCARIA ESTATAL DE SALUD , PROCEDENCIA: BANCO UNION S.A., CHEQUE: 32374, FECHA DE EMISION:26/06/2019</t>
  </si>
  <si>
    <t>00046021109 DEP.DE CHEQ.AJENOS,RET.DE CAM.,CONCEPTO: REEMBOLSO DE BAJAS MEDICAS POR INCAPACIDAD TEMPORAL DEL MES DE ABRIL 2019 MINISTERIO DE SALUD,DEP.: CAJA BANCARIA ESTATAL DE SALUD</t>
  </si>
  <si>
    <t>00099021001 DEP.DE CHEQ.AJENOS,RET.DE CAM.,CONCEPTO: REEMBOLSO POR BAJAS MEDICAS DE INCAPACIDAD TEMPORAL MES ABRIL 2019 MINISTERIO DE SALUD,DEP.: CAJA BANCARIA ESTATAL DE SALUD , PROCEDENCIA: BANCO UNION S.A., CHEQUE: 32372, FECHA DE EMISION:26/06/2019</t>
  </si>
  <si>
    <t>00086031101 DEP.DE CHEQ.AJENOS,RET.DE CAM.,CONCEPTO: INGRESO SISCO MES JUNIO,DEP.: SERNAP - SAMA , PROCEDENCIA: BANCO UNION S.A., CHEQUE: 1370, FECHA DE EMISION:30/06/2019</t>
  </si>
  <si>
    <t>00046171101 DEPOSITO DE EFECTIVO, DEPOSITANTE: TELMAX, CONCEPTO: SANCION POR INCUMPLIMIENTO A LA NORMA GESTION 2019, CUENTA DE DEPOSITO: CUENTA UNICA DEL TESORO</t>
  </si>
  <si>
    <t>00099021001 DEPOSITO DE EFECTIVO, DEPOSITANTE: ELVIRA COCA VEIZAGA, CONCEPTO: DOBLE PERCEPCION, CUENTA DE DEPOSITO: CUENTA UNICA DEL TESORO</t>
  </si>
  <si>
    <t>00047297001 DEPOSITO DE EFECTIVO, DEPOSITANTE: SEBASTIAN YHONY GONZALES CHOQUE, CONCEPTO: DEVOLUCION FONDOS POR CONCEPTO DE ATRASOS, CUENTA DE DEPOSITO: CUENTA UNICA DEL TESORO</t>
  </si>
  <si>
    <t>00070011102 DEPOSITO DE EFECTIVO, DEPOSITANTE: EDSON SOCATICONA MAMANI, CONCEPTO: DEVOLUCION DE UN DIA DE VIATICO, CUENTA DE DEPOSITO: CUENTA UNICA DEL TESORO</t>
  </si>
  <si>
    <t>00099021001 DEPOSITO DE EFECTIVO, DEPOSITANTE: DIEGO VLADIMIR CRUZ BARRA, CONCEPTO: REVERSION VIATICOS VIAJE AL ECUADOR PREV 9876/16, CUENTA DE DEPOSITO: CUENTA UNICA DEL TESORO</t>
  </si>
  <si>
    <t>00526012001 DEPOSITO DE EFECTIVO, DEPOSITANTE: BOLIVIA TV- RODRIGO GUIBARRA PARRADO, CONCEPTO: BOLIVIA TV DEVOLUCION  DE FONDOS EN AVANCE, CUENTA DE DEPOSITO: CUENTA UNICA DEL TESORO</t>
  </si>
  <si>
    <t>00132032001 DEP.DE CHEQ.AJENOS,RET.DE CAM.,CONCEPTO: ECEBOL-GESTION OPERATIVA DEP A CUENTA RECAUDADORA,DEP.: SEDEM-ECEBOL , PROCEDENCIA: BANCO UNION S.A., CHEQUE: 13, FECHA DE EMISION:17/07/2019</t>
  </si>
  <si>
    <t>00578012002 DEP.DE CHEQ.AJENOS,RET.DE CAM.,CONCEPTO: REVERSION,DEP.: BOLIVIANA  DE AVIACION , PROCEDENCIA: BANCO UNION S.A., CHEQUE: 11055, FECHA DE EMISION:18/07/2019</t>
  </si>
  <si>
    <t>00206012001 DEP.DE CHEQ.AJENOS,RET.DE CAM.,CONCEPTO: DEPÓSITO POR VENTAS SANTA CRUZ PERIODO JUNIO /2019,DEP.: INE , PROCEDENCIA: BANCO UNION S.A., CHEQUE: 5150, FECHA DE EMISION:12/07/2019</t>
  </si>
  <si>
    <t>00099021001 DEP.DE CHEQ.AJENOS,RET.DE CAM.,CONCEPTO: AUTORIDAD DE FISCALIZACION Y CONTROL SOCIAL DE ELECTRICIDAD REEMBOLSO BAJAS MEDICAS MES ABRIL 2019,DEP.: CAJA DE SALUD DE LA BANCA PRIVADA</t>
  </si>
  <si>
    <t>00099021001 DEP.DE CHEQ.AJENOS,RET.DE CAM.,CONCEPTO: AUTORIDAD DE PENSIONES Y SEGUROS PAGO DE REEMBOLSO DE BAJAS MEDICAS MES MAYO 2019,DEP.: CAJA DE SALUD DE LA BANCA PRIVADA , PROCEDENCIA: BANCO NACIONAL DE BOLIVIA S.A., CHEQUE: 7321028, FECHA DE EMISION:28/06/</t>
  </si>
  <si>
    <t>00046104203 DEPOSITO DE EFECTIVO, DEPOSITANTE: NICODEM LADISLAO AQUINO CALDERON, CONCEPTO: REVERSION DE FONDOS NO EJECUTADOS, CUENTA DE DEPOSITO: CUENTA UNICA DEL TESORO</t>
  </si>
  <si>
    <t>00047297001 DEPOSITO DE EFECTIVO, DEPOSITANTE: PRO-CAMELIDOS, CONCEPTO: TALLER DE CAPACITACION, CUENTA DE DEPOSITO: CUENTA UNICA DEL TESORO</t>
  </si>
  <si>
    <t>00047297001 DEPOSITO DE EFECTIVO, DEPOSITANTE: EDDY VASQUEZ CALDERON, CONCEPTO: ATRASOS A INGRESO DE TRABAJO, CUENTA DE DEPOSITO: CUENTA UNICA DEL TESORO</t>
  </si>
  <si>
    <t>00586012001 DEPOSITO DE EFECTIVO, DEPOSITANTE: JHONNY SANCHEZ MONTECINOS, CONCEPTO: DEVOLUCION DE FONDOS, CUENTA DE DEPOSITO: CUENTA UNICA DEL TESORO</t>
  </si>
  <si>
    <t>00099021001 DEPOSITO DE EFECTIVO, DEPOSITANTE: ELIZABETH PAOLA LIMACHI ESPINOZA, CONCEPTO: DEV. REFRIGERIOS  IMPLEMENTACION LEY N 1173 S/G C31-766/19, CUENTA DE DEPOSITO: CUENTA UNICA DEL TESORO</t>
  </si>
  <si>
    <t>00292012001 DEPOSITO DE EFECTIVO, DEPOSITANTE: JUAN PABLO JAILLITA, CONCEPTO: DEVOLUCION DE SALDOS NO EJECUTADOS, CUENTA DE DEPOSITO: CUENTA UNICA DEL TESORO</t>
  </si>
  <si>
    <t>00132039201 DEPOSITO DE EFECTIVO, DEPOSITANTE: JORGE DAVID FIGUEREDO PAMURI, CONCEPTO: JORGE FIGUEREDO FONDOS NO UTILIZADOS, CUENTA DE DEPOSITO: CUENTA UNICA DEL TESORO</t>
  </si>
  <si>
    <t>00099021001 DEPOSITO DE EFECTIVO, DEPOSITANTE: VICEPRESIDENCIA DEL ESTADO NILDA S. ZUAZO ARANA, CONCEPTO: DEP POR EXTRAVIO DE CREDECIAL INSTITUCIONAL, CUENTA DE DEPOSITO: CUENTA UNICA DEL TESORO</t>
  </si>
  <si>
    <t>00099021001 DEPOSITO DE EFECTIVO, DEPOSITANTE: M.E.F.P., CONCEPTO: DEVOLUCION REFRIGERIO MAYO/19 CARLOS ALBERTO ALCAZAR ORTEGA, CUENTA DE DEPOSITO: CUENTA UNICA DEL TESORO</t>
  </si>
  <si>
    <t>00099021001 DEPOSITO DE EFECTIVO, DEPOSITANTE: SERGIO PATRICIO TERAN SALAZAR, CONCEPTO: REVERSION DE PASAJES Y VIATICOS, CUENTA DE DEPOSITO: CUENTA UNICA DEL TESORO</t>
  </si>
  <si>
    <t>00526012001 DEPOSITO DE EFECTIVO, DEPOSITANTE: BOLIVIA TV MARCELO EDUARDO BARRON BUSTILLO, CONCEPTO: DEVOLUCION DE FONDOS EN AVANCE, CUENTA DE DEPOSITO: CUENTA UNICA DEL TESORO</t>
  </si>
  <si>
    <t>00526012001 DEPOSITO DE EFECTIVO, DEPOSITANTE: BOLIVIA TV LUIS MARCOS TROCHE CANDIA, CONCEPTO: DEVOLUCION DE FONDOS EN AVANCE, CUENTA DE DEPOSITO: CUENTA UNICA DEL TESORO</t>
  </si>
  <si>
    <t>00035011105 DEPOSITO DE EFECTIVO, DEPOSITANTE: ANA MRIA RODRIGUEZ RIOS, CONCEPTO: DEVOLUCION DE FONDO EN AVANCE ASIGNADOS PARA PAGAR SERVICIOS BASICOS JUNIO / 2019 UCAS, CUENTA DE DEPOSITO: CUENTA UNICA DEL TESORO</t>
  </si>
  <si>
    <t>00099021001 DEPOSITO DE EFECTIVO, DEPOSITANTE: JUANA VICTORIA CORDOVA ROJAS, CONCEPTO: RECUPERACION DE LOS EGRESOS DE LA BOLETAS, CUENTA DE DEPOSITO: CUENTA UNICA DEL TESORO</t>
  </si>
  <si>
    <t>00099021001 DEPOSITO DE EFECTIVO, DEPOSITANTE: JUANA VICTORIA CORDOVA ROJAS, CONCEPTO: RECUPERACION DEL PAGO DE REPARTO ANTICIPADO PRA, CUENTA DE DEPOSITO: CUENTA UNICA DEL TESORO</t>
  </si>
  <si>
    <t>00099021001 DEPOSITO DE EFECTIVO, DEPOSITANTE: SERVICIO DEPARTAMENTAL DE RIEGO LA PAZ, CONCEPTO: DESEMBOLSO POR EL CONSUMO DE AGUA CORRESPONDIENTE AL MES DE JUNIO DE 2019, CUENTA DE DEPOSITO: CUENTA UNICA DEL TESORO</t>
  </si>
  <si>
    <t>00078014205 DEPOSITO DE EFECTIVO, DEPOSITANTE: ELSA QUISPE TOLA, CONCEPTO: DEVOLUCION DE SALDOS NO EJECUTADOS DE FONDOS EN AVANCE, CUENTA DE DEPOSITO: CUENTA UNICA DEL TESORO</t>
  </si>
  <si>
    <t>00078014205 DEPOSITO DE EFECTIVO, DEPOSITANTE: LILIANA ALEXANDRA VARGAS BUSTILLOS, CONCEPTO: DEVOLUCION DE SALDOS NO EJECUTADOS DE FONDOS EN AVANCE, CUENTA DE DEPOSITO: CUENTA UNICA DEL TESORO</t>
  </si>
  <si>
    <t>00099021001 DEPOSITO DE EFECTIVO, DEPOSITANTE: GEOVANA QUISPE BAPTISTA, CONCEPTO: DEVOLUCION BONO FRONTERA, CUENTA DE DEPOSITO: CUENTA UNICA DEL TESORO</t>
  </si>
  <si>
    <t>00086031101 DEP.DE CHEQ.AJENOS,RET.DE CAM.,CONCEPTO: INGRESO SISCO MES JUNIO,DEP.: SERNAP-PALMAR , PROCEDENCIA: BANCO UNION S.A., CHEQUE: 1210, FECHA DE EMISION:30/06/2019</t>
  </si>
  <si>
    <t>00046024102 DEP.DE CHEQ.AJENOS,RET.DE CAM.,CONCEPTO: BONO DE VACUNACION,DEP.: GOBIERNO AUTONOMO DPTAL DEL BENI , PROCEDENCIA: BANCO UNION S.A., CHEQUE: 182610, FECHA DE EMISION:18/07/2019</t>
  </si>
  <si>
    <t>00086031101 DEP.DE CHEQ.AJENOS,RET.DE CAM.,CONCEPTO: INGRESOS POR MULTAS,DEP.: SERNAP-TUNARI , PROCEDENCIA: BANCO UNION S.A., CHEQUE: 618, FECHA DE EMISION:29/06/2019</t>
  </si>
  <si>
    <t>00099021001 DEP.DE CHEQ.AJENOS,RET.DE CAM.,CONCEPTO: GALARZA SOLIZ GABRIELA,DEP.: BANCO UNION SA , PROCEDENCIA: BANCO UNION S.A., CHEQUE: 165376, FECHA DE EMISION:19/07/2019</t>
  </si>
  <si>
    <t>00099021001 DEP.DE CHEQ.AJENOS,RET.DE CAM.,CONCEPTO: HERRERA HURTADO ANNY LORENA,DEP.: BANCO UNION SA , PROCEDENCIA: BANCO UNION S.A., CHEQUE: 165375, FECHA DE EMISION:19/07/2019</t>
  </si>
  <si>
    <t>00099021001 DEP.DE CHEQ.AJENOS,RET.DE CAM.,CONCEPTO: SANCHEZ ROMERO ANA MARIA,DEP.: BANCO UNION SA , PROCEDENCIA: BANCO UNION S.A., CHEQUE: 165374, FECHA DE EMISION:19/07/2019</t>
  </si>
  <si>
    <t>00099021001 DEP.DE CHEQ.AJENOS,RET.DE CAM.,CONCEPTO: VILLEGAS TERCEROS ROSCIO EUGENIA,DEP.: BANCO UNION SA , PROCEDENCIA: BANCO UNION S.A., CHEQUE: 165377, FECHA DE EMISION:19/07/2019</t>
  </si>
  <si>
    <t>00283024101 DEP.DE CHEQ.AJENOS,RET.DE CAM.,CONCEPTO: DEVOLUCION DE PASAJE AEREO,DEP.: LINEA AEREA AMAZONAS , PROCEDENCIA: BANCO UNION S.A., CHEQUE: 1744, FECHA DE EMISION:17/07/2019</t>
  </si>
  <si>
    <t>00015011108 DEP.DE CHEQ.AJENOS,RET.DE CAM.,CONCEPTO: DEVOLUCION DE FONDOS,DEP.: MIN GOBIERNO , PROCEDENCIA: BANCO UNION S.A., CHEQUE: 51373, FECHA DE EMISION:10/07/2019</t>
  </si>
  <si>
    <t>00283014101 DEP.DE CHEQ.AJENOS,RET.DE CAM.,CONCEPTO: PERMISO SIN GOCE DE HABERES,DEP.: ADUANA NACIONAL , PROCEDENCIA: BANCO UNION S.A., CHEQUE: 3551, FECHA DE EMISION:11/07/2019</t>
  </si>
  <si>
    <t>00099021001 DEPOSITO DE EFECTIVO, DEPOSITANTE: MIGUEL PATRICK FUENTES PANIAGUA, CONCEPTO: DEVOLUCION DE PAGO EN DEMASIA SUELDO ENERO / 2019, CUENTA DE DEPOSITO: CUENTA UNICA DEL TESORO</t>
  </si>
  <si>
    <t>00041031107 DEPOSITO DE EFECTIVO, DEPOSITANTE: GISELA FERNANDEZ CHAVEZ, CONCEPTO: DEVOLUCION GASTOS OPERATIVOS VIAJE ORURO CBN - ENALBO, CUENTA DE DEPOSITO: CUENTA UNICA DEL TESORO</t>
  </si>
  <si>
    <t>00526012001 DEPOSITO DE EFECTIVO, DEPOSITANTE: BOLIVIA TV. RENE MIGUEL TORRICOS CASTILLO, CONCEPTO: DEVOLUCION DE PASAJES RENE MIGUEL TORRICOS CASTILLO, CUENTA DE DEPOSITO: CUENTA UNICA DEL TESORO</t>
  </si>
  <si>
    <t>00578012002 DEP.DE CHEQ.AJENOS,RET.DE CAM.,CONCEPTO: REVERSION,DEP.: BOLIVIANA DE AVIACION , PROCEDENCIA: BANCO UNION S.A., CHEQUE: 11056, FECHA DE EMISION:18/07/2019</t>
  </si>
  <si>
    <t>00030014201 DEP.DE CHEQ.AJENOS,RET.DE CAM.,CONCEPTO: DEVOLUCION PASAJES AEREOS S/G DEPÓSITO BOLTUR,DEP.: BOLTUR , PROCEDENCIA: BANCO UNION S.A., CHEQUE: 622, FECHA DE EMISION:17/07/2019</t>
  </si>
  <si>
    <t>00660012006 DEP.DE CHEQ.AJENOS,RET.DE CAM.,CONCEPTO: DEVOLUCION POR EXCESO DE LLAMADAS GESTION 2018,DEP.: ORGANO JUDICIAL DISTRITO POTOSI , PROCEDENCIA: BANCO UNION S.A., CHEQUE: 1354, FECHA DE EMISION:17/07/2019</t>
  </si>
  <si>
    <t>00086031101 DEP.DE CHEQ.AJENOS,RET.DE CAM.,CONCEPTO: INGRESO SISCO JUNIO,DEP.: SERNAP - TUNARI , PROCEDENCIA: BANCO UNION S.A., CHEQUE: 627, FECHA DE EMISION:30/06/2019</t>
  </si>
  <si>
    <t>00099021001 DEPOSITO DE EFECTIVO, DEPOSITANTE: JUAN CARLOS GARCIA CARPIO, CONCEPTO: DEVOLUCION DE HORAS SUPERAVIT, CUENTA DE DEPOSITO: CUENTA UNICA DEL TESORO</t>
  </si>
  <si>
    <t>00099021001 DEPOSITO DE EFECTIVO, DEPOSITANTE: ORGANO  JUDICIAL, CONCEPTO: REVERSION, CUENTA DE DEPOSITO: CUENTA UNICA DEL TESORO</t>
  </si>
  <si>
    <t>00099021001 DEPOSITO DE EFECTIVO, DEPOSITANTE: AGENCIA ESTATAL DE VIVIENDA, CONCEPTO: PAGO POR SERVICIO DE AGUA POTABLE POR EL MES DE JUNIO / 2019 DEL EDIFICIO EX-CONAVI, CUENTA DE DEPOSITO: CUENTA UNICA DEL TESORO</t>
  </si>
  <si>
    <t>00378012002 DEPOSITO DE EFECTIVO, DEPOSITANTE: SENATEX- PACHECO SORUCO RAQUEL MARIA, CONCEPTO: DEVOLUCION AL C31 N 336 POR RETENCION DE IMPUESTOS, CUENTA DE DEPOSITO: CUENTA UNICA DEL TESORO</t>
  </si>
  <si>
    <t>00378012002 DEPOSITO DE EFECTIVO, DEPOSITANTE: SENATEX - PACHECO SORUCO RAQUEL MARIA, CONCEPTO: DEVOLUCION AL C31 N 336  POR SALDO NO EJECUTADO, CUENTA DE DEPOSITO: CUENTA UNICA DEL TESORO</t>
  </si>
  <si>
    <t>00249012001 DEPOSITO DE EFECTIVO, DEPOSITANTE: CASIANO GUARACHI CONDORI, CONCEPTO: DESCARGO DE PEAJE POR VIAJE EN COMISION COCHABAMBA, SANTA CRUZ Y TRINIDAD, CUENTA DE DEPOSITO: CUENTA UNICA DEL TESORO</t>
  </si>
  <si>
    <t>00592012001 DEPOSITO DE EFECTIVO, DEPOSITANTE: VICTOR CORTEZ CAMINO, CONCEPTO: PAGO NOTA DE DEBITO 234752- GESTION 2018, CUENTA DE DEPOSITO: CUENTA UNICA DEL TESORO</t>
  </si>
  <si>
    <t>00592012001 DEPOSITO DE EFECTIVO, DEPOSITANTE: EMPRESA ESTATAL BOLIVIANA  DE TURISMO  BOLTUR, CONCEPTO: PAGO NOTA DE DEBITO 222698 GESTION 2018, CUENTA DE DEPOSITO: CUENTA UNICA DEL TESORO</t>
  </si>
  <si>
    <t>00212012001 DEPOSITO DE EFECTIVO, DEPOSITANTE: INSTITUTO NACIONAL DE REFORMA AGRARIA, CONCEPTO: REPOSICION DE CREDENCIAL, CUENTA DE DEPOSITO: CUENTA UNICA DEL TESORO</t>
  </si>
  <si>
    <t>00132042002 DEPOSITO DE EFECTIVO, DEPOSITANTE: FLORENCIA ALEGRE MAMANI, CONCEPTO: DEVOLUCION DE RETROACTIVO, CUENTA DE DEPOSITO: CUENTA UNICA DEL TESORO</t>
  </si>
  <si>
    <t>00592012001 DEPOSITO DE EFECTIVO, DEPOSITANTE: CARLOS DANIEL MENDEZ RIBERTH, CONCEPTO: DEVOLUCION DE FONDOS EN AVANCE REPARACION VEHICULO, CUENTA DE DEPOSITO: CUENTA UNICA DEL TESORO</t>
  </si>
  <si>
    <t>00592012001 DEPOSITO DE EFECTIVO, DEPOSITANTE: MINISTERIO DE LA PRESIDENCIA, CONCEPTO: EMISIVO ENTIDAD MINISTERIO DE LA PRESIDENCIA PAGO ND 255319 GESTION 2019, CUENTA DE DEPOSITO: CUENTA UNICA DEL TESORO</t>
  </si>
  <si>
    <t>00592012001 DEPOSITO DE EFECTIVO, DEPOSITANTE: MIN DE LA PRESIDENCIA UPRE, CONCEPTO: EMISIVO ENTIDAD MIN DE LA PRESIDENCIA UPRE PAGO ND 263009 GESTION 2019, CUENTA DE DEPOSITO: CUENTA UNICA DEL TESORO</t>
  </si>
  <si>
    <t>00592012001 DEPOSITO DE EFECTIVO, DEPOSITANTE: MINISTERIO DE EDUCACION, CONCEPTO: EMISIVO ENTIDAD MINISTERIO DE EDUCACION PAGO ND 268678 GESTION 2019, CUENTA DE DEPOSITO: CUENTA UNICA DEL TESORO</t>
  </si>
  <si>
    <t>00592012001 DEPOSITO DE EFECTIVO, DEPOSITANTE: MINISTERIO DE LA PRESIDENCIA, CONCEPTO: EMISIVO ENTIDAD MINISTERIO DE LA PRESIDENCIA PAGO ND 255317 Y 256144 GESTION 2019, CUENTA DE DEPOSITO: CUENTA UNICA DEL TESORO</t>
  </si>
  <si>
    <t>00070011102 DEPOSITO DE EFECTIVO, DEPOSITANTE: CARMINIA ALEJANDRA MARTINEZ CUSICANQUI, CONCEPTO: DEVOLUCION DE VIATICO, CUENTA DE DEPOSITO: CUENTA UNICA DEL TESORO</t>
  </si>
  <si>
    <t>00099021001 DEPOSITO DE EFECTIVO, DEPOSITANTE: LUIS ROJAS -MINISTERIO DE DEPORTES, CONCEPTO: DEVOLUCION SALDOS NO UTILIZADOS - FONDOS EN AVANCE, CUENTA DE DEPOSITO: CUENTA UNICA DEL TESORO</t>
  </si>
  <si>
    <t>00587012007 DEPOSITO DE EFECTIVO, DEPOSITANTE: E.B.C., CONCEPTO: SALDO DE FONDOS ASIGNADOS, CUENTA DE DEPOSITO: CUENTA UNICA DEL TESORO</t>
  </si>
  <si>
    <t>00132022002 DEPOSITO DE EFECTIVO, DEPOSITANTE: MARIA ZULEMA CALLIZAYA MEDINA, CONCEPTO: DEVOLUCION DE FONDOS N° PREVENTIVO 868, CUENTA DE DEPOSITO: CUENTA UNICA DEL TESORO</t>
  </si>
  <si>
    <t>00047137003 DEPOSITO DE EFECTIVO, DEPOSITANTE: MDRYT EMPODERAR, CONCEPTO: DEVOLUCION GIP JUNIO/2019 PR 3031 P:31120-0,4, CUENTA DE DEPOSITO: CUENTA UNICA DEL TESORO</t>
  </si>
  <si>
    <t>00047137003 DEPOSITO DE EFECTIVO, DEPOSITANTE: MDRYT EMPODERAR, CONCEPTO: DEVOLUCION GIP JUNIO/2019 PR 3028 P:212-1 , P:213-6180, CUENTA DE DEPOSITO: CUENTA UNICA DEL TESORO</t>
  </si>
  <si>
    <t>00047137003 DEPOSITO DE EFECTIVO, DEPOSITANTE: MDRYT EMPODERAR, CONCEPTO: DEVOLUCION GIP JUNIO /2019 PRI 30290P:24120-1,475, CUENTA DE DEPOSITO: CUENTA UNICA DEL TESORO</t>
  </si>
  <si>
    <t>00682018001 DEP.DE CHEQ.AJENOS,RET.DE CAM.,CONCEPTO: VILMA EVA LOPEZ GUTIERREZ DEVOLUCION GASTOS NO RECONOCIDOS GESTION 2016,DEP.: DEFENSORIA DEL PUEBLO , PROCEDENCIA: BANCO UNION S.A., CHEQUE: 1530, FECHA DE EMISION:22/07/2019</t>
  </si>
  <si>
    <t>00099021001 DEP.DE CHEQ.AJENOS,RET.DE CAM.,CONCEPTO: COMPENSACION MENSUAL DE COTIZACIONES,DEP.: FUTURO DE BOLIVIA AFP , PROCEDENCIA: BANCO DE CREDITO DE BOLIVIA S.A., CHEQUE: 58931, FECHA DE EMISION:19/07/2019</t>
  </si>
  <si>
    <t>00099021001 DEP.DE CHEQ.AJENOS,RET.DE CAM.,CONCEPTO: FRACCION COMPLEMENTARIA MENSUAL,DEP.: FUTURO DE BOLIVIA AFP , PROCEDENCIA: BANCO DE CREDITO DE BOLIVIA S.A., CHEQUE: 58932, FECHA DE EMISION:19/07/2019</t>
  </si>
  <si>
    <t>00291012006 DEP.DE CHEQ.AJENOS,RET.DE CAM.,CONCEPTO: ABC-N° 08/15 GNA USO DE DERECHO DE VIA CHIMORE IVIRGAZAMA,DEP.: NUEVATEL PCS DE BOLIVIA S.A. , PROCEDENCIA: BANCO BISA S.A., CHEQUE: 41460, FECHA DE EMISION:17/07/2019</t>
  </si>
  <si>
    <t>00015021104 DEP.DE CHEQ.AJENOS,RET.DE CAM.,CONCEPTO: MIN DE GOBIERNO DIRECCION NACIONAL DE SALUD Y BIENESTAR SOCIAL,DEP.: DIRECCION NAL DE SALUD Y BIENESTAR SOCIAL , PROCEDENCIA: BANCO UNION S.A., CHEQUE: 2935, FECHA DE EMISION:17/07/2019</t>
  </si>
  <si>
    <t>00599022001 DEP.DE CHEQ.AJENOS,RET.DE CAM.,CONCEPTO: DEVOLUCION POR DOBLE PERCEPCION SUBSIDIO UNIVERSAL DISTRIBUIDORA COBIJA BENEFICIARIA FABIOLA GUZMAN,DEP.: EMPRESA BOLIVIANA DE ALIMENTOS Y DERIVADOS - EBA</t>
  </si>
  <si>
    <t>00599022001 DEP.DE CHEQ.AJENOS,RET.DE CAM.,CONCEPTO: DEVOLUCION POR DOBLE PERCEPCION SUBSIDIO UNIVERSAL DISTRIBUIDORA COBIJA BENEFICIARIA BEATRIZ CHIARA,DEP.: EMPRESA BOLIVIANA DE ALIMENTOS Y DERIVADOS - EBA</t>
  </si>
  <si>
    <t>00599032003 DEP.DE CHEQ.AJENOS,RET.DE CAM.,CONCEPTO: DESCUENTO A IVAN SEVERICH POR FALTANTE DE PRODUCTOS,DEP.: EMPRESA BOLIVIANA DE ALIMENTOS Y DERIVADOS - EBA , PROCEDENCIA: BANCO UNION S.A., CHEQUE: 169, FECHA DE EMISION:19/07/2019</t>
  </si>
  <si>
    <t>00070011102 DEP.DE CHEQ.AJENOS,RET.DE CAM.,CONCEPTO: DEV. SALDO NO EJECUTADO NANCY QUISPE PADILLA POR ENTREGA DE RECURSOS C-31 N° 1064.1 PARA REVERSION,DEP.: MINISTERIO DE TRABAJO , PROCEDENCIA: BANCO UNION S.A., CHEQUE: 9430, FECHA DE EMISION:15/07/2019</t>
  </si>
  <si>
    <t>00599032003 DEP.DE CHEQ.AJENOS,RET.DE CAM.,CONCEPTO: DEPÓSITO POR FACTURA NO DECLARADA POR DANIEL CARI CARI,DEP.: EMPRESA BOLIVIANA DE ALIMENTOS Y DERIVADOS - EBA , PROCEDENCIA: BANCO UNION S.A., CHEQUE: 165, FECHA DE EMISION:19/07/2019</t>
  </si>
  <si>
    <t>00580012001 DEPOSITO DE EFECTIVO, DEPOSITANTE: ALIANZA SEGUROS S.A., CONCEPTO: ENPE DEP ADUANEROS BOLVIANOS, CUENTA DE DEPOSITO: CUENTA UNICA DEL TESORO</t>
  </si>
  <si>
    <t>00580012001 DEPOSITO DE EFECTIVO, DEPOSITANTE: ALIANZA SEGUROS S.A., CONCEPTO: ENPE-DEP ADUANEROS BOLIVIANOS, CUENTA DE DEPOSITO: CUENTA UNICA DEL TESORO</t>
  </si>
  <si>
    <t>00580012001 DEPOSITO DE EFECTIVO, DEPOSITANTE: ALIANZA SEGUROS S.A., CONCEPTO: (ENPE-DEP ADUANEROS BOLIVIANOS), CUENTA DE DEPOSITO: CUENTA UNICA DEL TESORO</t>
  </si>
  <si>
    <t>00591012001 DEPOSITO DE EFECTIVO, DEPOSITANTE: GABRIEL ULO ARTEAGA, CONCEPTO: PAGO DE ENERGIA ELEC FEB 19 A ABRIL 19, CUENTA DE DEPOSITO: CUENTA UNICA DEL TESORO</t>
  </si>
  <si>
    <t>00591012001 DEPOSITO DE EFECTIVO, DEPOSITANTE: GABRIEL ULO ARTEAGA, CONCEPTO: PAGO DE AGUA ENERO 19 A ABRIL 19, CUENTA DE DEPOSITO: CUENTA UNICA DEL TESORO</t>
  </si>
  <si>
    <t>00099021001 DEPOSITO DE EFECTIVO, DEPOSITANTE: SEPDAVI, CONCEPTO: PAGO SERVICIOS BASICOS DEL MES DE JUNIO 2019 A FAVOR DE LA PROCURADURIA GENERAL DEL ESTADO, CUENTA DE DEPOSITO: CUENTA UNICA DEL TESORO</t>
  </si>
  <si>
    <t>00586012001 DEPOSITO DE EFECTIVO, DEPOSITANTE: ESTRELLA CELESTE PADILLA MENDOZA, CONCEPTO: DEVOLUCION DE FONDOS, CUENTA DE DEPOSITO: CUENTA UNICA DEL TESORO</t>
  </si>
  <si>
    <t>00212082004 DEP.DE CHEQ.AJENOS,RET.DE CAM.,CONCEPTO: APORTES VOLUNTARIOS MES JULIO 2019 INRA LA PAZ,DEP.: INRA LA PAZ APORTES VOLUNTARIOS JULIO 2019 , PROCEDENCIA: BANCO UNION S.A., CHEQUE: 3909, FECHA DE EMISION:22/07/2019</t>
  </si>
  <si>
    <t>00597012001 DEPOSITO DE EFECTIVO, DEPOSITANTE: YACIMIENTOS DE LITIO BOLIVIANOS, CONCEPTO: DEP POR OMISION DEL 13% DE FACTURAS DE COMISIONES BANCARIAS POR SERVICIO DE TRANSFERENCIA DE REFRIGE, CUENTA DE DEPOSITO: CUENTA UNICA DEL TESORO</t>
  </si>
  <si>
    <t>00099021001 DEPOSITO DE EFECTIVO, DEPOSITANTE: ISAID BEJARANO MIRANDA, CONCEPTO: COBRO INDEBIDO POR CUENTAS POR COBRAR, CUENTA DE DEPOSITO: CUENTA UNICA DEL TESORO</t>
  </si>
  <si>
    <t>00099021001 DEPOSITO DE EFECTIVO, DEPOSITANTE: NANCY NUÑEZ CHUMACERO, CONCEPTO: REVERSIONES PASADAS, CUENTA DE DEPOSITO: CUENTA UNICA DEL TESORO</t>
  </si>
  <si>
    <t>00099021001 DEPOSITO DE EFECTIVO, DEPOSITANTE: ALEJANDRO LOZA FLORES, CONCEPTO: REGULARIZACION POR TOPE SALARIAL CUT BCB, CUENTA DE DEPOSITO: CUENTA UNICA DEL TESORO</t>
  </si>
  <si>
    <t>00046171101 DEPOSITO DE EFECTIVO, DEPOSITANTE: AGROINDUSTRIAS NATIVAS IMPORT EXPORT AGRONAT SA, CONCEPTO: SANCION POR INCUMPLIMIENTO A LA NORMA, CUENTA DE DEPOSITO: CUENTA UNICA DEL TESORO</t>
  </si>
  <si>
    <t>00010011102 DEPOSITO DE EFECTIVO, DEPOSITANTE: CONSULADO DE BOLIVIA EN CARACAS VENEZUELA, CONCEPTO: DEPÓSITO TRAMITE PASAPORTE A FAVOR DEL SR. AMADO ANTONIO MURILLO FIORILO, CUENTA DE DEPOSITO: CUENTA UNICA DEL TESORO</t>
  </si>
  <si>
    <t>00526012001 DEPOSITO DE EFECTIVO, DEPOSITANTE: ROSSI REMBERTO MOLINA J-BOLIVIA TV, CONCEPTO: DEVOLUCION VIATICOS, CUENTA DE DEPOSITO: CUENTA UNICA DEL TESORO</t>
  </si>
  <si>
    <t>00526012001 DEPOSITO DE EFECTIVO, DEPOSITANTE: BOLIVIA TV-GUADALUPO VELASCO, CONCEPTO: DEVOLUCION  VIATICOS, CUENTA DE DEPOSITO: CUENTA UNICA DEL TESORO</t>
  </si>
  <si>
    <t>00526012001 DEPOSITO DE EFECTIVO, DEPOSITANTE: PABLO SUXO COYA-BOLVIA TV, CONCEPTO: DEVOLUCION DE VIATICOS, CUENTA DE DEPOSITO: CUENTA UNICA DEL TESORO</t>
  </si>
  <si>
    <t>00526012001 DEPOSITO DE EFECTIVO, DEPOSITANTE: JOSE LUIS MAMANI AQUISE-BOLIVIA TV, CONCEPTO: DEVOLUCION DE VIATICOS, CUENTA DE DEPOSITO: CUENTA UNICA DEL TESORO</t>
  </si>
  <si>
    <t>00526012001 DEPOSITO DE EFECTIVO, DEPOSITANTE: EDMUNDO OSWALDO PANDO LOPEZ-BOLIVIA TV, CONCEPTO: DEVOLUCION DE VIATICOS, CUENTA DE DEPOSITO: CUENTA UNICA DEL TESORO</t>
  </si>
  <si>
    <t>00099021001 DEPOSITO DE EFECTIVO, DEPOSITANTE: LOURDES ALIAGA ZAPATA, CONCEPTO: DOBLE PERCEPCION DEL MES DE JULIO 2019, CUENTA DE DEPOSITO: CUENTA UNICA DEL TESORO</t>
  </si>
  <si>
    <t>00046171101 DEPOSITO DE EFECTIVO, DEPOSITANTE: DIM SRL NIT 120953028, CONCEPTO: PAGO CUMPLIMIENTO ARA 605/2019, CUENTA DE DEPOSITO: CUENTA UNICA DEL TESORO</t>
  </si>
  <si>
    <t>00099021001 DEPOSITO DE EFECTIVO, DEPOSITANTE: MACARIO QUISPE QUISPE, CONCEPTO: DEVOLUCION DE VIATICOS, CUENTA DE DEPOSITO: CUENTA UNICA DEL TESORO</t>
  </si>
  <si>
    <t>00086051101 DEPOSITO DE EFECTIVO, DEPOSITANTE: CAROLINA HUARACHI, CONCEPTO: DEVOLUCION DE FONDOS EN AVANCE, CUENTA DE DEPOSITO: CUENTA UNICA DEL TESORO</t>
  </si>
  <si>
    <t>00020011104 DEPOSITO DE EFECTIVO, DEPOSITANTE: INSTITUTO GEOGRAFICO MILITAR, CONCEPTO: REVERSION GASTOS NO EJECTADOS PARTIDA 21100 PREV. 3557, CUENTA DE DEPOSITO: CUENTA UNICA DEL TESORO</t>
  </si>
  <si>
    <t>00020031101 DEPOSITO DE EFECTIVO, DEPOSITANTE: TOMAS USNAYO QUISPE, CONCEPTO: REVERSION P/ALIMENTACION P/REUNIONES Y SEMINARIOS, CUENTA DE DEPOSITO: CUENTA UNICA DEL TESORO</t>
  </si>
  <si>
    <t>00020011104 DEPOSITO DE EFECTIVO, DEPOSITANTE: INSTITUTO GEOGRAFICO MILITAR, CONCEPTO: REVERSION POR GASTOS NO EJECUTADOS PARTIDA 21300 PREV. 3557, CUENTA DE DEPOSITO: CUENTA UNICA DEL TESORO</t>
  </si>
  <si>
    <t>00020011104 DEPOSITO DE EFECTIVO, DEPOSITANTE: INSTITUTO GEOGRAFICO MILITAR, CONCEPTO: REVERSION POR GASTOS NO EJECUTADOS PARTIDA 22120 PREV.3076, CUENTA DE DEPOSITO: CUENTA UNICA DEL TESORO</t>
  </si>
  <si>
    <t>00099021001 DEPOSITO DE EFECTIVO, DEPOSITANTE: RONALD VARGAS MARTINEZ, CONCEPTO: DEVOLUCION  PAGO PEAJES VIAS BOLIVIA, CUENTA DE DEPOSITO: CUENTA UNICA DEL TESORO</t>
  </si>
  <si>
    <t>00132042002 DEPOSITO DE EFECTIVO, DEPOSITANTE: FRANCES RUIZ SILVERIO, CONCEPTO: DEVOLUCION DE FONDOS EN AVANCE, CUENTA DE DEPOSITO: CUENTA UNICA DEL TESORO</t>
  </si>
  <si>
    <t>00099021001 DEPOSITO DE EFECTIVO, DEPOSITANTE: GARY NORMAN TICONA ALIAGA, CONCEPTO: REV. C-31 170312019: DEVOLUCION DE VIATICOS, CUENTA DE DEPOSITO: CUENTA UNICA DEL TESORO</t>
  </si>
  <si>
    <t>00155012001 DEPOSITO DE EFECTIVO, DEPOSITANTE: JORDAN MARIA FATIMA, CONCEPTO: DEVOLUCION DE GASTOS ADMINISTRATIVOS POR PASAJES NO UTILIZADOS GESTION 2018, CUENTA DE DEPOSITO: CUENTA UNICA DEL TESORO</t>
  </si>
  <si>
    <t>00099021001 DEPOSITO DE EFECTIVO, DEPOSITANTE: MDRYT / NESTOR ALANOCA CONDE, CONCEPTO: DEVOLUCION DE FONDOS EN AVANCE, CUENTA DE DEPOSITO: CUENTA UNICA DEL TESORO</t>
  </si>
  <si>
    <t>00046171101 DEPOSITO DE EFECTIVO, DEPOSITANTE: IMPROFAR, CONCEPTO: SANCION POR INCUMPLIMIENTO A LA NORMA, CUENTA DE DEPOSITO: CUENTA UNICA DEL TESORO</t>
  </si>
  <si>
    <t>00041031107 DEPOSITO DE EFECTIVO, DEPOSITANTE: IBMETRO GARY CHAMBI, CONCEPTO: DEVOLUCION DE GASTOS DE TRANSPORTE, CUENTA DE DEPOSITO: CUENTA UNICA DEL TESORO</t>
  </si>
  <si>
    <t>00041031107 DEPOSITO DE EFECTIVO, DEPOSITANTE: ERWIN ALCIDES CHOQUE CONDE, CONCEPTO: DEVOLUCION DE GASTOS DE TRANSPORTE, CUENTA DE DEPOSITO: CUENTA UNICA DEL TESORO</t>
  </si>
  <si>
    <t>00099021001 DEPOSITO DE EFECTIVO, DEPOSITANTE: EVA MOIRA SALAS GONZALES, CONCEPTO: DEVOLUCION DE FONDOS EN AVANCE, CUENTA DE DEPOSITO: CUENTA UNICA DEL TESORO</t>
  </si>
  <si>
    <t>00862012001 DEPOSITO DE EFECTIVO, DEPOSITANTE: JUAN JOSE GRIFFITHS LIZARAZU, CONCEPTO: DEVOLUCION POR LLAMADAS TELEFONICAS, CUENTA DE DEPOSITO: CUENTA UNICA DEL TESORO</t>
  </si>
  <si>
    <t>00020011104 DEPOSITO DE EFECTIVO, DEPOSITANTE: DISTRITO GEOGRAFICO LA PAZ -WALDO QUISPE MATTA, CONCEPTO: REVERSION GASTOS NO EJECUTADOS PARTIDA :21400 PREVENTIVO :3674.1, CUENTA DE DEPOSITO: CUENTA UNICA DEL TESORO</t>
  </si>
  <si>
    <t>00099021001 DEP.DE CHEQ.AJENOS,RET.DE CAM.,CONCEPTO: REVERSION,DEP.: INSTITUTO DEL SEGURO AGRARIO , PROCEDENCIA: BANCO UNION S.A., CHEQUE: 1499, FECHA DE EMISION:11/07/2019</t>
  </si>
  <si>
    <t>00099021001 DEP.DE CHEQ.AJENOS,RET.DE CAM.,CONCEPTO: REVERSION,DEP.: INSTITUTO DEL SEGURO AGRARIO , PROCEDENCIA: BANCO UNION S.A., CHEQUE: 1500, FECHA DE EMISION:11/07/2019</t>
  </si>
  <si>
    <t>00099021001 DEP.DE CHEQ.AJENOS,RET.DE CAM.,CONCEPTO: REVERSION,DEP.: INSTITUTO DEL SEGURO AGRARIO , PROCEDENCIA: BANCO UNION S.A., CHEQUE: 1483, FECHA DE EMISION:27/06/2019</t>
  </si>
  <si>
    <t>00099021001 DEP.DE CHEQ.AJENOS,RET.DE CAM.,CONCEPTO: REVERSION,DEP.: INSTITUTO DEL SEGURO AGRARIO , PROCEDENCIA: BANCO UNION S.A., CHEQUE: 1481, FECHA DE EMISION:27/06/2019</t>
  </si>
  <si>
    <t>00587012010 DEP.DE CHEQ.AJENOS,RET.DE CAM.,CONCEPTO: CERTIFICADO DE PAGO N 16-COSNTRUCCION RIO SEQUE LA CUMBRE,DEP.: ABC , PROCEDENCIA: BANCO UNION S.A., CHEQUE: 1412, FECHA DE EMISION:23/07/2019</t>
  </si>
  <si>
    <t>00099021001 DEP.DE CHEQ.AJENOS,RET.DE CAM.,CONCEPTO: REVERSION,DEP.: SERNAP-AGURAGUE , PROCEDENCIA: BANCO UNION S.A., CHEQUE: 1483, FECHA DE EMISION:29/06/2019</t>
  </si>
  <si>
    <t>00086031101 DEP.DE CHEQ.AJENOS,RET.DE CAM.,CONCEPTO: REVERSION,DEP.: SERNAP-AGURAGUE , PROCEDENCIA: BANCO UNION S.A., CHEQUE: 1487, FECHA DE EMISION:29/06/2019</t>
  </si>
  <si>
    <t>00086034201 DEP.DE CHEQ.AJENOS,RET.DE CAM.,CONCEPTO: REVERSION,DEP.: SERNAP-AGURAGUE , PROCEDENCIA: BANCO UNION S.A., CHEQUE: 1486, FECHA DE EMISION:29/06/2019</t>
  </si>
  <si>
    <t>00099021001 DEP.DE CHEQ.AJENOS,RET.DE CAM.,CONCEPTO: REVERSION,DEP.: SERNAP-AGURAGUE , PROCEDENCIA: BANCO UNION S.A., CHEQUE: 1484, FECHA DE EMISION:29/06/2019</t>
  </si>
  <si>
    <t>00086031109 DEP.DE CHEQ.AJENOS,RET.DE CAM.,CONCEPTO: REVERSION,DEP.: SERNAP-MANURIPI , PROCEDENCIA: BANCO UNION S.A., CHEQUE: 2274, FECHA DE EMISION:29/06/2019</t>
  </si>
  <si>
    <t>00290012001 DEP.DE CHEQ.AJENOS,RET.DE CAM.,CONCEPTO: DEP POR MULTAS Y ATRASOS DE CONSULTORES DE LINEA GDSCZ II DIC/2018 MAR Y ABRIL/2019 C-31 SIP N° 241,DEP.: SERVICIO DE IMPUESTOS NACIONALES</t>
  </si>
  <si>
    <t>00155012002 DEP.DE CHEQ.AJENOS,RET.DE CAM.,CONCEPTO: REPOSICION DE CREDENCIALES A GISELA SANCHEZ GONZALES,DEP.: DIRECCION DEL NOTARIADO PLURINACIONAL , PROCEDENCIA: BANCO UNION S.A., CHEQUE: 460, FECHA DE EMISION:22/07/2019</t>
  </si>
  <si>
    <t>00290012001 DEP.DE CHEQ.AJENOS,RET.DE CAM.,CONCEPTO: DEP POR PAGO EN EXCESO DE LA GDSCZ II S/G C-31 SIP N° 241,DEP.: SERVICIO DE IMPUESTOS NACIONALES , PROCEDENCIA: BANCO UNION S.A., CHEQUE: 5518, FECHA DE EMISION:17/07/2019</t>
  </si>
  <si>
    <t>00290012001 DEP.DE CHEQ.AJENOS,RET.DE CAM.,CONCEPTO: DEP POR REGULARIZACION DE OTRA CXC DE FONDO ROTATIVO/2018 GDBN S/G C-31 SIP N° 244,DEP.: SERVICIO DE IMPUESTOS NACIONALES , PROCEDENCIA: BANCO UNION S.A., CHEQUE: 5524, FECHA DE EMISION:17/07/2019</t>
  </si>
  <si>
    <t>00099021001 DEP.DE CHEQ.AJENOS,RET.DE CAM.,CONCEPTO: SALDOS NO EJECUTADOS SOCORROS GESTION 2019 FUENTE 10,DEP.: MINISTERIO DE DEFENSA , PROCEDENCIA: BANCO UNION S.A., CHEQUE: 119, FECHA DE EMISION:01/07/2019</t>
  </si>
  <si>
    <t>00099021001 DEP.DE CHEQ.AJENOS,RET.DE CAM.,CONCEPTO: SALDOS NO EJECUTADOS ALIMENTACION FUENTE 10,DEP.: MINISTERIO DE DEFENSA , PROCEDENCIA: BANCO UNION S.A., CHEQUE: 167, FECHA DE EMISION:22/07/2019</t>
  </si>
  <si>
    <t>00099021001 DEP.DE CHEQ.AJENOS,RET.DE CAM.,CONCEPTO: SALDOS NO EJECUTADOS SOCORROS FUENTE -10 GESTION 2019,DEP.: MINISTERIO DE DEFENSA , PROCEDENCIA: BANCO UNION S.A., CHEQUE: 120, FECHA DE EMISION:22/07/2019</t>
  </si>
  <si>
    <t>00099021001 DEP.DE CHEQ.AJENOS,RET.DE CAM.,CONCEPTO: SALDOS NO EJECUTADOS ALIMENTACION GESTION 2019 FUENTE -10,DEP.: MINISTERIO DE DEFENSA , PROCEDENCIA: BANCO UNION S.A., CHEQUE: 166, FECHA DE EMISION:01/07/2019</t>
  </si>
  <si>
    <t>00660012006 DEP.DE CHEQ.AJENOS,RET.DE CAM.,CONCEPTO: DEVOLUCION DE PASAJES Y VIATICOS AUDITORIA 2017 RECUPERACION DE CUENTAS POR COBRAR GESTIONES ANTERIO,DEP.: ORGANO JUDICIAL-DISTRITO BENI</t>
  </si>
  <si>
    <t>00660132001 DEP.DE CHEQ.AJENOS,RET.DE CAM.,CONCEPTO: DEVOLUCION DE VIATICOS NO UTILIZADOS GESTION 2019,DEP.: ORGANO JUDICIAL-DISTRITO BENI , PROCEDENCIA: BANCO UNION S.A., CHEQUE: 870, FECHA DE EMISION:19/07/2019</t>
  </si>
  <si>
    <t>00660012006 DEP.DE CHEQ.AJENOS,RET.DE CAM.,CONCEPTO: DEVOLUCION DE VIATICOS NO UTILIZADOS SEGUN MEMORANDO N° 907 GESTION 2018 FRANKLIN SOLIZ M.,DEP.: ORGANO JUDICIAL-DAF NACIONAL , PROCEDENCIA: BANCO UNION S.A., CHEQUE: 2993, FECHA DE EMISION:19/07/2019</t>
  </si>
  <si>
    <t>00283012002 DEP.DE CHEQ.AJENOS,RET.DE CAM.,CONCEPTO: CIERRE DE CUENTAS FISCALES GR TARIJA,DEP.: ADUANA NACIONAL , PROCEDENCIA: BANCO UNION S.A., CHEQUE: 3567, FECHA DE EMISION:22/07/2019</t>
  </si>
  <si>
    <t>00099021001 DEP.DE CHEQ.AJENOS,RET.DE CAM.,CONCEPTO: REVERSION,DEP.: INSTITUTO DEL SEGURO AGRARIO , PROCEDENCIA: BANCO UNION S.A., CHEQUE: 1497, FECHA DE EMISION:11/07/2019</t>
  </si>
  <si>
    <t>00099021001 DEP.DE CHEQ.AJENOS,RET.DE CAM.,CONCEPTO: REVERSION,DEP.: INSTITUTO DEL SEGURO AGRARIO , PROCEDENCIA: BANCO UNION S.A., CHEQUE: 1498, FECHA DE EMISION:11/07/2019</t>
  </si>
  <si>
    <t>00660012006 DEP.DE CHEQ.AJENOS,RET.DE CAM.,CONCEPTO: SERVICIOS NO PRESTADFOS DE GESTIONES ANTERIORES,DEP.: ORGANO JUDICIAL-DAF NACIONAL , PROCEDENCIA: BANCO UNION S.A., CHEQUE: 2996, FECHA DE EMISION:19/07/2019</t>
  </si>
  <si>
    <t>00660012006 DEP.DE CHEQ.AJENOS,RET.DE CAM.,CONCEPTO: SERVICIOS NO PRESTADOS DE GESTIONES ANTERIORES,DEP.: ORGANO JUDICIAL-DAF NACIONAL , PROCEDENCIA: BANCO UNION S.A., CHEQUE: 2997, FECHA DE EMISION:19/07/2019</t>
  </si>
  <si>
    <t>00283052001 DEP.DE CHEQ.AJENOS,RET.DE CAM.,CONCEPTO: CIERRE DE CUENTAS FISCALES GR TARIJA,DEP.: ADUANA NACIONAL , PROCEDENCIA: BANCO UNION S.A., CHEQUE: 3572, FECHA DE EMISION:22/07/2019</t>
  </si>
  <si>
    <t>00660012006 DEP.DE CHEQ.AJENOS,RET.DE CAM.,CONCEPTO: SERVICIOS NO PRESTADOS DE GESTIONES ANTERIORES,DEP.: ORGANO JUDICIAL-DAF NACIONAL , PROCEDENCIA: BANCO UNION S.A., CHEQUE: 2998, FECHA DE EMISION:19/07/2019</t>
  </si>
  <si>
    <t>00283052001 DEP.DE CHEQ.AJENOS,RET.DE CAM.,CONCEPTO: CIERRE DE CUENTAS FISCALES GR TARIJA,DEP.: ADUANA NACIONAL , PROCEDENCIA: BANCO UNION S.A., CHEQUE: 3571, FECHA DE EMISION:22/07/2019</t>
  </si>
  <si>
    <t>00660012006 DEP.DE CHEQ.AJENOS,RET.DE CAM.,CONCEPTO: SERVICIOS PAGADOS NO PRESTADOS DE GESTIONES ANTERIORES,DEP.: ORGANO JUDICIAL-DAF NACIONAL , PROCEDENCIA: BANCO UNION S.A., CHEQUE: 2999, FECHA DE EMISION:19/07/2019</t>
  </si>
  <si>
    <t>00283052001 DEP.DE CHEQ.AJENOS,RET.DE CAM.,CONCEPTO: CIERRE DE CUENTAS FISCALES GR TARIJA,DEP.: ADUANA NACIONAL , PROCEDENCIA: BANCO UNION S.A., CHEQUE: 3570, FECHA DE EMISION:22/07/2019</t>
  </si>
  <si>
    <t>00283052001 DEP.DE CHEQ.AJENOS,RET.DE CAM.,CONCEPTO: CIERRE DE CUENTAS FISCALES GR TARIJA,DEP.: ADUANA NACIONAL , PROCEDENCIA: BANCO UNION S.A., CHEQUE: 3569, FECHA DE EMISION:22/07/2019</t>
  </si>
  <si>
    <t>00660012006 DEP.DE CHEQ.AJENOS,RET.DE CAM.,CONCEPTO: DIFERENCIA DE TARIFA PASAJE AEREO POR CAMBIO DE RUTA MEMO N° 909 GESTION 2018 ROXANA DIAZ G.,DEP.: ORGANO JUDICIAL-DAF NACIONAL , PROCEDENCIA: BANCO UNION S.A., CHEQUE: 2991, FECHA DE EMISION:18/07/2019</t>
  </si>
  <si>
    <t>00283052001 DEP.DE CHEQ.AJENOS,RET.DE CAM.,CONCEPTO: CIERRE DE CUENTAS FISCALES GR TARIJA,DEP.: ADUANA NACIONAL , PROCEDENCIA: BANCO UNION S.A., CHEQUE: 3568, FECHA DE EMISION:22/07/2019</t>
  </si>
  <si>
    <t>00099021001 DEPOSITO DE EFECTIVO, DEPOSITANTE: MIGUEL ENRIQUE RODRIGUEZ GAMBOA, CONCEPTO: DEVOLUCION DE RECURSOS POR PASAJE NO UTILIZADO PARA REVERSION DE C-31, CUENTA DE DEPOSITO: CUENTA UNICA DEL TESORO</t>
  </si>
  <si>
    <t>00212082001 DEPOSITO DE EFECTIVO, DEPOSITANTE: HERMO HUAYTA COPA, CONCEPTO: DEVOLUCION DE GASTOS OPERATIVOS C-31 PREVENTIVO N° 432, CUENTA DE DEPOSITO: CUENTA UNICA DEL TESORO</t>
  </si>
  <si>
    <t>00041031107 DEPOSITO DE EFECTIVO, DEPOSITANTE: EDSON DANIEL GOMEZ RAMOS, CONCEPTO: DEVOLUCION POR CONCEPTO DE PASAJES, CUENTA DE DEPOSITO: CUENTA UNICA DEL TESORO</t>
  </si>
  <si>
    <t>00015011108 DEPOSITO DE EFECTIVO, DEPOSITANTE: O.B.S.C.D., CONCEPTO: FONDOS EN AVANCE PARA CUBRIR GASTOS DE ALIMENTACION EN REUNION DE SOCIALIZACION, CUENTA DE DEPOSITO: CUENTA UNICA DEL TESORO</t>
  </si>
  <si>
    <t>00046171101 DEPOSITO DE EFECTIVO, DEPOSITANTE: AMORCA  SRL, CONCEPTO: MULTA DE INSPECCION AGEMED, CUENTA DE DEPOSITO: CUENTA UNICA DEL TESORO</t>
  </si>
  <si>
    <t>00046171101 DEPOSITO DE EFECTIVO, DEPOSITANTE: PROMEDICAL  SA, CONCEPTO: DEPÓSITO POR INFRACCION A LA CUENTA BANCARIA, CUENTA DE DEPOSITO: CUENTA UNICA DEL TESORO</t>
  </si>
  <si>
    <t>00099021001 DEPOSITO DE EFECTIVO, DEPOSITANTE: ENRIQUE HUMBERTO  MOOR  ARCE, CONCEPTO: DEVOLCUION DE FONDOS POR TASAS DE AEROPUERTO SABSA, CUENTA DE DEPOSITO: CUENTA UNICA DEL TESORO</t>
  </si>
  <si>
    <t>00099021001 DEPOSITO DE EFECTIVO, DEPOSITANTE: SEGIP-JUAN CARLOS CALLISAYA CORINA, CONCEPTO: DEVOLUCION DE VIATICOS, CUENTA DE DEPOSITO: CUENTA UNICA DEL TESORO</t>
  </si>
  <si>
    <t>00046024204 DEPOSITO DE EFECTIVO, DEPOSITANTE: MINISTERIO DE SALUD, CONCEPTO: REVERSION DE FONDOS, CUENTA DE DEPOSITO: CUENTA UNICA DEL TESORO</t>
  </si>
  <si>
    <t>00016011101 DEPOSITO DE EFECTIVO, DEPOSITANTE: MARIA PAULA ALVESTEGUI ROMERO, CONCEPTO: DEVOLUCION CARGO A CUENTA, CUENTA DE DEPOSITO: CUENTA UNICA DEL TESORO</t>
  </si>
  <si>
    <t>00130012002 DEPOSITO DE EFECTIVO, DEPOSITANTE: LEOPOLDO JULIO MANCILLA SILVA, CONCEPTO: DEVOLUCION VIATICOS MAL ASIGNADOS, CUENTA DE DEPOSITO: CUENTA UNICA DEL TESORO</t>
  </si>
  <si>
    <t>00862012001 DEPOSITO DE EFECTIVO, DEPOSITANTE: JENNY LAURA S., CONCEPTO: PAGO DE LLAMADAS NO DESCARGADAS, CUENTA DE DEPOSITO: CUENTA UNICA DEL TESORO</t>
  </si>
  <si>
    <t>00130012002 DEPOSITO DE EFECTIVO, DEPOSITANTE: LEOPOLDO JULIO MANCILLA SILVA, CONCEPTO: DEVOLUCION DE GASTOS ASIGNADOS -CBBA YESERAS, CUENTA DE DEPOSITO: CUENTA UNICA DEL TESORO</t>
  </si>
  <si>
    <t>00046171101 DEPOSITO DE EFECTIVO, DEPOSITANTE: APRO SRL, CONCEPTO: MS-AGEMED INGRESOS POR LA VENTA DE SERVICIOS, CUENTA DE DEPOSITO: CUENTA UNICA DEL TESORO</t>
  </si>
  <si>
    <t>00592012001 DEPOSITO DE EFECTIVO, DEPOSITANTE: AUT FISC DE ELECTRICIDAD Y TECNOLOGIA NUCLEAR, CONCEPTO: EMISIVO AUT DE ELECTRICIDAD A/C ND-246953-246964, CUENTA DE DEPOSITO: CUENTA UNICA DEL TESORO</t>
  </si>
  <si>
    <t>00670072001 DEPOSITO DE EFECTIVO, DEPOSITANTE: MIGUEL CONDORI ANAGUA, CONCEPTO: POR DEVOLUCION DE COMBUSTIBLE ASIGNADO, CUENTA DE DEPOSITO: CUENTA UNICA DEL TESORO</t>
  </si>
  <si>
    <t>00670072001 DEPOSITO DE EFECTIVO, DEPOSITANTE: BELTRAN MAMANI CHOQUE, CONCEPTO: POR DEVOLUCION DE COMBUSTIBLE ASIGNADO, CUENTA DE DEPOSITO: CUENTA UNICA DEL TESORO</t>
  </si>
  <si>
    <t>00132012007 DEPOSITO DE EFECTIVO, DEPOSITANTE: FERNANDO LIZANDRO SANTANDER LAURA, CONCEPTO: DEVOLUCION DE FONDOS NO UTILIZADOS AL C31 N 4654, CUENTA DE DEPOSITO: CUENTA UNICA DEL TESORO</t>
  </si>
  <si>
    <t>00132012007 DEPOSITO DE EFECTIVO, DEPOSITANTE: FERNANDO LIZANDRO SANTANDER LAURA, CONCEPTO: DEVOLCUION DE FONDOS NO UTILIZADOS AL C31 N 4653, CUENTA DE DEPOSITO: CUENTA UNICA DEL TESORO</t>
  </si>
  <si>
    <t>00512012001 DEPOSITO DE EFECTIVO, DEPOSITANTE: GABY QUISBERT SULLCA AASANA, CONCEPTO: DEVOLUCION DE PASAJES PREV. 1365, CUENTA DE DEPOSITO: CUENTA UNICA DEL TESORO</t>
  </si>
  <si>
    <t>00099021001 DEPOSITO DE EFECTIVO, DEPOSITANTE: SENASIR - MEDARDO R. VARGAS ALVAREZ, CONCEPTO: PLAN DE PAGOS 2DA CUOTA SENASIR, CUENTA DE DEPOSITO: CUENTA UNICA DEL TESORO</t>
  </si>
  <si>
    <t>00099021001 DEPOSITO DE EFECTIVO, DEPOSITANTE: NELLY TROCHE CHOQUEHUANCA, CONCEPTO: DOBLE PERCEPCION, CUENTA DE DEPOSITO: CUENTA UNICA DEL TESORO</t>
  </si>
  <si>
    <t>00526012001 DEPOSITO DE EFECTIVO, DEPOSITANTE: BOLIVIA TV FELIX HUMEREZ YUJRA, CONCEPTO: DEVOLUCION POR CONCEPTO DE VIATICOS, CUENTA DE DEPOSITO: CUENTA UNICA DEL TESORO</t>
  </si>
  <si>
    <t>00385014201 DEP.DE CHEQ.AJENOS,RET.DE CAM.,CONCEPTO: ASUSS - DEVOL INCAP TEMP - ABRIL/2019,DEP.: CAJA PETROLERA DE SALUD , PROCEDENCIA: BANCO UNION S.A., CHEQUE: 15589, FECHA DE EMISION:11/07/2019</t>
  </si>
  <si>
    <t>00597019202 DEP.DE CHEQ.AJENOS,RET.DE CAM.,CONCEPTO: YLB - DEVOL INCAP. TEMP JUN/2019,DEP.: CAJA PETROLERA DE SALUD , PROCEDENCIA: BANCO UNION S.A., CHEQUE: 15702, FECHA DE EMISION:24/07/2019</t>
  </si>
  <si>
    <t>00099021001 DEP.DE CHEQ.AJENOS,RET.DE CAM.,CONCEPTO: VARGAS ANTEZANA VLADIMIR IGOR,DEP.: BANCO UNION SA , PROCEDENCIA: BANCO UNION S.A., CHEQUE: 165383, FECHA DE EMISION:24/07/2019</t>
  </si>
  <si>
    <t>00099021001 DEP.DE CHEQ.AJENOS,RET.DE CAM.,CONCEPTO: ESPINOZA PEREYRA INGRID NORKA,DEP.: BANCO UNION SA , PROCEDENCIA: BANCO UNION S.A., CHEQUE: 165384, FECHA DE EMISION:24/07/2019</t>
  </si>
  <si>
    <t>00099021001 DEP.DE CHEQ.AJENOS,RET.DE CAM.,CONCEPTO: ESPINOZA PEREYRA INGRID NORKA,DEP.: BANCO UNION SA , PROCEDENCIA: BANCO UNION S.A., CHEQUE: 165385, FECHA DE EMISION:24/07/2019</t>
  </si>
  <si>
    <t>00099021001 DEP.DE CHEQ.AJENOS,RET.DE CAM.,CONCEPTO: VARGAS ANTEZANA VLADIMIR IGOR,DEP.: BANCO UNION SA , PROCEDENCIA: BANCO UNION S.A., CHEQUE: 165386, FECHA DE EMISION:24/07/2019</t>
  </si>
  <si>
    <t>00099021001 DEP.DE CHEQ.AJENOS,RET.DE CAM.,CONCEPTO: VARGAS ANTEZANA VLADIMIR IGOR,DEP.: BANCO UNION SA , PROCEDENCIA: BANCO UNION S.A., CHEQUE: 165387, FECHA DE EMISION:24/07/2019</t>
  </si>
  <si>
    <t>00099021001 DEP.DE CHEQ.AJENOS,RET.DE CAM.,CONCEPTO: DEVOLUCION DE SALDOS NO EJECUTADOS,DEP.: PROGRAMA NACIONAL DE POST ALFABETIZACION , PROCEDENCIA: BANCO UNION S.A., CHEQUE: 5700, FECHA DE EMISION:23/07/2019</t>
  </si>
  <si>
    <t>00099021001 DEP.DE CHEQ.AJENOS,RET.DE CAM.,CONCEPTO: DEVOLUCION DE FONDOS POR CONCEPTO DE VIATICOS PREV 2840,DEP.: SEDEM , PROCEDENCIA: BANCO UNION S.A., CHEQUE: 2332, FECHA DE EMISION:19/07/2019</t>
  </si>
  <si>
    <t>00253014112 DEP.DE CHEQ.AJENOS,RET.DE CAM.,CONCEPTO: GASTOS ADM. PROYECTO EST. TEC. DE PREINVERSION "CONST. SIST. DE RIEGO SAN LORENZO DE LA BARRANCA,DEP.: GAM SANTA CRUZ , PROCEDENCIA: BANCO UNION S.A., CHEQUE: 1374, FECHA DE EMISION:23/07/2019</t>
  </si>
  <si>
    <t>00253014103 DEP.DE CHEQ.AJENOS,RET.DE CAM.,CONCEPTO: GASTOS DE INVERSION PROY. EST. TEC. PREINVERSION "CONST. SIST. DE RIEGO SAN LORENZO DE LA BARRANCA,DEP.: GAM SANTA CRUZ , PROCEDENCIA: BANCO UNION S.A., CHEQUE: 1373, FECHA DE EMISION:23/07/2019</t>
  </si>
  <si>
    <t>00253014207 DEP.DE CHEQ.AJENOS,RET.DE CAM.,CONCEPTO: DEPÓSITO GAD COCHABAMBA "CONSTRUCCION PROYECTO MULTIPLE SAN MARTIN - SANTIVAÑEZ COCHABAMBA",DEP.: GAD COCHABAMBA , PROCEDENCIA: BANCO UNION S.A., CHEQUE: 1375, FECHA DE EMISION:23/07/2019</t>
  </si>
  <si>
    <t>00099021001 DEP.DE CHEQ.AJENOS,RET.DE CAM.,CONCEPTO: PAGO POR DESCUENTOS RECURSOS PUBLICOS,DEP.: CAJA NACIONAL DE SALUD , PROCEDENCIA: BANCO UNION S.A., CHEQUE: 43748, FECHA DE EMISION:24/07/2019</t>
  </si>
  <si>
    <t>00046054202 DEPOSITO DE EFECTIVO, DEPOSITANTE: LUIS FERNANDO ZUBIETA MONTAÑO, CONCEPTO: DEVOLUCION SALDO, CUENTA DE DEPOSITO: CUENTA UNICA DEL TESORO</t>
  </si>
  <si>
    <t>00099021001 DEPOSITO DE EFECTIVO, DEPOSITANTE: JANNET ROJAS TUDELA, CONCEPTO: DEVOLUCION DE PASAJES A LA CIUDAD DE ORURO, CUENTA DE DEPOSITO: CUENTA UNICA DEL TESORO</t>
  </si>
  <si>
    <t>00046058003 DEPOSITO DE EFECTIVO, DEPOSITANTE: LILY MARIBEL BAUTISTA RIOS, CONCEPTO: DEVOLUCION DE SALDO SEGUN AUDITORIA MS/CTC NAN/CE/241/2018, CUENTA DE DEPOSITO: CUENTA UNICA DEL TESORO</t>
  </si>
  <si>
    <t>00526012001 DEPOSITO DE EFECTIVO, DEPOSITANTE: CARLA EMILCE GIRALDEZ CHAVEZ, CONCEPTO: DEVOLUCION DE ASIGNACION FONDOS EN AVANCE, CUENTA DE DEPOSITO: CUENTA UNICA DEL TESORO</t>
  </si>
  <si>
    <t>00512012001 DEPOSITO DE EFECTIVO, DEPOSITANTE: HENRY VENEROS GARCIA  -AASANA, CONCEPTO: DEVOLUCION VIATICOS, CUENTA DE DEPOSITO: CUENTA UNICA DEL TESORO</t>
  </si>
  <si>
    <t>00099021001 DEPOSITO DE EFECTIVO, DEPOSITANTE: BEGAZO AMPUERO JOSE LUIS, CONCEPTO: REVERSION PREV. 2642, CUENTA DE DEPOSITO: CUENTA UNICA DEL TESORO</t>
  </si>
  <si>
    <t>00099021001 DEPOSITO DE EFECTIVO, DEPOSITANTE: CESAR ALTAMIRANO BUSTILLOS, CONCEPTO: RECUPERACION EXTRAJUDICIAL POR DAÑO ECONOMICO, CUENTA DE DEPOSITO: CUENTA UNICA DEL TESORO</t>
  </si>
  <si>
    <t>00099021001 DEPOSITO DE EFECTIVO, DEPOSITANTE: PASCUAL ADRIAN GUTIERREZ MAMANI, CONCEPTO: DOBLE PERCEPCION, CUENTA DE DEPOSITO: CUENTA UNICA DEL TESORO</t>
  </si>
  <si>
    <t>00046171101 DEPOSITO DE EFECTIVO, DEPOSITANTE: MAPRIAL  SRL, CONCEPTO: LA  INADECUADA PRESERVACION DE MATERIA PRIMA, CUENTA DE DEPOSITO: CUENTA UNICA DEL TESORO</t>
  </si>
  <si>
    <t>00046104203 DEPOSITO DE EFECTIVO, DEPOSITANTE: JHANNETH HUANCA FERNANDEZ, CONCEPTO: REVERSION DE RECURSOS NO UTILIZADOS, CUENTA DE DEPOSITO: CUENTA UNICA DEL TESORO</t>
  </si>
  <si>
    <t>00099021001 DEPOSITO DE EFECTIVO, DEPOSITANTE: MUTUALIDAD DEL PODER JUDICIAL Y MINISTERIO PUBLICO, CONCEPTO: ERROR EN NUMERO DE DIAS CANCELADOS SEÑORA GUILLEN AGUILERA MARIA RENE, CUENTA DE DEPOSITO: CUENTA UNICA DEL TESORO</t>
  </si>
  <si>
    <t>00526012001 DEPOSITO DE EFECTIVO, DEPOSITANTE: CESAR  GOMEZ CONDORI - BOLIVIA TV, CONCEPTO: DEVOLUCION DE FONDOS EN AVANCE, CUENTA DE DEPOSITO: CUENTA UNICA DEL TESORO</t>
  </si>
  <si>
    <t>00225014306 DEPOSITO DE EFECTIVO, DEPOSITANTE: OLAN COCA HERBOSO, CONCEPTO: DEVOLUCION FONDOS EN AVANCE, CUENTA DE DEPOSITO: CUENTA UNICA DEL TESORO</t>
  </si>
  <si>
    <t>00020031101 DEPOSITO DE EFECTIVO, DEPOSITANTE: RI - 22 ""MEJILLONES"", CONCEPTO: REVERSION ALIMENTACION HOSPITALARIA, PENITENCIARIA, AERONAVES Y OTRAS ESPECIFICAS, CUENTA DE DEPOSITO: CUENTA UNICA DEL TESORO</t>
  </si>
  <si>
    <t>00086057003 DEPOSITO DE EFECTIVO, DEPOSITANTE: UCP-PAAP, CONCEPTO: PAGO POR REPOSICION DE LLAMADAS PERSONALES, CUENTA DE DEPOSITO: CUENTA UNICA DEL TESORO</t>
  </si>
  <si>
    <t>00086051101 DEPOSITO DE EFECTIVO, DEPOSITANTE: UCP-PAAP, CONCEPTO: PAGO POR REPOSICION DE LLAMADAS PERSONALES, CUENTA DE DEPOSITO: CUENTA UNICA DEL TESORO</t>
  </si>
  <si>
    <t>00086057007 DEPOSITO DE EFECTIVO, DEPOSITANTE: UCP-PAAP, CONCEPTO: PAGO POR REPOSICION DE LLAMADAS PERSONALES, CUENTA DE DEPOSITO: CUENTA UNICA DEL TESORO</t>
  </si>
  <si>
    <t>00086057002 DEPOSITO DE EFECTIVO, DEPOSITANTE: UCP-PAAP, CONCEPTO: PAGO POR REPOSICION DE LLAMADAS PERSONALES, CUENTA DE DEPOSITO: CUENTA UNICA DEL TESORO</t>
  </si>
  <si>
    <t>00099021001 DEPOSITO DE EFECTIVO, DEPOSITANTE: MINISTERIO DE DEPORTES GROVER QUISBERT, CONCEPTO: DEVOLUCION SALDOS NO UTILIZADOS FONDOS EN AVANCE ACCESORIOS, CUENTA DE DEPOSITO: CUENTA UNICA DEL TESORO</t>
  </si>
  <si>
    <t>00047081101 DEPOSITO DE EFECTIVO, DEPOSITANTE: YURI   SAENZ  MONASTERIO, CONCEPTO: DEVOLUCION DE VIATICOS, CUENTA DE DEPOSITO: CUENTA UNICA DEL TESORO</t>
  </si>
  <si>
    <t>00099021001 DEPOSITO DE EFECTIVO, DEPOSITANTE: JORGE JUVENAL QUISPE CACHI, CONCEPTO: DEVOLUCION DE PASAJES AEREOS 9304794878186-9304794881657, CUENTA DE DEPOSITO: CUENTA UNICA DEL TESORO</t>
  </si>
  <si>
    <t>00598012001 DEPOSITO DE EFECTIVO, DEPOSITANTE: VICTOR HUGO MANRIQUEZ CANCHILLO, CONCEPTO: DEVOLUCION DE RECURSOS NO UTILIZADOS C-31 N°336.1.1.1.0 HERVIDOR ELECTRICO, CUENTA DE DEPOSITO: CUENTA UNICA DEL TESORO</t>
  </si>
  <si>
    <t>00099021001 DEPOSITO DE EFECTIVO, DEPOSITANTE: CAMARA DE SENADORES- SRA MONICA EVA COPA MURGA, CONCEPTO: DEVOLUCION DE VIATICOS Y GASTOS DE REPRESENTACION, CUENTA DE DEPOSITO: CUENTA UNICA DEL TESORO</t>
  </si>
  <si>
    <t>00099021001 DEPOSITO DE EFECTIVO, DEPOSITANTE: MIN DE DEPORTES-CARLOS ARDAYA BUSTILLOS, CONCEPTO: DEVOLUCION DE VIATICOS DE 3,5 DIAS 7-8-12 Y 13 DE JULIO  COPA DE VOLEIBOL, CUENTA DE DEPOSITO: CUENTA UNICA DEL TESORO</t>
  </si>
  <si>
    <t>00046104203 DEPOSITO DE EFECTIVO, DEPOSITANTE: DELIA ANA ROSSO POVEDA, CONCEPTO: REVERSION DE FONDOS NO UTILIZADOS, CUENTA DE DEPOSITO: CUENTA UNICA DEL TESORO</t>
  </si>
  <si>
    <t>00046104203 DEPOSITO DE EFECTIVO, DEPOSITANTE: MARIA YNGRID GARECA GARECA, CONCEPTO: REVERSION DE RECURSOS NO UTILIZADOS, CUENTA DE DEPOSITO: CUENTA UNICA DEL TESORO</t>
  </si>
  <si>
    <t>00099021001 DEPOSITO DE EFECTIVO, DEPOSITANTE: FELIPE LADISLAO CACERES GARCIA, CONCEPTO: DEV DE VIATICOS NO UTILIZADOS CORRESPONDIENTE VIAJE DEL SR FELIPE CACERES A LA ASUNTA 4/JULIO /2019, CUENTA DE DEPOSITO: CUENTA UNICA DEL TESORO</t>
  </si>
  <si>
    <t>00099021001 DEPOSITO DE EFECTIVO, DEPOSITANTE: EVA JEMIO ALVAREZ, CONCEPTO: DEVOLUCION DE REFRIGERIO, CUENTA DE DEPOSITO: CUENTA UNICA DEL TESORO</t>
  </si>
  <si>
    <t>00099021001 DEPOSITO DE EFECTIVO, DEPOSITANTE: LOTTY ADRIANA SOTOMAYOR SEGALES, CONCEPTO: REVERSION TRANSPORTE URBANO PERSONAL MAYO PREVENTIVO 260,5/2019, CUENTA DE DEPOSITO: CUENTA UNICA DEL TESORO</t>
  </si>
  <si>
    <t>00099021001 DEP.DE CHEQ.AJENOS,RET.DE CAM.,CONCEPTO: REEMBOLSO SUBSIDIOS DE INCAPACIDAD,DEP.: CONTRALORIA GENERAL DEL ESTADO , PROCEDENCIA: BANCO NACIONAL DE BOLIVIA S.A., CHEQUE: 7235103, FECHA DE EMISION:09/07/2019</t>
  </si>
  <si>
    <t>00099021001 DEP.DE CHEQ.AJENOS,RET.DE CAM.,CONCEPTO: DEVOLUCION POR SALDO NO EJECUTADO DE LA BRIGADA  DE CHUQUISACA,DEP.: BRIGADA PARLAMENTARIA DE CHUQUISACA , PROCEDENCIA: BANCO UNION S.A., CHEQUE: 729, FECHA DE EMISION:24/07/2019</t>
  </si>
  <si>
    <t>00099021001 DEP.DE CHEQ.AJENOS,RET.DE CAM.,CONCEPTO: REEMBOLSO SUBSIDIOS INCAPACIDAD GERENCIA ORURO,DEP.: CONTRALORIA GENERAL DEL ESTADO , PROCEDENCIA: BANCO UNION S.A., CHEQUE: 6144, FECHA DE EMISION:23/07/2019</t>
  </si>
  <si>
    <t>00290012001 DEP.DE CHEQ.AJENOS,RET.DE CAM.,CONCEPTO: DEP CORRESPONDIENTE A IMPUESTOS RETENIDOS RC-IVA IUE E IT JUNIO /2019 S/G C-31 SIP N°243,DEP.: SERVICIO DE IMPUESTOS NACIONALES , PROCEDENCIA: BANCO UNION S.A., CHEQUE: 5523, FECHA DE EMISION:17/07/2019</t>
  </si>
  <si>
    <t>00099021001 DEP.DE CHEQ.AJENOS,RET.DE CAM.,CONCEPTO: REEMBOLSO SUBSIDIO INCAPACIDAD GERENCIA DE BENI,DEP.: CONTRALORIA GENERAL DEL ESTADO , PROCEDENCIA: BANCO UNION S.A., CHEQUE: 6145, FECHA DE EMISION:23/07/2019</t>
  </si>
  <si>
    <t>00099021001 DEP.DE CHEQ.AJENOS,RET.DE CAM.,CONCEPTO: DESCUENTO POR LICENCIA SIN GOCE DE HABER OFICINA CENTRAL Y GERENCIA POTOSI,DEP.: CONTRALORIA GENERAL DEL ESTADO , PROCEDENCIA: BANCO UNION S.A., CHEQUE: 6146, FECHA DE EMISION:23/07/2019</t>
  </si>
  <si>
    <t>00283012002 DEP.DE CHEQ.AJENOS,RET.DE CAM.,CONCEPTO: DEVOLUCION DE PASAJE AEREO BOLTUR,DEP.: ADUANA NACIONAL , PROCEDENCIA: BANCO UNION S.A., CHEQUE: 3573, FECHA DE EMISION:23/07/2019</t>
  </si>
  <si>
    <t>00223012001 DEP.DE CHEQ.AJENOS,RET.DE CAM.,CONCEPTO: DEVOLUCION DE PASAJE AEREO NO UTILIZADO CARLA SANTA CRUZ LOPEZ,DEP.: EMP PUBLICA NAL ESTRATEGICA BOL DE AVIACION BOA , PROCEDENCIA: BANCO UNION S.A., CHEQUE: 11029, FECHA DE EMISION:09/07/2019</t>
  </si>
  <si>
    <t>00099021001 DEP.DE CHEQ.AJENOS,RET.DE CAM.,CONCEPTO: VEIZAGA MONTAÑO EDGAR,DEP.: BANCO UNION S.A. , PROCEDENCIA: BANCO UNION S.A., CHEQUE: 165389, FECHA DE EMISION:25/07/2019</t>
  </si>
  <si>
    <t>00099021001 DEP.DE CHEQ.AJENOS,RET.DE CAM.,CONCEPTO: DEVOLUCION POR SALDO NO EJECUTADO DE LA BRIGADA DE CHUQUISACA,DEP.: BRIGADA PARLAMENTARIA DE CHUQUISACA , PROCEDENCIA: BANCO UNION S.A., CHEQUE: 730, FECHA DE EMISION:08/07/2019</t>
  </si>
  <si>
    <t>00099021001 DEP.DE CHEQ.AJENOS,RET.DE CAM.,CONCEPTO: PAGO EN PROCESO COACTIVO SOCIAL FONDO DE LA CAJA PETROLERA DE SALUD CONTRA PATRICIA HURTADO VACA,DEP.: DLEGSS-SENAPE , PROCEDENCIA: BANCO UNION S.A., CHEQUE: 6997, FECHA DE EMISION:17/07/2019</t>
  </si>
  <si>
    <t>00342012001 DEP.DE CHEQ.AJENOS,RET.DE CAM.,CONCEPTO: DEVOLUCION VIATICOS TALLER C-31 N°1047,DEP.: AEV REGIONAL PANDO , PROCEDENCIA: BANCO UNION S.A., CHEQUE: 1346, FECHA DE EMISION:28/06/2019</t>
  </si>
  <si>
    <t>00099021001 DEP.DE CHEQ.AJENOS,RET.DE CAM.,CONCEPTO: REVERSION,DEP.: SERNAP TORO TORO , PROCEDENCIA: BANCO UNION S.A., CHEQUE: 1138, FECHA DE EMISION:13/07/2019</t>
  </si>
  <si>
    <t>00086031101 DEP.DE CHEQ.AJENOS,RET.DE CAM.,CONCEPTO: REVERSION,DEP.: SERNAP PILON LAJAS , PROCEDENCIA: BANCO UNION S.A., CHEQUE: 1400, FECHA DE EMISION:28/06/2019</t>
  </si>
  <si>
    <t>00099021001 DEPOSITO DE EFECTIVO, DEPOSITANTE: MIN DE DEPORTES-LUCIA ZENOBIA CALLISAYA CANCARI, CONCEPTO: DEVOLUCION  DE VIATICOS NO UTILIZADOS COPA ESTADO PLURINACIONAL DE VOLEIBOL, CUENTA DE DEPOSITO: CUENTA UNICA DEL TESORO</t>
  </si>
  <si>
    <t>00099021001 DEPOSITO DE EFECTIVO, DEPOSITANTE: MINISTERIO DE DEPORTES - MARCELO SEGURONDO, CONCEPTO: DEVOLUCION SALDOS NO UTILIZADOS TAEKWONDO FEST COREA - BOLIVIA 2019, CUENTA DE DEPOSITO: CUENTA UNICA DEL TESORO</t>
  </si>
  <si>
    <t>00099021001 DEPOSITO DE EFECTIVO, DEPOSITANTE: SR ADOLFO RINALDO VASQUEZ PRIETO, CONCEPTO: DEVOLUCION DOBLE PERCEPCION, CUENTA DE DEPOSITO: CUENTA UNICA DEL TESORO</t>
  </si>
  <si>
    <t>00020051101 DEPOSITO DE EFECTIVO, DEPOSITANTE: VICTOR JOSE MANCILLA RIVERA, CONCEPTO: DEVOLUCION, CUENTA DE DEPOSITO: CUENTA UNICA DEL TESORO</t>
  </si>
  <si>
    <t>00099021001 DEPOSITO DE EFECTIVO, DEPOSITANTE: LUIS FERNANDO SANCHEZ CI 4333601LP, CONCEPTO: DEVOL P/REM MAX EN EL SECTOR PUBLICO EN NOTA MEFP/VTCP/DGPOT/UAIS-CPI/N 197/19, CUENTA DE DEPOSITO: CUENTA UNICA DEL TESORO</t>
  </si>
  <si>
    <t>00291012002 DEPOSITO DE EFECTIVO, DEPOSITANTE: HENRY MANUEL ARANCIBIA DAZA, CONCEPTO: REPOSICION DE CREDENCIAL, CUENTA DE DEPOSITO: CUENTA UNICA DEL TESORO</t>
  </si>
  <si>
    <t>00099021001 DEPOSITO DE EFECTIVO, DEPOSITANTE: LUIS FERNANDO MUNGUIA SANCHEZ CI4333601LP, CONCEPTO: DEVOL P/REM MAX EN EL SECTOR PUBLICO EN NOTA MEFP/VTCP/DGPOT/UAIS-CPI/N°197/2019, CUENTA DE DEPOSITO: CUENTA UNICA DEL TESORO</t>
  </si>
  <si>
    <t>00046024204 DEPOSITO DE EFECTIVO, DEPOSITANTE: CORINA RIVERO LOPEZ, CONCEPTO: DEVOLUCION DE COMBUSTIBLE, CUENTA DE DEPOSITO: CUENTA UNICA DEL TESORO</t>
  </si>
  <si>
    <t>00099021001 DEP.DE CHEQ.AJENOS,RET.DE CAM.,CONCEPTO: PREV/2019 DEVOL SALDO RECURSOS NO UTILIZADOS S/G HR 11629,DEP.: CAMARA DE DIPUTADOS , PROCEDENCIA: BANCO UNION S.A., CHEQUE: 17931, FECHA DE EMISION:05/07/2019</t>
  </si>
  <si>
    <t>00070011102 DEP.DE CHEQ.AJENOS,RET.DE CAM.,CONCEPTO: DEPÓSITO EN DEMASIA PAGO TRIBUTOS FISCALES MES JUNIO DE 2019,DEP.: MINISTERIO DE TRABAJO EMPLEO Y PREVISION SOCIAL , PROCEDENCIA: BANCO UNION S.A., CHEQUE: 9444, FECHA DE EMISION:23/07/2019</t>
  </si>
  <si>
    <t>00099021001 DEP.DE CHEQ.AJENOS,RET.DE CAM.,CONCEPTO: PREV 788/2019 DEVOL SALDO RECURSOS NO UTILIZADOS S/G HR 10628,DEP.: CAMARA DE DIPUTADOS , PROCEDENCIA: BANCO UNION S.A., CHEQUE: 17942, FECHA DE EMISION:09/07/2019</t>
  </si>
  <si>
    <t>00015021101 DEP.DE CHEQ.AJENOS,RET.DE CAM.,CONCEPTO: POLICIA NACIONAL RECAUDACIONES,DEP.: DIRECCION NACIONAL DE SALUD Y BIENESTAR SOCIAL , PROCEDENCIA: BANCO UNION S.A., CHEQUE: 2936, FECHA DE EMISION:23/07/2019</t>
  </si>
  <si>
    <t>00047361101 DEP.DE CHEQ.AJENOS,RET.DE CAM.,CONCEPTO: INGRESO POR EJECUSION DE POLIZA DE GARANTIA,DEP.: FONADIN , PROCEDENCIA: BANCO UNION S.A., CHEQUE: 22, FECHA DE EMISION:23/07/2019</t>
  </si>
  <si>
    <t>00099021001 DEP.DE CHEQ.AJENOS,RET.DE CAM.,CONCEPTO: DEVOLUCION POR CONCEPTO DE PERMISOS POR DIAS SIN GOCE DE HABERES,DEP.: FONADIN , PROCEDENCIA: BANCO UNION S.A., CHEQUE: 21, FECHA DE EMISION:10/07/2019</t>
  </si>
  <si>
    <t>00099021001 DEP.DE CHEQ.AJENOS,RET.DE CAM.,CONCEPTO: PREV 647/2019 DEVOL SALDO RECURSOS NO UTILIZADOS S/G HR 6976,DEP.: CAMARA DE DIPUTADOS , PROCEDENCIA: BANCO UNION S.A., CHEQUE: 17798, FECHA DE EMISION:24/07/2019</t>
  </si>
  <si>
    <t>00344012001 DEPOSITO DE EFECTIVO, DEPOSITANTE: MIGUEL ANGEL MENACHO POÑEZ, CONCEPTO: DEVOLUCION DE RETROACTIVO N° 325, CUENTA DE DEPOSITO: CUENTA UNICA DEL TESORO</t>
  </si>
  <si>
    <t>00047297001 DEPOSITO DE EFECTIVO, DEPOSITANTE: COMUNIDAD TAITANI, CONCEPTO: SALDOS NO EJECUTADOS DE CONVENIOS DE FINANCIAMIENTO COMUNIDAD TAITANI, CUENTA DE DEPOSITO: CUENTA UNICA DEL TESORO</t>
  </si>
  <si>
    <t>00862012001 DEPOSITO DE EFECTIVO, DEPOSITANTE: CECILIA DEL ROSARIO CHAVEZ VARGAS, CONCEPTO: DEVOLUCION POR LLAMADAS NO DESCARGADAS, CUENTA DE DEPOSITO: CUENTA UNICA DEL TESORO</t>
  </si>
  <si>
    <t>00099021001 DEPOSITO DE EFECTIVO, DEPOSITANTE: JUAN LECOÑA LIMACHI, CONCEPTO: DEPÓSITO EN CUENTA SENASIR COBRO INDEBIDO, CUENTA DE DEPOSITO: CUENTA UNICA DEL TESORO</t>
  </si>
  <si>
    <t>00046171101 DEPOSITO DE EFECTIVO, DEPOSITANTE: NINFA JUANA CAPUMA FLORES DE FERNANDEZ, CONCEPTO: SANCION POR INCUMPLIMIENTO A LA NORMA GESTION, CUENTA DE DEPOSITO: CUENTA UNICA DEL TESORO</t>
  </si>
  <si>
    <t>00099021001 DEPOSITO DE EFECTIVO, DEPOSITANTE: FELIX GIULIANO CORNEJO HUANCA, CONCEPTO: DEVOLUCION DE FONDOS, CUENTA DE DEPOSITO: CUENTA UNICA DEL TESORO</t>
  </si>
  <si>
    <t>00293014201 DEPOSITO DE EFECTIVO, DEPOSITANTE: MICHELLE  DEL CASTILLO DEL CASTILLO, CONCEPTO: DEVOLUCION DE DOS  DIAS DE VIATICOS CORRESPONDIENTES AL 26 Y 27 DE JULIO DE MICHELLE  DEL CASTILLO, CUENTA DE DEPOSITO: CUENTA UNICA DEL TESORO</t>
  </si>
  <si>
    <t>00299014101 DEPOSITO DE EFECTIVO, DEPOSITANTE: SERVICIO DEPARTAMENTAL DE RIEGO LA PAZ, CONCEPTO: DEVOLUCION DE VIATICO DE LA SEPTIMA SESION ORDINARIA DEL DIRECTORIO, CUENTA DE DEPOSITO: CUENTA UNICA DEL TESORO</t>
  </si>
  <si>
    <t>00266022001 DEPOSITO DE EFECTIVO, DEPOSITANTE: LIDIA CIRA BRUNO CASILLA, CONCEPTO: DEVOLUCION DE REFRIGERIO DE MES DE JUNIO 2019 FUNCIONARIO DE LA DIR DEPTAL DE EDUCACION LA PAZ, CUENTA DE DEPOSITO: CUENTA UNICA DEL TESORO</t>
  </si>
  <si>
    <t>00592012001 DEPOSITO DE EFECTIVO, DEPOSITANTE: INSTITUTO NACIONAL DE ESTADISTICA, CONCEPTO: EMISIVO ENTIDAD INSTITUTO NACIONAL DE ESTADISTICA PAGO ND 221643 GESTION 2018, CUENTA DE DEPOSITO: CUENTA UNICA DEL TESORO</t>
  </si>
  <si>
    <t>00099021001 DEPOSITO DE EFECTIVO, DEPOSITANTE: HUAMPO ZARATE JOSE NESTOR, CONCEPTO: DEVOLUCION POR REMUNERACION MAXIMA DE JUNIO 2019, CUENTA DE DEPOSITO: CUENTA UNICA DEL TESORO</t>
  </si>
  <si>
    <t>00099021001 DEPOSITO DE EFECTIVO, DEPOSITANTE: NAVARRO AGREDA LUIS, CONCEPTO: DEVOLUCION POR REMUNERACION MAXIMA DE JUNIO 2019, CUENTA DE DEPOSITO: CUENTA UNICA DEL TESORO</t>
  </si>
  <si>
    <t>00099021001 DEPOSITO DE EFECTIVO, DEPOSITANTE: QUISPE POMA SATURNINO, CONCEPTO: DEVOLUCION POR REMUNERACION MAXIMA DE MAYO 2019, CUENTA DE DEPOSITO: CUENTA UNICA DEL TESORO</t>
  </si>
  <si>
    <t>00099021001 DEPOSITO DE EFECTIVO, DEPOSITANTE: NAVARRO AGREDA LUIS, CONCEPTO: DEVOLUCION POR REMUNERACION MAXIMA DE MAYO 2019, CUENTA DE DEPOSITO: CUENTA UNICA DEL TESORO</t>
  </si>
  <si>
    <t>00099021001 DEPOSITO DE EFECTIVO, DEPOSITANTE: QUISPE POMA SATURNINO, CONCEPTO: DEVOLUCION POR REMUNERACION MAXIMA DE JUNIO 2019, CUENTA DE DEPOSITO: CUENTA UNICA DEL TESORO</t>
  </si>
  <si>
    <t>00047081101 DEPOSITO DE EFECTIVO, DEPOSITANTE: YURI SAENZ MONASTERIO, CONCEPTO: DEVOLUCION DE VIATICOS, CUENTA DE DEPOSITO: CUENTA UNICA DEL TESORO</t>
  </si>
  <si>
    <t>00099021001 DEPOSITO DE EFECTIVO, DEPOSITANTE: MIGUEL ANGEL RUIZ CRUZ, CONCEPTO: PREVENTIVO # 511, CUENTA DE DEPOSITO: CUENTA UNICA DEL TESORO</t>
  </si>
  <si>
    <t>00099021001 DEPOSITO DE EFECTIVO, DEPOSITANTE: MIGUEL ANGEL RUIZ CRUZ, CONCEPTO: PREVENTIVO # 510, CUENTA DE DEPOSITO: CUENTA UNICA DEL TESORO</t>
  </si>
  <si>
    <t>00590012001 DEPOSITO DE EFECTIVO, DEPOSITANTE: LEYDA ISABEL GUACHALLA GUTIERREZ, CONCEPTO: DEVOLUCION NO EJECUTADO, CUENTA DE DEPOSITO: CUENTA UNICA DEL TESORO</t>
  </si>
  <si>
    <t>00130012002 DEPOSITO DE EFECTIVO, DEPOSITANTE: SANTOS CORNELIO VALENTE CUTI, CONCEPTO: DEVOLUCION POR GASTOS DE GASOLINA Y PEAJES, CUENTA DE DEPOSITO: CUENTA UNICA DEL TESORO</t>
  </si>
  <si>
    <t>00047297001 DEPOSITO DE EFECTIVO, DEPOSITANTE: ORGANIZACION TERRITORIAL DE BASE COMU ALMIDONANI, CONCEPTO: DEVOLUCION DE SALDO NO EJECUTADOS DEL CONVENIO DE FINANCIAMIENTO 1/13899-2018-LEG/024/2018, CUENTA DE DEPOSITO: CUENTA UNICA DEL TESORO</t>
  </si>
  <si>
    <t>00099021001 DEP.DE CHEQ.AJENOS,RET.DE CAM.,CONCEPTO: DEVOLUCION DE PASAJES AEREOS GESTION 2019,DEP.: MINISTERIO DE EDUCACION , PROCEDENCIA: BANCO UNION S.A., CHEQUE: 24618, FECHA DE EMISION:24/07/2019</t>
  </si>
  <si>
    <t>00016011101 DEP.DE CHEQ.AJENOS,RET.DE CAM.,CONCEPTO: DEVOLUCION DE PASAJES AEREOS GESTION 2019,DEP.: MINISTERIO DE EDUCACION , PROCEDENCIA: BANCO UNION S.A., CHEQUE: 24619, FECHA DE EMISION:24/07/2019</t>
  </si>
  <si>
    <t>00035011105 DEP.DE CHEQ.AJENOS,RET.DE CAM.,CONCEPTO: REEMBOLSO DE SUBSIDIOS POR INCAPACIDAD TEMPORAL CAS-MEFP MES DE MAYO/19,DEP.: CAJA BANCARIA ESTATAL DE SALUD , PROCEDENCIA: BANCO UNION S.A., CHEQUE: 32734, FECHA DE EMISION:22/07/2019</t>
  </si>
  <si>
    <t>00099021001 DEP.DE CHEQ.AJENOS,RET.DE CAM.,CONCEPTO: REEMBOLSO DE SUBSIDIO POR INCAPACIDAD TEMPORAL MEFP MES DE MAYO/19,DEP.: CAJA BANCARIA ESTATAL DE SALUD , PROCEDENCIA: BANCO UNION S.A., CHEQUE: 32733, FECHA DE EMISION:22/07/2019</t>
  </si>
  <si>
    <t>00099021001 DEP.DE CHEQ.AJENOS,RET.DE CAM.,CONCEPTO: DEV. RECURSOS POR EXTRAVIO DE CREDENCIAL FELIX SULLCA RODRIGUEZ,DEP.: CAMARA DE SENADORES , PROCEDENCIA: BANCO UNION S.A., CHEQUE: 7496, FECHA DE EMISION:26/07/2019</t>
  </si>
  <si>
    <t>00099021001 DEP.DE CHEQ.AJENOS,RET.DE CAM.,CONCEPTO: SOTO POZO MARIBEL,DEP.: BANCO UNION S.A. , PROCEDENCIA: BANCO UNION S.A., CHEQUE: 165395, FECHA DE EMISION:26/07/2019</t>
  </si>
  <si>
    <t>00035011104 DEP.DE CHEQ.AJENOS,RET.DE CAM.,CONCEPTO: VENTA DE PUBLICACIONES MEB 2018 EN LOS MESES JUNIO Y JULIO,DEP.: UNIDAD DE COMUNICACION MARCO YUPANQUI , PROCEDENCIA: BANCO UNION S.A., CHEQUE: 805, FECHA DE EMISION:25/07/2019</t>
  </si>
  <si>
    <t>00099021001 DEP.DE CHEQ.AJENOS,RET.DE CAM.,CONCEPTO: DEV. RECURSOS POR EXTRAVIO DE CREDENCIAL ANDRES MELENDRES ARGOTE,DEP.: CAMARA DE SENADORES , PROCEDENCIA: BANCO UNION S.A., CHEQUE: 7495, FECHA DE EMISION:25/07/2019</t>
  </si>
  <si>
    <t>00342012001 DEP.DE CHEQ.AJENOS,RET.DE CAM.,CONCEPTO: DEVOLUCION PASAJES BOLTUR LIC. GONZALO RODRIGUEZ,DEP.: JENNY AVENDAÑO CHIPANA , PROCEDENCIA: BANCO UNION S.A., CHEQUE: 992, FECHA DE EMISION:23/07/2019</t>
  </si>
  <si>
    <t>00342012001 DEP.DE CHEQ.AJENOS,RET.DE CAM.,CONCEPTO: DEVOLUCION DE VIATICOS JUNIO - PANDO C-31 N° 1022,DEP.: AEVIVIENDA PANDO , PROCEDENCIA: BANCO UNION S.A., CHEQUE: 1345, FECHA DE EMISION:28/06/2019</t>
  </si>
  <si>
    <t>00099024113 DEP.DE CHEQ.AJENOS,RET.DE CAM.,CONCEPTO: MULTAS PROY CONSTRUCCION SEDE FEDECOMIN ORURO,DEP.: MINISTERIO DE LA PRESIDENCIA-UPRE , PROCEDENCIA: BANCO UNION S.A., CHEQUE: 975, FECHA DE EMISION:22/07/2019</t>
  </si>
  <si>
    <t>00099024113 DEP.DE CHEQ.AJENOS,RET.DE CAM.,CONCEPTO: MULTA PROY CONSTRUCCION ESTADIO MUNICIPAL DE FUTBOL VILLA TUNARI,DEP.: MINISTERIO DE LA PRESIDENCIA-UPRE , PROCEDENCIA: BANCO UNION S.A., CHEQUE: 976, FECHA DE EMISION:22/07/2019</t>
  </si>
  <si>
    <t>00099021001 DEP.DE CHEQ.AJENOS,RET.DE CAM.,CONCEPTO: BAJAS MEDICAS DE INCAPACIDAD TEMPORAL MES MAYO 2019,DEP.: UNIDAD DE INVESTIGACIONES FINANCIERAS UIF , PROCEDENCIA: BANCO UNION S.A., CHEQUE: 32730, FECHA DE EMISION:19/07/2019</t>
  </si>
  <si>
    <t>00099021001 DEPOSITO DE EFECTIVO, DEPOSITANTE: MIN. DE DEPORTES  LUCIA Z. CALLISAYA CANACARI, CONCEPTO: DEVOLUCION SALDOS NO UTILIZADOS CAMPEONATO DE VOLEIBOL 2019, CUENTA DE DEPOSITO: CUENTA UNICA DEL TESORO</t>
  </si>
  <si>
    <t>00099021001 DEPOSITO DE EFECTIVO, DEPOSITANTE: RUBEN EDDY SALVATIERRA FUENTES CI 3124612, CONCEPTO: REVERSION POR VIATICOS POR VIAJES AL INTERIOR DEL PAIS, CUENTA DE DEPOSITO: CUENTA UNICA DEL TESORO</t>
  </si>
  <si>
    <t>00099021001 DEPOSITO DE EFECTIVO, DEPOSITANTE: RUBEN EDDY SALVATIERRA FUENTES CI 3124612, CONCEPTO: REVERSION POR PASAJES AL INTERIOR DEL PAIS, CUENTA DE DEPOSITO: CUENTA UNICA DEL TESORO</t>
  </si>
  <si>
    <t>00099021001 DEPOSITO DE EFECTIVO, DEPOSITANTE: MINISTERIO DE DEPORTES NORKA PEÑALOZA, CONCEPTO: DEVOLUCION SALDO NO UTILIZADO CARRERA PEDESTRE 10K-LA PAZ 2019, CUENTA DE DEPOSITO: CUENTA UNICA DEL TESORO</t>
  </si>
  <si>
    <t>00099021001 DEP.DE CHEQ.AJENOS,RET.DE CAM.,CONCEPTO: DEVOLUCION DE FONDOS EN AVANCE POTOSI,DEP.: DIRECCION DISTRITAL POTOSI , PROCEDENCIA: BANCO UNION S.A., CHEQUE: 565, FECHA DE EMISION:05/07/2019</t>
  </si>
  <si>
    <t>00099021001 DEP.DE CHEQ.AJENOS,RET.DE CAM.,CONCEPTO: DEVOLUCION DE FONDOS ENAVANCE TARIJA,DEP.: DIRECCION DISTRITAL TARIJA , PROCEDENCIA: BANCO UNION S.A., CHEQUE: 1146, FECHA DE EMISION:28/06/2019</t>
  </si>
  <si>
    <t>00099021001 DEP.DE CHEQ.AJENOS,RET.DE CAM.,CONCEPTO: DEVOLUCION  FONDOS EN AVANCE CHUQUISACA,DEP.: DIRECCION  DISTRITAL CHUQUISACA , PROCEDENCIA: BANCO UNION S.A., CHEQUE: 582, FECHA DE EMISION:12/07/2019</t>
  </si>
  <si>
    <t>00660032001 DEP.DE CHEQ.AJENOS,RET.DE CAM.,CONCEPTO: EXCEDENTE POR USO DE OTRO OPERADOR COTES ABRIL,DEP.: ORGANO JUDICIAL CONSEJO DE LA MAGISTRATURA , PROCEDENCIA: BANCO UNION S.A., CHEQUE: 907, FECHA DE EMISION:24/07/2019</t>
  </si>
  <si>
    <t>00660032001 DEP.DE CHEQ.AJENOS,RET.DE CAM.,CONCEPTO: DEVOLUCION DE PASAJES VIAJE A COCHABAMBA DE FRANZ REYES CABRERA,DEP.: ORGANO JUDICIAL CONSEJO DE LA MAGISTRATURA , PROCEDENCIA: BANCO UNION S.A., CHEQUE: 910, FECHA DE EMISION:24/07/2019</t>
  </si>
  <si>
    <t>00340012003 DEP.DE CHEQ.AJENOS,RET.DE CAM.,CONCEPTO: DEP POR PERMISOS SIN GOCE DE HABERES MES DE JUNIO DE 2019,DEP.: SEGIP-DAMIANA FLORES ALANOCA , PROCEDENCIA: BANCO UNION S.A., CHEQUE: 14026, FECHA DE EMISION:18/07/2019</t>
  </si>
  <si>
    <t>00660032001 DEP.DE CHEQ.AJENOS,RET.DE CAM.,CONCEPTO: EXCEDENTE POR USO DE OTRO OPERADOR MAYO - COTES,DEP.: ORGANO JUDICIAL CONSEJO DE LA MAGISTRATURA , PROCEDENCIA: BANCO UNION S.A., CHEQUE: 909, FECHA DE EMISION:24/07/2019</t>
  </si>
  <si>
    <t>00099021001 DEP.DE CHEQ.AJENOS,RET.DE CAM.,CONCEPTO: DEP POR PERMISOS SIN GOCE DE HABERES MES JUNIO DE 2019,DEP.: SEGIP-DAMIANA FLORES ALANOCA , PROCEDENCIA: BANCO UNION S.A., CHEQUE: 14025, FECHA DE EMISION:18/07/2019</t>
  </si>
  <si>
    <t>00660032001 DEP.DE CHEQ.AJENOS,RET.DE CAM.,CONCEPTO: EXCEDENTE DE LLAMADAS TELEFONICAS ABRIL ENTEL,DEP.: ORGANO JUDICIAL CONSEJO DE LA MAGISTRATURA , PROCEDENCIA: BANCO UNION S.A., CHEQUE: 908, FECHA DE EMISION:24/07/2019</t>
  </si>
  <si>
    <t>00526012001 DEPOSITO DE EFECTIVO, DEPOSITANTE: PABLO GREGORIO SUXO C. - BOLIVIA TV, CONCEPTO: DEVOLUCION DE PASAJE, CUENTA DE DEPOSITO: CUENTA UNICA DEL TESORO</t>
  </si>
  <si>
    <t>00526012001 DEPOSITO DE EFECTIVO, DEPOSITANTE: MARTIN EDGAR VARGAS SUAREZ -BOLIVIA TV, CONCEPTO: DEVOLUCION DE PASAJES, CUENTA DE DEPOSITO: CUENTA UNICA DEL TESORO</t>
  </si>
  <si>
    <t>00526012001 DEPOSITO DE EFECTIVO, DEPOSITANTE: EDMUNDO OSWALDO PANDO LOPEZ -BOLIVIA  TV, CONCEPTO: DEVOLUCION DE PASAJES, CUENTA DE DEPOSITO: CUENTA UNICA DEL TESORO</t>
  </si>
  <si>
    <t>00099021001 DEPOSITO DE EFECTIVO, DEPOSITANTE: ALVARO ANTONIO ALDAYUZ MONTES, CONCEPTO: FONDOS EN  AVANCE, CUENTA DE DEPOSITO: CUENTA UNICA DEL TESORO</t>
  </si>
  <si>
    <t>00046171101 DEPOSITO DE EFECTIVO, DEPOSITANTE: SHIRLEY DENTAL, CONCEPTO: SANCION POR INCUMPLIMIENTO A LA NORMA GESTION 2019, CUENTA DE DEPOSITO: CUENTA UNICA DEL TESORO</t>
  </si>
  <si>
    <t>00099021001 DEPOSITO DE EFECTIVO, DEPOSITANTE: IBRAHIM ISRAEL TERCEROS PINTO, CONCEPTO: REVERSION TASAS PREV N 9093, CUENTA DE DEPOSITO: CUENTA UNICA DEL TESORO</t>
  </si>
  <si>
    <t>00099021001 DEPOSITO DE EFECTIVO, DEPOSITANTE: ASFI - ROBERTO ALEJANDRO FERNANDEZ, CONCEPTO: DEVOLUCION DE FONDOS POR VIATICOS, CUENTA DE DEPOSITO: CUENTA UNICA DEL TESORO</t>
  </si>
  <si>
    <t>00099021001 DEPOSITO DE EFECTIVO, DEPOSITANTE: MIN DE DEPORTES CIPRIAN CALLIZAYA PEREZ, CONCEPTO: DEVOLUCION DE SALDO NO UTILIZADO EN LA ASIGNACION DE FONDOS DE COMBUSTIBLE, CUENTA DE DEPOSITO: CUENTA UNICA DEL TESORO</t>
  </si>
  <si>
    <t>00099021001 DEPOSITO DE EFECTIVO, DEPOSITANTE: MARCO ANTONIO LARA CASTRO, CONCEPTO: DEVOLUCION PARA REVERSION DE PLANILLAS, CUENTA DE DEPOSITO: CUENTA UNICA DEL TESORO</t>
  </si>
  <si>
    <t>00234014202 DEPOSITO DE EFECTIVO, DEPOSITANTE: ROQUE LOBATON JUAN, CONCEPTO: DEVOLUCION AL C31 N 841 PARTIDA N 851, CUENTA DE DEPOSITO: CUENTA UNICA DEL TESORO</t>
  </si>
  <si>
    <t>00234014202 DEPOSITO DE EFECTIVO, DEPOSITANTE: ROQUE LOBATON JUAN, CONCEPTO: DEVOLUCION AL C-31 N 840 PARTIDA N 34110, CUENTA DE DEPOSITO: CUENTA UNICA DEL TESORO</t>
  </si>
  <si>
    <t>00660072001 DEPOSITO DE EFECTIVO, DEPOSITANTE: JUAN ADALIT MAMANI QUISPECAHUANA, CONCEPTO: DEVOLUCION DE VIATICOS A LA LOCALIDAD DE COPACABANA EL 28/03/2019, CUENTA DE DEPOSITO: CUENTA UNICA DEL TESORO</t>
  </si>
  <si>
    <t>00046171101 DEPOSITO DE EFECTIVO, DEPOSITANTE: COFARBOL LTDA, CONCEPTO: SANCION MEDICAMENTOS CON EL IDIOMA QUE NO ES CASTELLANO, CUENTA DE DEPOSITO: CUENTA UNICA DEL TESORO</t>
  </si>
  <si>
    <t>00046171101 DEPOSITO DE EFECTIVO, DEPOSITANTE: COFARBOL LTDA, CONCEPTO: SANCION VENTA DE MEDICAMENTOS QUE NO CUENTAN CON REGISTRO SANITARIO, CUENTA DE DEPOSITO: CUENTA UNICA DEL TESORO</t>
  </si>
  <si>
    <t>00099021001 DEPOSITO DE EFECTIVO, DEPOSITANTE: HEBER ARAMAYO CHOQUE, CONCEPTO: DEVOLUCION DE VIATICOS SEGUN C-31 525, CUENTA DE DEPOSITO: CUENTA UNICA DEL TESORO</t>
  </si>
  <si>
    <t>00046171101 DEPOSITO DE EFECTIVO, DEPOSITANTE: GRAMON BOLIVIA LTDA., CONCEPTO: SANCION POR INCUMPLIMIENTO A LA NORMA GESTION 2019, CUENTA DE DEPOSITO: CUENTA UNICA DEL TESORO</t>
  </si>
  <si>
    <t>00283022001 DEPOSITO DE EFECTIVO, DEPOSITANTE: ADUANA NACIONAL -HUGO VARGAS NINA, CONCEPTO: DEVOLUCION  FONDO EN AVANCE, CUENTA DE DEPOSITO: CUENTA UNICA DEL TESORO</t>
  </si>
  <si>
    <t>00283022001 DEPOSITO DE EFECTIVO, DEPOSITANTE: ADUANA NACIONAL-HUGO VARGAS NINA, CONCEPTO: DEVOLUCION INTERES FONDO AVANCE, CUENTA DE DEPOSITO: CUENTA UNICA DEL TESORO</t>
  </si>
  <si>
    <t>00099021001 DEPOSITO DE EFECTIVO, DEPOSITANTE: EDIFICIO CONAVI COOPROPIETARIOS, CONCEPTO: PAGO EPSAS -JUNIO 2019, CUENTA DE DEPOSITO: CUENTA UNICA DEL TESORO</t>
  </si>
  <si>
    <t>00526012001 DEPOSITO DE EFECTIVO, DEPOSITANTE: BOLIVIA TV JOSE LUIS AQUISE M., CONCEPTO: DEVOLUCION PASAJE, CUENTA DE DEPOSITO: CUENTA UNICA DEL TESORO</t>
  </si>
  <si>
    <t>00016031101 DEPOSITO DE EFECTIVO, DEPOSITANTE: NATTY NANCY BLANCO CUSSI -E.S.F.M. SIMON BOLIVAR, CONCEPTO: DEVOLUCION DE MONTO SOBRANTE POR GASTOS JUDICIALES, CUENTA DE DEPOSITO: CUENTA UNICA DEL TESORO</t>
  </si>
  <si>
    <t>00526012001 DEPOSITO DE EFECTIVO, DEPOSITANTE: BOLIVIA TV OSVALDO PANDO, CONCEPTO: DEVOLUCION PASAJE, CUENTA DE DEPOSITO: CUENTA UNICA DEL TESORO</t>
  </si>
  <si>
    <t>00526012001 DEPOSITO DE EFECTIVO, DEPOSITANTE: BOLIVIA TV GUADALUPO VELASCO, CONCEPTO: DEVOLUCION PASAJE, CUENTA DE DEPOSITO: CUENTA UNICA DEL TESORO</t>
  </si>
  <si>
    <t>00526012001 DEPOSITO DE EFECTIVO, DEPOSITANTE: ROSSI REMBERTO MOLINA J. - BOLIVIA  TV, CONCEPTO: DEVOLUCION PASAJES, CUENTA DE DEPOSITO: CUENTA UNICA DEL TESORO</t>
  </si>
  <si>
    <t>00212082001 DEPOSITO DE EFECTIVO, DEPOSITANTE: ROGER HERLAN CHURA  PILLCO, CONCEPTO: DEVOLUCION DE GASTOS OPERATIVOS C31 N°410, CUENTA DE DEPOSITO: CUENTA UNICA DEL TESORO</t>
  </si>
  <si>
    <t>00016011101 DEPOSITO DE EFECTIVO, DEPOSITANTE: LIDIA MONICA CRUZ PACO, CONCEPTO: DEVOLUCION POR CONCEPTO DE PAGO DE PASAJES TERRESTRES, CUENTA DE DEPOSITO: CUENTA UNICA DEL TESORO</t>
  </si>
  <si>
    <t>00046024204 DEPOSITO DE EFECTIVO, DEPOSITANTE: ANA ELIZABETH VALLEJOS SILVA, CONCEPTO: DEVOLUCION DE SALDO NO EJECUTADO EN LA CUENTA, CUENTA DE DEPOSITO: CUENTA UNICA DEL TESORO</t>
  </si>
  <si>
    <t>00526012001 DEPOSITO DE EFECTIVO, DEPOSITANTE: FELIPE DE NERY SANTANDER ZEBALLOS -BOLIVIA  TV, CONCEPTO: DEVOLUCION DE PASAJES, CUENTA DE DEPOSITO: CUENTA UNICA DEL TESORO</t>
  </si>
  <si>
    <t>00526012001 DEPOSITO DE EFECTIVO, DEPOSITANTE: JOSE LUIS MAMANI AQUISE-BOLIVIA  TV, CONCEPTO: DEVOLUCION DE PASAJES, CUENTA DE DEPOSITO: CUENTA UNICA DEL TESORO</t>
  </si>
  <si>
    <t>00526012001 DEPOSITO DE EFECTIVO, DEPOSITANTE: JUAN JOSE DURAN - BOLIVIA TV, CONCEPTO: DEVOLUCION DE PASAJES, CUENTA DE DEPOSITO: CUENTA UNICA DEL TESORO</t>
  </si>
  <si>
    <t>00099021001 DEP.DE CHEQ.AJENOS,RET.DE CAM.,CONCEPTO: DEVOLUCION DE RECURSOS,DEP.: AGENCIA  NACIONAL DE HIDROCARBUROS , PROCEDENCIA: BANCO UNION S.A., CHEQUE: 5778, FECHA DE EMISION:18/07/2019</t>
  </si>
  <si>
    <t>00099021001 DEP.DE CHEQ.AJENOS,RET.DE CAM.,CONCEPTO: DEVOLUCION DE RECURSOS,DEP.: AGENCIA NACIONAL DE HIDROCARBUROS , PROCEDENCIA: BANCO UNION S.A., CHEQUE: 5777, FECHA DE EMISION:18/07/2019</t>
  </si>
  <si>
    <t>00099021001 DEP.DE CHEQ.AJENOS,RET.DE CAM.,CONCEPTO: DEVOLUCION DE RECURSOS,DEP.: JOHNNY WILSON PARRA  CATARI , PROCEDENCIA: BANCO UNION S.A., CHEQUE: 5776, FECHA DE EMISION:18/07/2019</t>
  </si>
  <si>
    <t>00099021001 DEP.DE CHEQ.AJENOS,RET.DE CAM.,CONCEPTO: DEVOLUCION  DE  RECURSOS,DEP.: BOLTUR -EMPRESA ESTATAL BOLIVIANA DE TURISMO , PROCEDENCIA: BANCO UNION S.A., CHEQUE: 5767, FECHA DE EMISION:12/07/2019</t>
  </si>
  <si>
    <t>00206012001 DEP.DE CHEQ.AJENOS,RET.DE CAM.,CONCEPTO: DEPÓSITO POR OTRSO INGRESOS,DEP.: INE , PROCEDENCIA: BANCO UNION S.A., CHEQUE: 5157, FECHA DE EMISION:29/07/2019</t>
  </si>
  <si>
    <t>00591012001 DEP.DE CHEQ.AJENOS,RET.DE CAM.,CONCEPTO: DEPÓSITO DE REFRIGERIOS NO COBRADOS MESES DE ENERO,FEBRERO,MARZO Y ABRIL 2019 HR MT/2019-4597-5720,DEP.: EMP ESTATAL DE TRANSP. POR CABLE  MI TELEFERICO</t>
  </si>
  <si>
    <t>00591012001 DEP.DE CHEQ.AJENOS,RET.DE CAM.,CONCEPTO: DEPÓSITO POR INGRESO DE LA  VENTA DE ACEITE RECICLADO SG/HR MT-6126 FACTURA N 574,DEP.: EMPRESA ESTATAL DE TRANSP. POR CABLE MI TELEFERICO</t>
  </si>
  <si>
    <t>00099021001 DEP.DE CHEQ.AJENOS,RET.DE CAM.,CONCEPTO: REVERSION ANTICIPADA POR ERROR EN NUMERO DE DIAS CANCELADOS JUNIO / 2019 ELISEO MARTINEZ P.,DEP.: ORGANO JUDICIAL - DAF NACIONAL , PROCEDENCIA: BANCO UNION S.A., CHEQUE: 3005, FECHA DE EMISION:25/07/2019</t>
  </si>
  <si>
    <t>00087010001 DEP.DE CHEQ.AJENOS,RET.DE CAM.,CONCEPTO: PAGO CORRESPONDIENTE A LA NOTA DE CARGO N° 43/2015 POR PERCEPCION INDEBIDA DE BENEFICIOS,DEP.: MIN COMUNICACION , PROCEDENCIA: BANCO UNION S.A., CHEQUE: 10012, FECHA DE EMISION:25/07/2019</t>
  </si>
  <si>
    <t>00099021001 DEP.DE CHEQ.AJENOS,RET.DE CAM.,CONCEPTO: RETENCION JUDICIAL PROCESO COACTIVO FISCAL A LUIS ARTURO FRANCO SOLIZ Y OTRO,DEP.: MINISTERIO DEECONOMIA Y FINANZAS PUBLICAS , PROCEDENCIA: BANCO UNION S.A., CHEQUE: 12351, FECHA DE EMISION:10/07/2019</t>
  </si>
  <si>
    <t>00047364102 DEP.DE CHEQ.AJENOS,RET.DE CAM.,CONCEPTO: DEP CONTRAPARTE MCPAL PROY CONSTRUCCION SIST DE RIEGO APILLAPAMPA COPINOTA,DEP.: GOBIERNO AUTONOMO MUNICIPAL DE CAPINOTA , PROCEDENCIA: BANCO UNION S.A., CHEQUE: 9236, FECHA DE EMISION:24/07/2019</t>
  </si>
  <si>
    <t>00342012001 DEP.DE CHEQ.AJENOS,RET.DE CAM.,CONCEPTO: DEVOLUCION PEAJES MES JUNIO C-31 N°1021,DEP.: AEV REGIONAL PANDO , PROCEDENCIA: BANCO UNION S.A., CHEQUE: 1348, FECHA DE EMISION:10/07/2019</t>
  </si>
  <si>
    <t>00342012001 DEP.DE CHEQ.AJENOS,RET.DE CAM.,CONCEPTO: DEVOLUCION PONTONES Y COMBUSTIBLE MES JUNIO C-31 N°1018,DEP.: AEV REGIONAL PANDO , PROCEDENCIA: BANCO UNION S.A., CHEQUE: 1347, FECHA DE EMISION:10/07/2019</t>
  </si>
  <si>
    <t>00099021001 DEPOSITO DE EFECTIVO, DEPOSITANTE: DAVID SERRUDO TERRAZAS, CONCEPTO: DEVOLUCION DE TRES DIAS DE VIATICO, CUENTA DE DEPOSITO: CUENTA UNICA DEL TESORO</t>
  </si>
  <si>
    <t>00234014202 DEPOSITO DE EFECTIVO, DEPOSITANTE: SERGEOMIN - FREDDY CABALLOTTY SARAVIA, CONCEPTO: DEVOLUCION AL C-21 N° 779 PARTIDA N° 85100 TASAS, CUENTA DE DEPOSITO: CUENTA UNICA DEL TESORO</t>
  </si>
  <si>
    <t>00099021001 DEPOSITO DE EFECTIVO, DEPOSITANTE: DAVID SERRUDO TERRAZAS, CONCEPTO: DEVOLUCION DE UN DIA DE VIATICO, CUENTA DE DEPOSITO: CUENTA UNICA DEL TESORO</t>
  </si>
  <si>
    <t>00234014202 DEPOSITO DE EFECTIVO, DEPOSITANTE: SERGEOMIN - FREDDY CABALLOTTY SARAVIA, CONCEPTO: DEVOLUCION AL C-31 N° 778 PARTIDA N° 24120 MANTENIMIENTO, CUENTA DE DEPOSITO: CUENTA UNICA DEL TESORO</t>
  </si>
  <si>
    <t>00099021001 DEPOSITO DE EFECTIVO, DEPOSITANTE: GELBER CHAVEZ VIDAURRE, CONCEPTO: DEVOLUCION DE TRES DIAS DE VIATICO, CUENTA DE DEPOSITO: CUENTA UNICA DEL TESORO</t>
  </si>
  <si>
    <t>00234014202 DEPOSITO DE EFECTIVO, DEPOSITANTE: SERGEOMIN - FREDDY CABALLOTTY SARAVIA, CONCEPTO: DEVOLUCION AL C-31 N° 778 PARTIDA N° 34110 COMBUSTIBLES, CUENTA DE DEPOSITO: CUENTA UNICA DEL TESORO</t>
  </si>
  <si>
    <t>00099021001 DEPOSITO DE EFECTIVO, DEPOSITANTE: EJERCITO DE BOLIVIA, CONCEPTO: POR MONTO NO EJECUTADOS EN ENERGIA ELECTRICA DEL MES DE JUNIO DEL RC-3AROMA, CUENTA DE DEPOSITO: CUENTA UNICA DEL TESORO</t>
  </si>
  <si>
    <t>00342012001 DEPOSITO DE EFECTIVO, DEPOSITANTE: SR. GONZALO RODRIGUEZ CAMARA CI 3936886SCZ, CONCEPTO: DEVOLUCION PASAJES ECOJET, CUENTA DE DEPOSITO: CUENTA UNICA DEL TESORO</t>
  </si>
  <si>
    <t>00046058003 DEPOSITO DE EFECTIVO, DEPOSITANTE: MARCIO GUTIERREZ FERNANDEZ, CONCEPTO: DEVOLUCION SALDOS ENCUENTRO DEPARTAMENTAL-POTOSI SABER ALIMENTARSE PARA VIVIR BIEN, CUENTA DE DEPOSITO: CUENTA UNICA DEL TESORO</t>
  </si>
  <si>
    <t>00099021001 DEPOSITO DE EFECTIVO, DEPOSITANTE: CAROL MARTIN JEMIO JUSTINIANO, CONCEPTO: DOBLE PERCEPCION DE HABERES, CUENTA DE DEPOSITO: CUENTA UNICA DEL TESORO</t>
  </si>
  <si>
    <t>00041031107 DEPOSITO DE EFECTIVO, DEPOSITANTE: LUIS ESTEBAN FLORES SAMO, CONCEPTO: DEVOLUCION DE PASAJES, CUENTA DE DEPOSITO: CUENTA UNICA DEL TESORO</t>
  </si>
  <si>
    <t>00099021001 DEPOSITO DE EFECTIVO, DEPOSITANTE: SERGIO ALBERTO CASTRO USTARIZ, CONCEPTO: PASAJES AL INTERIOR DEL PAIS, CUENTA DE DEPOSITO: CUENTA UNICA DEL TESORO</t>
  </si>
  <si>
    <t>00041031107 DEPOSITO DE EFECTIVO, DEPOSITANTE: ERIK GUEVARA  MURILLO -IBMETRO, CONCEPTO: DEVOLUCION DE 1 DIA DE VIATICO DEL SERVICIO EN  PIL  ANDINA SA -COCHABAMBA, CUENTA DE DEPOSITO: CUENTA UNICA DEL TESORO</t>
  </si>
  <si>
    <t>00526012001 DEPOSITO DE EFECTIVO, DEPOSITANTE: MONICA PACHECO, CONCEPTO: DEVOLUCION PASAJES, CUENTA DE DEPOSITO: CUENTA UNICA DEL TESORO</t>
  </si>
  <si>
    <t>00099021001 DEPOSITO DE EFECTIVO, DEPOSITANTE: LILIANA JULIETA VILLEGAS ARROYO, CONCEPTO: DEVOLUCION DE VIATICOS POR BS. 463,75 POR LOS DIAS VIERNES 19/07/2019 BS 371.- SABADO 20/07/2019 BS., CUENTA DE DEPOSITO: CUENTA UNICA DEL TESORO</t>
  </si>
  <si>
    <t>00099021001 DEPOSITO DE EFECTIVO, DEPOSITANTE: NELSON TEOFILO CADENA CATORCENO, CONCEPTO: DEVOLUCION DE PASAJE NO UTILIZADO VIAJE REALIZADO DE LA PAZ A LA LOCALIDAD DE COPACABANA, CUENTA DE DEPOSITO: CUENTA UNICA DEL TESORO</t>
  </si>
  <si>
    <t>00099021001 DEPOSITO DE EFECTIVO, DEPOSITANTE: RAUL PINTO TRIBEÑO, CONCEPTO: DEVOLUCION PAGO VIATICO, CUENTA DE DEPOSITO: CUENTA UNICA DEL TESORO</t>
  </si>
  <si>
    <t>00526012001 DEPOSITO DE EFECTIVO, DEPOSITANTE: JUAN SANTOS COARITE MAMANI, CONCEPTO: DEVOLUCION DE PASAJES, CUENTA DE DEPOSITO: CUENTA UNICA DEL TESORO</t>
  </si>
  <si>
    <t>00099021001 DEPOSITO DE EFECTIVO, DEPOSITANTE: HUASCAR FLORES SERRANO, CONCEPTO: DEVOLUCION DE RETROACTIVO, CUENTA DE DEPOSITO: CUENTA UNICA DEL TESORO</t>
  </si>
  <si>
    <t>00099021001 DEPOSITO DE EFECTIVO, DEPOSITANTE: MINISTERIO DE OBRAS PUBLICAS SERVICIOS Y VIVIENDA, CONCEPTO: PAGO POR EL SERVICIO DE AGUA POTABLE, MES JUNIO 2019, EDIFICIO EX CONAVI (ARCHIVO CENTRAL), CUENTA DE DEPOSITO: CUENTA UNICA DEL TESORO</t>
  </si>
  <si>
    <t>00526012001 DEPOSITO DE EFECTIVO, DEPOSITANTE: OSCAR ADUVIRI VELA, CONCEPTO: DEVOLUCION PASAJES, CUENTA DE DEPOSITO: CUENTA UNICA DEL TESORO</t>
  </si>
  <si>
    <t>00526012001 DEPOSITO DE EFECTIVO, DEPOSITANTE: BOLIVIA TV MARCELO BARRON BUSTILLO, CONCEPTO: DEVOLUCION DE FONDOS EN AVANCE, CUENTA DE DEPOSITO: CUENTA UNICA DEL TESORO</t>
  </si>
  <si>
    <t>00099021001 DEPOSITO DE EFECTIVO, DEPOSITANTE: NILDA PABON CARRASCO -ASFI, CONCEPTO: DEVOLUCION VIATICOS  VIERNES 371 SABADO 92,75, CUENTA DE DEPOSITO: CUENTA UNICA DEL TESORO</t>
  </si>
  <si>
    <t>00099021001 DEPOSITO DE EFECTIVO, DEPOSITANTE: NELVY VILLARROEL H -ASFI, CONCEPTO: DEVOLUCION VIATICOS, CUENTA DE DEPOSITO: CUENTA UNICA DEL TESORO</t>
  </si>
  <si>
    <t>00099021001 DEPOSITO DE EFECTIVO, DEPOSITANTE: AUTORIDAD  DE SUPERVISION DEL SISTEMA  FINANCIERO, CONCEPTO: DEVOLUCION  VIAITCOS  VIERNES 19-07-2019 SABADO 20-07-2019, CUENTA DE DEPOSITO: CUENTA UNICA DEL TESORO</t>
  </si>
  <si>
    <t>00086014407 DEPOSITO DE EFECTIVO, DEPOSITANTE: GOBIERNO AUTONOMA MUNICIPAL DE YOTALA, CONCEPTO: DEVOLUCION SEGUN CONCILIACION, CUENTA DE DEPOSITO: CUENTA UNICA DEL TESORO</t>
  </si>
  <si>
    <t>00526012001 DEPOSITO DE EFECTIVO, DEPOSITANTE: BOLIVIA TV-FREDDY ESPRELLA ROJAS, CONCEPTO: DEVOLUCION DE PASAJES, CUENTA DE DEPOSITO: CUENTA UNICA DEL TESORO</t>
  </si>
  <si>
    <t>00099021001 DEPOSITO DE EFECTIVO, DEPOSITANTE: ABAD CASTELO CAPURATA, CONCEPTO: POR DEVOLUCION DE VIATICOS SEGUN C-31 522, CUENTA DE DEPOSITO: CUENTA UNICA DEL TESORO</t>
  </si>
  <si>
    <t>00020011104 DEPOSITO DE EFECTIVO, DEPOSITANTE: INSTITUTO GEOGRAFICO MILITAR, CONCEPTO: REVERSION  POR GASTOS NO EJECUTADOS PARTIDA 85100 DOCUMENTO DE OBLIGACION 3558, CUENTA DE DEPOSITO: CUENTA UNICA DEL TESORO</t>
  </si>
  <si>
    <t>00020011104 DEPOSITO DE EFECTIVO, DEPOSITANTE: INSTITUTO GEOGRAFICO MILITAR, CONCEPTO: REVERSION POR REFRIGERIO 31110 DOCUMENTO DE OBLIGACION 3852, CUENTA DE DEPOSITO: CUENTA UNICA DEL TESORO</t>
  </si>
  <si>
    <t>00020011104 DEPOSITO DE EFECTIVO, DEPOSITANTE: INSTITUTO GEOGRAFICO MILITAR, CONCEPTO: REVERSION POR COMBUSTIBLE 34110 DOCUMENTO DE OBLIGACION 3558, CUENTA DE DEPOSITO: CUENTA UNICA DEL TESORO</t>
  </si>
  <si>
    <t>00526012001 DEPOSITO DE EFECTIVO, DEPOSITANTE: JUVENAL ARNALDO ACARAPI MAGUEÑO, CONCEPTO: DEVOLUCION PASAJES BOLIVIA TV, CUENTA DE DEPOSITO: CUENTA UNICA DEL TESORO</t>
  </si>
  <si>
    <t>00526012001 DEPOSITO DE EFECTIVO, DEPOSITANTE: JUVENAL ARNALDO ACARAPI MAGUEÑO, CONCEPTO: DEVOLUCION FONDOS EN AVANCE  BOLIVIA  TV, CUENTA DE DEPOSITO: CUENTA UNICA DEL TESORO</t>
  </si>
  <si>
    <t>00212082001 DEPOSITO DE EFECTIVO, DEPOSITANTE: REYNALDO CLARES HUANCA, CONCEPTO: DEVOLUCION DE GASTOS DE COMBUSTIBLE Y DERIVADOS, CUENTA DE DEPOSITO: CUENTA UNICA DEL TESORO</t>
  </si>
  <si>
    <t>00212082001 DEPOSITO DE EFECTIVO, DEPOSITANTE: REYNALDO CLARES HUANCA, CONCEPTO: DEVOLUCION DE GASTOS DE PUBLICIDAD, CUENTA DE DEPOSITO: CUENTA UNICA DEL TESORO</t>
  </si>
  <si>
    <t>00099021001 DEPOSITO DE EFECTIVO, DEPOSITANTE: WEIMAR TORREZ GUITIAN, CONCEPTO: PREV. 1335, CUENTA DE DEPOSITO: CUENTA UNICA DEL TESORO</t>
  </si>
  <si>
    <t>00047081101 DEPOSITO DE EFECTIVO, DEPOSITANTE: WILSON VEDIA MARTINEZ CI. 4198764 BN, CONCEPTO: DEVOLUCION DE FONDOS ASIGNADOS POR VIATICOS PREVENTIVO 2955, CUENTA DE DEPOSITO: CUENTA UNICA DEL TESORO</t>
  </si>
  <si>
    <t>00099021001 DEPOSITO DE EFECTIVO, DEPOSITANTE: RAUL COSSIO GARCIA, CONCEPTO: DEVOLUCION DE PASAJES, CUENTA DE DEPOSITO: CUENTA UNICA DEL TESORO</t>
  </si>
  <si>
    <t>00293014201 DEPOSITO DE EFECTIVO, DEPOSITANTE: MANUEL MONRROY CHAZARRETA FC BCB, CONCEPTO: DEVOLUCION DE VIATICOS DEL SR. MANUEL MONRROY CHAZARRETA SESION 18-07-2019, CUENTA DE DEPOSITO: CUENTA UNICA DEL TESORO</t>
  </si>
  <si>
    <t>00253014312 DEPOSITO DE EFECTIVO, DEPOSITANTE: EMAGUA, CONCEPTO: DEVOLUCION DE SALDOS NO UTILIZADOS DEL FONDO EN AVANCE DEL C-31 N° 787, CUENTA DE DEPOSITO: CUENTA UNICA DEL TESORO</t>
  </si>
  <si>
    <t>00099021001 DEPOSITO DE EFECTIVO, DEPOSITANTE: RICHARD CACERES GARCIA MIN DE MIN Y METALURGIA, CONCEPTO: DEVOLUCION DE IMPUESTOS 13% DEL VIATICO DE 1.5 DIAS VIAJE A POTOSI EL 4 Y 5 DE JUNIO 2019, CUENTA DE DEPOSITO: CUENTA UNICA DEL TESORO</t>
  </si>
  <si>
    <t>00070011102 DEPOSITO DE EFECTIVO, DEPOSITANTE: CRISTIAN RUBEN MONTAÑO VILLA, CONCEPTO: DEVOLUCION DE CREDENCIAL, CUENTA DE DEPOSITO: CUENTA UNICA DEL TESORO</t>
  </si>
  <si>
    <t>00099021001 DEPOSITO DE EFECTIVO, DEPOSITANTE: RICHARD CACERES GARCIA MIN DE MIN Y METALURGIA, CONCEPTO: DEVOLUCION DE 1.5 DIAS DE VIATICO VIAJE A POTOSI DEL 4 AL 5 DE JUNIO 2019, CUENTA DE DEPOSITO: CUENTA UNICA DEL TESORO</t>
  </si>
  <si>
    <t>00099021001 DEPOSITO DE EFECTIVO, DEPOSITANTE: LUIS MIGUEL MOLLO ALONZO, CONCEPTO: REVERSION DE PASAJES, CUENTA DE DEPOSITO: CUENTA UNICA DEL TESORO</t>
  </si>
  <si>
    <t>00212012001 DEPOSITO DE EFECTIVO, DEPOSITANTE: INRA-DIEGO TENORIO GARCIA, CONCEPTO: REPOSICION DE CREDENCIAL, CUENTA DE DEPOSITO: CUENTA UNICA DEL TESORO</t>
  </si>
  <si>
    <t>00099021001 DEP.DE CHEQ.AJENOS,RET.DE CAM.,CONCEPTO: DEVOLUCION DE COTIZAC. EXCESO EMPLEADOR,DEP.: FUTURO DE BOLIVIA SA. AFP. , PROCEDENCIA: BANCO DE CREDITO DE BOLIVIA S.A., CHEQUE: 58969, FECHA DE EMISION:29/07/2019</t>
  </si>
  <si>
    <t>00099021001 DEP.DE CHEQ.AJENOS,RET.DE CAM.,CONCEPTO: DEVOLUCION DE COTIZAC. EXCESO EMP. FBP,DEP.: FUTURO DE BOLIVIA SA. AFP. , PROCEDENCIA: BANCO DE CREDITO DE BOLIVIA S.A., CHEQUE: 58968, FECHA DE EMISION:29/07/2019</t>
  </si>
  <si>
    <t>00287104319 DEP.DE CHEQ.AJENOS,RET.DE CAM.,CONCEPTO: DEVOLUCION DE RECURSOS POR PLANILLA DE AJUSTE DE LA EMPRESA CONST PADILLA LLANOS SRL PROYECTO FPS-01,DEP.: FPS - OFICINA CENTRAL , PROCEDENCIA: BANCO UNION S.A., CHEQUE: 2552, FECHA DE EMISION:23/07/2019</t>
  </si>
  <si>
    <t>00660122001 DEP.DE CHEQ.AJENOS,RET.DE CAM.,CONCEPTO: DEVOLUCION POR EXCEDENTE DE TELEFONO JUNIO / 2019,DEP.: ORGNANO JUDICIAL - DITRITO SANTA CRUZ , PROCEDENCIA: BANCO UNION S.A., CHEQUE: 4728, FECHA DE EMISION:26/07/2019</t>
  </si>
  <si>
    <t>00660122001 DEP.DE CHEQ.AJENOS,RET.DE CAM.,CONCEPTO: DEVOLUCION DE VIATICOS - GESTION 2019,DEP.: ORGNANO JUDICIAL - DITRITO SANTA CRUZ , PROCEDENCIA: BANCO UNION S.A., CHEQUE: 4727, FECHA DE EMISION:26/07/2019</t>
  </si>
  <si>
    <t>00287100052 DEP.DE CHEQ.AJENOS,RET.DE CAM.,CONCEPTO: DEVOL DE RECURSOS P/PLANILLA DE AJUSTE DE LA EMP CONST PADILLA LLANOS SRL PROY FPS-01-00003939,DEP.: FPS OFICINA CENTRAL , PROCEDENCIA: BANCO UNION S.A., CHEQUE: 2553, FECHA DE EMISION:23/07/2019</t>
  </si>
  <si>
    <t>00660122001 DEP.DE CHEQ.AJENOS,RET.DE CAM.,CONCEPTO: DEVOLUCION POR EXCEDENTE DE TELEFONO MAYO / 2019,DEP.: ORGNANO JUDICIAL - DITRITO SANTA CRUZ , PROCEDENCIA: BANCO UNION S.A., CHEQUE: 4726, FECHA DE EMISION:26/07/2019</t>
  </si>
  <si>
    <t>00512012001 DEP.DE CHEQ.AJENOS,RET.DE CAM.,CONCEPTO: DEVOLUCION VIATICOS Y PASAJES REG CBBA,DEP.: REGIONAL COCHABAMBA AASANA , PROCEDENCIA: BANCO UNION S.A., CHEQUE: 2047, FECHA DE EMISION:23/07/2019</t>
  </si>
  <si>
    <t>00015011108 DEP.DE CHEQ.AJENOS,RET.DE CAM.,CONCEPTO: DEVOLUCION DE FONDOS,DEP.: MIN GOBIERNO , PROCEDENCIA: BANCO UNION S.A., CHEQUE: 51391, FECHA DE EMISION:24/07/2019</t>
  </si>
  <si>
    <t>00015011108 DEP.DE CHEQ.AJENOS,RET.DE CAM.,CONCEPTO: DEVOLUCION DE FONDOS,DEP.: MIN GOBIERNO , PROCEDENCIA: BANCO UNION S.A., CHEQUE: 51386, FECHA DE EMISION:19/07/2019</t>
  </si>
  <si>
    <t>00016011101 DEP.DE CHEQ.AJENOS,RET.DE CAM.,CONCEPTO: DEVOLUCION DE PASAJES AEREOS,DEP.: MINISTERIO DE EDUCACION , PROCEDENCIA: BANCO UNION S.A., CHEQUE: 24621, FECHA DE EMISION:25/07/2019</t>
  </si>
  <si>
    <t>00016011101 DEP.DE CHEQ.AJENOS,RET.DE CAM.,CONCEPTO: DEVOLUCION DE PASAJES AEREOS GESTION 2013,DEP.: MINISTERIO DE EDUCACION , PROCEDENCIA: BANCO UNION S.A., CHEQUE: 24617, FECHA DE EMISION:24/07/2019</t>
  </si>
  <si>
    <t>00016011101 DEP.DE CHEQ.AJENOS,RET.DE CAM.,CONCEPTO: DEVOLUCION DE BOLETO GESTION 2013,DEP.: MINISTERIO DE EDUCACION , PROCEDENCIA: BANCO UNION S.A., CHEQUE: 24614, FECHA DE EMISION:24/07/2019</t>
  </si>
  <si>
    <t>00016011101 DEP.DE CHEQ.AJENOS,RET.DE CAM.,CONCEPTO: DEVOLUCION PASAJES AEREOS GESTION 2013,DEP.: MINISTERIO DE EDUCACION , PROCEDENCIA: BANCO UNION S.A., CHEQUE: 24612, FECHA DE EMISION:23/07/2019</t>
  </si>
  <si>
    <t>00099021001 DEPOSITO DE EFECTIVO, DEPOSITANTE: ETELVINA VIDAURRE VDA. DE TAPIA, CONCEPTO: DEVOLUCION DE SUELDO DEL SEÑOR MARCIAL TAPIA UGARTE, CUENTA DE DEPOSITO: CUENTA UNICA DEL TESORO</t>
  </si>
  <si>
    <t>00099021001 DEPOSITO DE EFECTIVO, DEPOSITANTE: ERNESTO LOZA ARIAS, CONCEPTO: DEVOLUCION DE SALDO NO EJECUTADOS, CUENTA DE DEPOSITO: CUENTA UNICA DEL TESORO</t>
  </si>
  <si>
    <t>00660072001 DEPOSITO DE EFECTIVO, DEPOSITANTE: HUGO HUACANI CHAMBI, CONCEPTO: DEVOLUCION DE VIATICOS A LA LOCALIDA DE COPACABANA EL 28/03/2019 SR HUGO HUACANI CHAMBI, CUENTA DE DEPOSITO: CUENTA UNICA DEL TESORO</t>
  </si>
  <si>
    <t>00099021001 DEPOSITO DE EFECTIVO, DEPOSITANTE: ROBERTO ANDRES PAUL ALMENDRAS ROCHA JEMIO, CONCEPTO: DEVOLUCION DE TASA DE AEROPUERTO DEL VIAJE EN COMISION SANTA CRUZ DE 24/6/2019, CUENTA DE DEPOSITO: CUENTA UNICA DEL TESORO</t>
  </si>
  <si>
    <t>00513072001 DEPOSITO DE EFECTIVO, DEPOSITANTE: EXALTO FREDDY TAMES CHAVEZ, CONCEPTO: DEVOLUCION POR PAGO EN DEMASIA DE ALQUILER, CUENTA DE DEPOSITO: CUENTA UNICA DEL TESORO</t>
  </si>
  <si>
    <t>00046114201 DEPOSITO DE EFECTIVO, DEPOSITANTE: MINISTERIO DE SALUD BONO JUANA AZURDUY, CONCEPTO: DEVOLUCION DE GASOLINA NO UTILIZADA DEPARTAMENTAL POTOSI PBJA, CUENTA DE DEPOSITO: CUENTA UNICA DEL TESORO</t>
  </si>
  <si>
    <t>00046114201 DEPOSITO DE EFECTIVO, DEPOSITANTE: MINISTERIO DE SALUD BONO JUANA AZURDUY, CONCEPTO: DEVOLUCION DE GASOLINA NO UTILIZADA DEPARTAMENTAL SANTA CRUZ DEL PBJA, CUENTA DE DEPOSITO: CUENTA UNICA DEL TESORO</t>
  </si>
  <si>
    <t>00046058003 DEPOSITO DE EFECTIVO, DEPOSITANTE: NOELIA INGRID JORDAN VARGAS, CONCEPTO: DEVOLUCION SALDO TALLER CONFORMACION COMAN CLIZA, CUENTA DE DEPOSITO: CUENTA UNICA DEL TESORO</t>
  </si>
  <si>
    <t>00099021001 DEPOSITO DE EFECTIVO, DEPOSITANTE: MINISTERIO DE SALUD BONO JUANA AZURDUY, CONCEPTO: DEVOLUCION DE GASOLINA NO UTILIZADA DEPARTAMENTAL PANDO PBJA, CUENTA DE DEPOSITO: CUENTA UNICA DEL TESORO</t>
  </si>
  <si>
    <t>00099021001 DEPOSITO DE EFECTIVO, DEPOSITANTE: MINISTERIO DE SALUD BONO JUANA AZURDUY, CONCEPTO: DEVOLUCION DE LA TASA POR PEAJES NO UTILIZADO DEPARTAMENTAL POTOSI PBJA, CUENTA DE DEPOSITO: CUENTA UNICA DEL TESORO</t>
  </si>
  <si>
    <t>00132022002 DEPOSITO DE EFECTIVO, DEPOSITANTE: MAURICIO ROJAS RODRIGUEZ, CONCEPTO: DEVOLUCION DE FONDOS PREV. 652, CUENTA DE DEPOSITO: CUENTA UNICA DEL TESORO</t>
  </si>
  <si>
    <t>00132022002 DEPOSITO DE EFECTIVO, DEPOSITANTE: MAURICIO ROJAS RODRIGUEZ, CONCEPTO: DEVOLUCION DE FONDOS PREV. 651, CUENTA DE DEPOSITO: CUENTA UNICA DEL TESORO</t>
  </si>
  <si>
    <t>00099021001 DEPOSITO DE EFECTIVO, DEPOSITANTE: JOSE LUIS BEGAZO AMPUERO, CONCEPTO: REVERSION VIATICOS PREV 1576, CUENTA DE DEPOSITO: CUENTA UNICA DEL TESORO</t>
  </si>
  <si>
    <t>00046171101 DEPOSITO DE EFECTIVO, DEPOSITANTE: LIDER  IMPORTACION  Y  DISTRIBUCION, CONCEPTO: SANCION POR INCUMPLIMIENTO A LA NORMA GESTION 2019, CUENTA DE DEPOSITO: CUENTA UNICA DEL TESORO</t>
  </si>
  <si>
    <t>00046104203 DEPOSITO DE EFECTIVO, DEPOSITANTE: WILLIAN LEAÑO HERRERA, CONCEPTO: REVERSION, CUENTA DE DEPOSITO: CUENTA UNICA DEL TESORO</t>
  </si>
  <si>
    <t>00099021001 DEPOSITO DE EFECTIVO, DEPOSITANTE: JOHNY TUMIRI USNAYO, CONCEPTO: DEVOLUCION RECURSOS DE COMBUSTIBLE, CUENTA DE DEPOSITO: CUENTA UNICA DEL TESORO</t>
  </si>
  <si>
    <t>00212082001 DEPOSITO DE EFECTIVO, DEPOSITANTE: ELOY ANGEL CANDIA ABELO C.I. 6098558 LP, CONCEPTO: DEVOLUCION DE GASTOS OPERATIVOS, CUENTA DE DEPOSITO: CUENTA UNICA DEL TESORO</t>
  </si>
  <si>
    <t>00099021001 DEPOSITO DE EFECTIVO, DEPOSITANTE: ASFI CRISTIAN TITO MONTECINOS RAMOS, CONCEPTO: DEVOLUCION POR FONDOS VIATICOS, CUENTA DE DEPOSITO: CUENTA UNICA DEL TESORO</t>
  </si>
  <si>
    <t>00290012001 DEPOSITO DE EFECTIVO, DEPOSITANTE: ATILIO LINARES, CONCEPTO: DEVOLUCION DE VIATICOS FRONTERA YACUIBA, CUENTA DE DEPOSITO: CUENTA UNICA DEL TESORO</t>
  </si>
  <si>
    <t>00099021001 DEPOSITO DE EFECTIVO, DEPOSITANTE: RUBEN EDDY SALVATIERRA FUENTES - CI: 3124612 CB, CONCEPTO: REVERSION POR PASAJES AL INTERIOR DEL PAIS, CUENTA DE DEPOSITO: CUENTA UNICA DEL TESORO</t>
  </si>
  <si>
    <t>00070011102 DEPOSITO DE EFECTIVO, DEPOSITANTE: POLICARPIO QUIROZ QUISPE, CONCEPTO: DEVOLUCION SALDO DE ESCUELA DE FORMACION SINDICAL REALIZADO EN TARIJA DEL 18 AL 20 DE JULIO DE 2019, CUENTA DE DEPOSITO: CUENTA UNICA DEL TESORO</t>
  </si>
  <si>
    <t>00526012001 DEPOSITO DE EFECTIVO, DEPOSITANTE: EDMUNDO OSWALDO PANDO LOPEZ - BOLIVIA TV, CONCEPTO: DEVOLUCION DE PASAJES, CUENTA DE DEPOSITO: CUENTA UNICA DEL TESORO</t>
  </si>
  <si>
    <t>00526012001 DEPOSITO DE EFECTIVO, DEPOSITANTE: JOSE LUIS MAMANI AQUISE - BOLIVIA TV, CONCEPTO: DEVOLUCION DE PASAJES, CUENTA DE DEPOSITO: CUENTA UNICA DEL TESORO</t>
  </si>
  <si>
    <t>00526012001 DEPOSITO DE EFECTIVO, DEPOSITANTE: ROSSI REMBERTO MOLINA J. -BOLIVIA TV, CONCEPTO: DEVOLUCION PASAJE, CUENTA DE DEPOSITO: CUENTA UNICA DEL TESORO</t>
  </si>
  <si>
    <t>00526012001 DEPOSITO DE EFECTIVO, DEPOSITANTE: CARLOS ANDRES CUSI DURAN, CONCEPTO: DEVOLUCION VIATICOS  Y PASAJES BOLIVIA TV, CUENTA DE DEPOSITO: CUENTA UNICA DEL TESORO</t>
  </si>
  <si>
    <t>00086088705 DEPOSITO DE EFECTIVO, DEPOSITANTE: EDUARDO CARVAJAL RODRIGUEZ, CONCEPTO: DEVOLUCION SALDO, CUENTA DE DEPOSITO: CUENTA UNICA DEL TESORO</t>
  </si>
  <si>
    <t>00099021001 DEPOSITO DE EFECTIVO, DEPOSITANTE: ASFI-AMILCAR MAÑUECO CESPEDES, CONCEPTO: DEVOLUCION VIATICOS VIERNES 371 Y SABADO 92,75, CUENTA DE DEPOSITO: CUENTA UNICA DEL TESORO</t>
  </si>
  <si>
    <t>00041031107 DEPOSITO DE EFECTIVO, DEPOSITANTE: WILLY VLADIMIR LAURA SANIZ, CONCEPTO: DEVOLUCION POR GASTOS DE TRANSPORTE DE PATRONES-SERVICIO DE CALIBRACION EASBA, CUENTA DE DEPOSITO: CUENTA UNICA DEL TESORO</t>
  </si>
  <si>
    <t>00041031107 DEPOSITO DE EFECTIVO, DEPOSITANTE: WILLY VLADIMIR LAURA SANIZ, CONCEPTO: DEVOLUCION POR GASTOS DE TRANSPORTE ORURO-COMINESA, CUENTA DE DEPOSITO: CUENTA UNICA DEL TESORO</t>
  </si>
  <si>
    <t>00099021001 DEPOSITO DE EFECTIVO, DEPOSITANTE: GONZALO BUSTOS JIMENEZ, CONCEPTO: DEVOLUCION DE FONDOS POR VIATICOS, CUENTA DE DEPOSITO: CUENTA UNICA DEL TESORO</t>
  </si>
  <si>
    <t>00046171101 DEPOSITO DE EFECTIVO, DEPOSITANTE: AZ SALUD JORGE ALEXANDER AZCUI MOSCOSO, CONCEPTO: SANCION POR INCUMPLIMIENTO DE LA NORMA GESTION 2018-2019, CUENTA DE DEPOSITO: CUENTA UNICA DEL TESORO</t>
  </si>
  <si>
    <t>00526012001 DEPOSITO DE EFECTIVO, DEPOSITANTE: DAVID JULIAN CORONEL MAMANI, CONCEPTO: CUENTAS POR COBRAR 2018 C31 N 8368, CUENTA DE DEPOSITO: CUENTA UNICA DEL TESORO</t>
  </si>
  <si>
    <t>00224012007 DEPOSITO DE EFECTIVO, DEPOSITANTE: MANOLO ZABALA ARTEAGA, CONCEPTO: DEVOLUCION DE SALDO NO UTILIZADO EN PASAJES TERRESTRES, CUENTA DE DEPOSITO: CUENTA UNICA DEL TESORO</t>
  </si>
  <si>
    <t>00099021001 DEPOSITO DE EFECTIVO, DEPOSITANTE: ROLY DAVID POZO MORAN, CONCEPTO: DEVOLUCION DE SALDO NO UTILIZADO EN PASAJES TERRESTRES, CUENTA DE DEPOSITO: CUENTA UNICA DEL TESORO</t>
  </si>
  <si>
    <t>00099021001 DEPOSITO DE EFECTIVO, DEPOSITANTE: JANETH CHELA CONDORI CHACON, CONCEPTO: DEVOLUCION DE SALDO NO UTILIZADO EN PASAJES TERRESTRES, CUENTA DE DEPOSITO: CUENTA UNICA DEL TESORO</t>
  </si>
  <si>
    <t>00046024204 DEPOSITO DE EFECTIVO, DEPOSITANTE: IVAN MAURICIO LEON ROSALES, CONCEPTO: DEVOLUCION SOBRANTE FONDOS EN AVANCE PARA DESADUANIZACION DE PRUEBAS RAPIDAS KIT IT LEISH, CUENTA DE DEPOSITO: CUENTA UNICA DEL TESORO</t>
  </si>
  <si>
    <t>00132042002 DEPOSITO DE EFECTIVO, DEPOSITANTE: CHARLIE ROY LAMAS MALAGA, CONCEPTO: DEVOLUCION DE FONDOS EN VANCE, CUENTA DE DEPOSITO: CUENTA UNICA DEL TESORO</t>
  </si>
  <si>
    <t>00099021001 DEPOSITO DE EFECTIVO, DEPOSITANTE: IVAN FERAUDY ASCARRUNZ -ATT, CONCEPTO: DEVOLUCION DE VIATICOS NO UTILIZADOS DE FECHA 31/07/2019 VIAJE A COCHABAMBA  IVAN FERAUDY, CUENTA DE DEPOSITO: CUENTA UNICA DEL TESORO</t>
  </si>
  <si>
    <t>00592012001 DEPOSITO DE EFECTIVO, DEPOSITANTE: IPD-SA/BOYUIBE, CONCEPTO: ENTIDAD-IPD-SA/PROY. DE APOYO AL DES. MUNICIPIO DE BOYUIBE, PAGO PARCIAL N.D. 196040 GESTION 2018, CUENTA DE DEPOSITO: CUENTA UNICA DEL TESORO</t>
  </si>
  <si>
    <t>00099021001 DEPOSITO DE EFECTIVO, DEPOSITANTE: ROMMEL GUSTAVO RUDON SANCHEZ-ATT, CONCEPTO: DEVOLUCION DE VIATICOS NO UTILIZADOS DE FECHA 26/07/2019 VIAJE A TARIJA -BERMEJO ROMMEL RUDON, CUENTA DE DEPOSITO: CUENTA UNICA DEL TESORO</t>
  </si>
  <si>
    <t>00099021001 DEPOSITO DE EFECTIVO, DEPOSITANTE: GERALDINA LUCY CUBA ROLDAN -ATT, CONCEPTO: DEVOLUCION DE VIATICOS NO UTILIZADOS DE FECHA 31-07-2019 VIAJE A COCHABAMBA (GERALDINA CUBA), CUENTA DE DEPOSITO: CUENTA UNICA DEL TESORO</t>
  </si>
  <si>
    <t>00099021001 DEPOSITO DE EFECTIVO, DEPOSITANTE: ELVIRA ARIAS, CONCEPTO: COBRO INDEBIDO, CUENTA DE DEPOSITO: CUENTA UNICA DEL TESORO</t>
  </si>
  <si>
    <t>00592012001 DEPOSITO DE EFECTIVO, DEPOSITANTE: JOSE LUIS MAMANI ESPEJO, CONCEPTO: VENTA EMISIVO PARTICULARES DEL 11 AL 15 DE JULIO DE 2019, CUENTA DE DEPOSITO: CUENTA UNICA DEL TESORO</t>
  </si>
  <si>
    <t>00526012001 DEPOSITO DE EFECTIVO, DEPOSITANTE: BOLIVIA TV EDUARDO LUIS CHAVEZ GUACHALLA, CONCEPTO: DEVOLUCION DE PASAJES, CUENTA DE DEPOSITO: CUENTA UNICA DEL TESORO</t>
  </si>
  <si>
    <t>00099021001 DEPOSITO DE EFECTIVO, DEPOSITANTE: CAMARA DE DIPUTADOS, CONCEPTO: REVERSION ANTISIPADA, CUENTA DE DEPOSITO: CUENTA UNICA DEL TESORO</t>
  </si>
  <si>
    <t>00020031101 DEPOSITO DE EFECTIVO, DEPOSITANTE: MANSILLA POZO ALBERTO, CONCEPTO: REVERSION POR CONCEPTO EN LA PARTIDA DE COMUNICACION POR EL MES NOVIEMBRE - 2017, CUENTA DE DEPOSITO: CUENTA UNICA DEL TESORO</t>
  </si>
  <si>
    <t>00099021001 DEPOSITO DE EFECTIVO, DEPOSITANTE: VICTOR HUGO GABRIEL PERALTA, CONCEPTO: DEVOLUCION POR ENTREGA DE FONDOS EN AVANCE, CUENTA DE DEPOSITO: CUENTA UNICA DEL TESORO</t>
  </si>
  <si>
    <t>00862012001 DEPOSITO DE EFECTIVO, DEPOSITANTE: RICHARD GOMEZ COCA, CONCEPTO: DEVOLUCION POR EXCESO DE LLAMADAS, CUENTA DE DEPOSITO: CUENTA UNICA DEL TESORO</t>
  </si>
  <si>
    <t>00010011102 DEPOSITO DE EFECTIVO, DEPOSITANTE: CONSULADO DE BOLIVIA EN CARACAS, CONCEPTO: DEP TRAMITE DE PASAPORTE DE LA SR. NILDA FERNANDEZ WRIGHT, CUENTA DE DEPOSITO: CUENTA UNICA DEL TESORO</t>
  </si>
  <si>
    <t>00046104203 DEPOSITO DE EFECTIVO, DEPOSITANTE: MIGUEL JORGE SEOANE GOMEZ, CONCEPTO: REVERSION DE FONDOS NO UTILIZADOS, CUENTA DE DEPOSITO: CUENTA UNICA DEL TESORO</t>
  </si>
  <si>
    <t>00526012001 DEPOSITO DE EFECTIVO, DEPOSITANTE: BOLIVIA TV GUADALUPO VELASCO, CONCEPTO: DEVOLUCION PASAJES, CUENTA DE DEPOSITO: CUENTA UNICA DEL TESORO</t>
  </si>
  <si>
    <t>00070011102 DEP.DE CHEQ.AJENOS,RET.DE CAM.,CONCEPTO: DEVOLCUION SALDO NO EJECUTADOS PEDRO NELSON ORTIZ PARA REVERSION C31 N 1829,DEP.: MINISTERIO DE TRABAJO , PROCEDENCIA: BANCO UNION S.A., CHEQUE: 9452, FECHA DE EMISION:29/07/2019</t>
  </si>
  <si>
    <t>00070011102 DEP.DE CHEQ.AJENOS,RET.DE CAM.,CONCEPTO: DEV. PASAJE AEREO POR BOLTUR DE EVA RUTH MAMANI,DEP.: MINISTERIO DE TRABAJO , PROCEDENCIA: BANCO UNION S.A., CHEQUE: 9459, FECHA DE EMISION:30/07/2019</t>
  </si>
  <si>
    <t>00070011102 DEP.DE CHEQ.AJENOS,RET.DE CAM.,CONCEPTO: DEVOLUCION DEPÓSITO EN DEMASIA TRIBUTOS FISCALES MES MARZO/19,DEP.: MINISTERIO DE TRABAJO , PROCEDENCIA: BANCO UNION S.A., CHEQUE: 9454, FECHA DE EMISION:29/07/2019</t>
  </si>
  <si>
    <t>00070011102 DEP.DE CHEQ.AJENOS,RET.DE CAM.,CONCEPTO: PAGO DE SERVICIOS BASICOS EMPRESA BOLIVIA LINE SERVICES LTDA MES DE JUNIO /19,DEP.: MINISTERIO DE TRABAJO , PROCEDENCIA: BANCO UNION S.A., CHEQUE: 9453, FECHA DE EMISION:29/07/2019</t>
  </si>
  <si>
    <t>00155012002 DEP.DE CHEQ.AJENOS,RET.DE CAM.,CONCEPTO: POR MULTAS Y SANCIONES A NOTARIOS DE FE PUBLICA,DEP.: DIRECCION DEL NOTARIADO PLURINACIONAL , PROCEDENCIA: BANCO UNION S.A., CHEQUE: 464, FECHA DE EMISION:29/07/2019</t>
  </si>
  <si>
    <t>00015021101 DEP.DE CHEQ.AJENOS,RET.DE CAM.,CONCEPTO: ASIGNACIONES JULIO,DEP.: UNIPOL , PROCEDENCIA: BANCO UNION S.A., CHEQUE: 7184, FECHA DE EMISION:30/07/2019</t>
  </si>
  <si>
    <t>00291012001 DEP.DE CHEQ.AJENOS,RET.DE CAM.,CONCEPTO: DEVOLUCION DE SALDOS,DEP.: ABC-GERENCIA REGIONAL SANTA CRUZ , PROCEDENCIA: BANCO UNION S.A., CHEQUE: 5908, FECHA DE EMISION:16/07/2019</t>
  </si>
  <si>
    <t>00291012006 DEP.DE CHEQ.AJENOS,RET.DE CAM.,CONCEPTO: PAGO POR USO DE DERECHO DE VIA PRIMERA GESTION OCTANO S.A.,DEP.: ABC-OFICINA CENTRAL , PROCEDENCIA: BANCO UNION S.A., CHEQUE: 5919, FECHA DE EMISION:24/07/2019</t>
  </si>
  <si>
    <t>00046021109 DEP.DE CHEQ.AJENOS,RET.DE CAM.,CONCEPTO: REVERSION DE FONDOS (EJECUCION DE BOLETA DE GARANTIA),DEP.: MINISTERIO DE SALUD , PROCEDENCIA: BANCO FORTALEZA SOCIEDAD ANONIMA (BANCO FORTALEZA S.A.), CHEQUE: 49087, FECHA DE EMISI</t>
  </si>
  <si>
    <t>00047137002 DEP.DE CHEQ.AJENOS,RET.DE CAM.,CONCEPTO: DEV SALDOS NO EJECUTADOS POR TRANSFERENCIA UODEPI/CH/019/18 LLOQUES-MUJERES,DEP.: EMPODERAR-PICAR , PROCEDENCIA: BANCO UNION S.A., CHEQUE: 15, FECHA DE EMISION:16/07/2019</t>
  </si>
  <si>
    <t>00047137003 DEP.DE CHEQ.AJENOS,RET.DE CAM.,CONCEPTO: DEVOLUCION ASOCIACION DE CACAO BIOLOGICO HITO 1 PREVENTIVO N° 1502 (2018) UOD SANTA CRUZ,DEP.: PROYECTO DE ALIANZAS RURALES , PROCEDENCIA: BANCO UNION S.A., CHEQUE: 1253, FECHA DE EMISION:22/07/2019</t>
  </si>
  <si>
    <t>00099021001 DEP.DE CHEQ.AJENOS,RET.DE CAM.,CONCEPTO: MOSCOSO GONZALES ROSA VIRGINIA,DEP.: BANCO UNION SA , PROCEDENCIA: BANCO UNION S.A., CHEQUE: 165402, FECHA DE EMISION:31/07/2019</t>
  </si>
  <si>
    <t>00099021001 DEP.DE CHEQ.AJENOS,RET.DE CAM.,CONCEPTO: XIMENA ANDREA CARTAGENA SOLIZ,DEP.: BANCO UNION SA , PROCEDENCIA: BANCO UNION S.A., CHEQUE: 165405, FECHA DE EMISION:26/07/2019</t>
  </si>
  <si>
    <t>00599032003 DEP.DE CHEQ.AJENOS,RET.DE CAM.,CONCEPTO: DEP POR FACT NO DECLARADA JAVIER VEDIA NINACHI,DEP.: EMP BOLIVIANA DE ALIMENTOS Y DERIVADOS EBA , PROCEDENCIA: BANCO UNION S.A., CHEQUE: 179, FECHA DE EMISION:30/07/2019</t>
  </si>
  <si>
    <t>00599032003 DEP.DE CHEQ.AJENOS,RET.DE CAM.,CONCEPTO: DEVOLUCION FONDOS EN AVANCE JAVIER VEDIA NINACHI,DEP.: EMP BOLIVIANA DE ALIMENTOS Y DERIVADOS EBA , PROCEDENCIA: BANCO UNION S.A., CHEQUE: 178, FECHA DE EMISION:30/07/2019</t>
  </si>
  <si>
    <t>00599032003 DEP.DE CHEQ.AJENOS,RET.DE CAM.,CONCEPTO: DEVOL DE FONDOS EN AVANCE MARIA LUISA ZAMBRANA,DEP.: EMP BOLIVIANA DE ALIMENTOS Y DERIVADOS EBA , PROCEDENCIA: BANCO UNION S.A., CHEQUE: 177, FECHA DE EMISION:30/07/2019</t>
  </si>
  <si>
    <t>00599032003 DEP.DE CHEQ.AJENOS,RET.DE CAM.,CONCEPTO: DEP POR FACT NO DECLARADA EIDY VASQUEZ FERRUFINO,DEP.: EMP BOLIVIANA DE ALIMENTOS Y DERIVADOS EBA , PROCEDENCIA: BANCO UNION S.A., CHEQUE: 176, FECHA DE EMISION:30/07/2019</t>
  </si>
  <si>
    <t>00244012001 DEP.DE CHEQ.AJENOS,RET.DE CAM.,CONCEPTO: REVERSION PARCIAL DE VIATICOS,DEP.: SERVICIO NACIONAL  DE  AEROFOTOGRAMETRIA , PROCEDENCIA: BANCO UNION S.A., CHEQUE: 308, FECHA DE EMISION:30/07/2019</t>
  </si>
  <si>
    <t>00234014202 DEPOSITO DE EFECTIVO, DEPOSITANTE: WALDO TORREZ, CONCEPTO: DEVOLUCION C-31 N° 718 PARTIDA 34110, CUENTA DE DEPOSITO: CUENTA UNICA DEL TESORO</t>
  </si>
  <si>
    <t>00234014202 DEPOSITO DE EFECTIVO, DEPOSITANTE: WALDO TORREZ, CONCEPTO: DEVOLUCION C-31 N° 718 PARTIDA 234, CUENTA DE DEPOSITO: CUENTA UNICA DEL TESORO</t>
  </si>
  <si>
    <t>00234014202 DEPOSITO DE EFECTIVO, DEPOSITANTE: WALDO TORREZ, CONCEPTO: DEVOLUCION C-31 N° 719 PARTIDA 851, CUENTA DE DEPOSITO: CUENTA UNICA DEL TESORO</t>
  </si>
  <si>
    <t>00134012001 DEPOSITO DE EFECTIVO, DEPOSITANTE: ROMER RICHARD YUPANQUI GARCIA, CONCEPTO: DESCARGO DOCUMENTAL  GASTOS JUDICIALES, CUENTA DE DEPOSITO: CUENTA UNICA DEL TESORO</t>
  </si>
  <si>
    <t>00099021001 DEPOSITO DE EFECTIVO, DEPOSITANTE: ASFI - MARIBEL ALEJANDRA CASTRO ESTRADA, CONCEPTO: DEVOLUCION FONDOS POR CONCEPTO TASA DE AEROPUERTO, CUENTA DE DEPOSITO: CUENTA UNICA DEL TESORO</t>
  </si>
  <si>
    <t>00099021001 DEPOSITO DE EFECTIVO, DEPOSITANTE: MARIA JESUS HOYOS CASTRO, CONCEPTO: COBRO INDEVIDO POR SEGUNDAS NUPCIAS, CUENTA DE DEPOSITO: CUENTA UNICA DEL TESORO</t>
  </si>
  <si>
    <t>00526012001 DEPOSITO DE EFECTIVO, DEPOSITANTE: DAVID  OSCAR LAURA MAMANI CI 6033418LP, CONCEPTO: DEVOLUCION  FONDOS EN AVANCE BOLIVIA TV, CUENTA DE DEPOSITO: CUENTA UNICA DEL TESORO</t>
  </si>
  <si>
    <t>00099021001 DEPOSITO DE EFECTIVO, DEPOSITANTE: PABLO ALFARO LAMAS, CONCEPTO: DEVOLUCION DE RECURSOS, CUENTA DE DEPOSITO: CUENTA UNICA DEL TESORO</t>
  </si>
  <si>
    <t>00585012002 DEPOSITO DE EFECTIVO, DEPOSITANTE: AGENCIA BOLIVIANA ESPACIAL -ABE TATIANA PRIETO, CONCEPTO: DEVOLUCION DE FONDOS, CUENTA DE DEPOSITO: CUENTA UNICA DEL TESORO</t>
  </si>
  <si>
    <t>00015011108 DEP.DE CHEQ.AJENOS,RET.DE CAM.,CONCEPTO: DEVOLUCION DE FONDOS,DEP.: MINISTERIO DE GOBIERNO , PROCEDENCIA: BANCO UNION S.A., CHEQUE: 51392, FECHA DE EMISION:29/07/2019</t>
  </si>
  <si>
    <t>00599032003 DEP.DE CHEQ.AJENOS,RET.DE CAM.,CONCEPTO: DEVOLUCION EMPRESA TECNOSIME,DEP.: EMPRESA  BOLIVIANA DE ALIMENTOS Y DERIVADOS -EBA , PROCEDENCIA: BANCO UNION S.A., CHEQUE: 181, FECHA DE EMISION:31/07/2019</t>
  </si>
  <si>
    <t>00526012001 DEPOSITO DE EFECTIVO, DEPOSITANTE: BOLIVIA TV RODRIGO GUIBARRA PARRADO, CONCEPTO: DEVOLUCION DE PASAJE, CUENTA DE DEPOSITO: CUENTA UNICA DEL TESORO</t>
  </si>
  <si>
    <t>00099021001 DEPOSITO DE EFECTIVO, DEPOSITANTE: SEPDEP, CONCEPTO: RECURSOS ORDINARIOS, CUENTA DE DEPOSITO: CUENTA UNICA DEL TESORO</t>
  </si>
  <si>
    <t>00099021001 DEPOSITO DE EFECTIVO, DEPOSITANTE: ECEM CBBA, CONCEPTO: REVERSION, CUENTA DE DEPOSITO: CUENTA UNICA DEL TESORO</t>
  </si>
  <si>
    <t>00099021001 DEPOSITO DE EFECTIVO, DEPOSITANTE: ALICIA MAMANI APAZA CI4932936LP, CONCEPTO: DEVOLUCION POR PAGO EN DEMASIA POR CONCEPTO DE ESTIPENDIOS MEDIANTE COMP.587, CUENTA DE DEPOSITO: CUENTA UNICA DEL TESORO</t>
  </si>
  <si>
    <t>00081011105 DEPOSITO DE EFECTIVO, DEPOSITANTE: KARLA GINA ESCOBAR LARICO-MOPSV, CONCEPTO: DEVOLUCION DE FONDOS EN AVANCE ASIGNADOS PARA EL MANTENIMIENTO Y REPARACION DE MUEBLES Y ENSERES, CUENTA DE DEPOSITO: CUENTA UNICA DEL TESORO</t>
  </si>
  <si>
    <t>00099021001 DEPOSITO DE EFECTIVO, DEPOSITANTE: LUIS ROBERTO HUMEREZ NALVARTE, CONCEPTO: DOBLE PERCEPCION, CUENTA DE DEPOSITO: CUENTA UNICA DEL TESORO</t>
  </si>
  <si>
    <t>00015011108 DEPOSITO DE EFECTIVO, DEPOSITANTE: MINISTERIO DE GOBIERNO, CONCEPTO: POR CONCEPTO DE REMANENTE DE FONDOS EN AVANCE, CUENTA DE DEPOSITO: CUENTA UNICA DEL TESORO</t>
  </si>
  <si>
    <t>00086084202 DEPOSITO DE EFECTIVO, DEPOSITANTE: ALFREDO COPARI YUJRA, CONCEPTO: DEVOLUCION VIATICOS, CUENTA DE DEPOSITO: CUENTA UNICA DEL TESORO</t>
  </si>
  <si>
    <t>PROVISION DE FONDOS A SOLICITUD DE YACIMIENTOS PETROLIFEROS FISCALES BOLIVIANOS SEGUN SOLICITUD YPFB-0149-2019 REF: PAGO A YPFB TRANSPORTE SA MAYO 2019 PAGO POR TRANS GN MI FIRME LIB. 00513012007 YPFB - RECURSOS NACIONALIZACIÓN</t>
  </si>
  <si>
    <t>De: 00099024113 Transferencia en cumplimiento al DS N°0913 de 15/06/2011 y el Convenio Intergubernativo de Financiamiento UPRE-CIF-IG 147/2019, suscrito entre la UPRE y el GAM de Palca, Proyecto “Const. Coliseo Cerrado Retamani - Palca”, correspondiente al pago del 20% de anticipo del monto financiado, según la UPRE.</t>
  </si>
  <si>
    <t>De: 00099024113 Transferencia en cumplimiento al DS N°0913 de 15/06/2011 y el Convenio Intergubernativo de Financiamiento UPRE-CIF-IG 143/2019, suscrito entre la UPRE y el GAM de Mecapaca, Proyecto “Const. Técnico Humanístico U.E. Evo Morales Ayma Mecapaca”, correspondiente al pago del 20% de anticipo del monto financiado, según la UPRE.</t>
  </si>
  <si>
    <t>De: 00099024113 Transferencia en cumplimiento al DS N°0913 de 15/06/2011 y el Convenio Intergubernativo de Financiamiento UPRE-CIF-IG 215/2019, suscrito entre la UPRE y el GAM de Sacaba, Proyecto “Const. Unidad Educativa 27 de Mayo Nivel Primario - Distrito Lava Lava”, correspondiente al pago del 20% de anticipo del monto financiado, según la UPRE.</t>
  </si>
  <si>
    <t>De: 00099024113 Transferencia en cumplimiento al DS N°0913 de 15/06/2011 y el Convenio Intergubernativo de Financiamiento UPRE-CIF-IG 216/2019, suscrito entre la UPRE y el GAM de Sacaba, Proyecto “Const. Unidad Educativa Domitila Barrios Cuenca Nivel Secundario – Distrito 4”, correspondiente al pago del 20% de anticipo del monto financiado, según la UPRE.</t>
  </si>
  <si>
    <t>De: 00099024113 Transferencia en cumplimiento al DS N°0913 de 15/06/2011 y el Convenio Intergubernativo de Financiamiento UPRE-CIF-IG 217/2019, suscrito entre la UPRE y el GAM de Sacaba, Proyecto “Const. Unidad Educativa Litoral Boliviano “A” Nivel Secundario – Distrito Lava Lava”, correspondiente al pago del 20% de anticipo del monto financiado, según la UPRE.</t>
  </si>
  <si>
    <t>De: 00099024113 Transferencia en cumplimiento al DS N°0913 de 15/06/2011 y el Convenio Intergubernativo de Financiamiento UPRE-CIF-IG 218/2019, suscrito entre la UPRE y el GAM de Sacaba, Proyecto “Const. Unidad Educativa Max Fernández Rojas Nivel Primario – Distrito 2”, correspondiente al pago del 20% de anticipo del monto financiado, según la UPRE.</t>
  </si>
  <si>
    <t>De: 00099024113 Transferencia en cumplimiento al DS N°0913 de 15/06/2011 y el Convenio Intergubernativo de Financiamiento UPRE-CIF-IG 219/2019, suscrito entre la UPRE y el GAM de Sacaba, Proyecto “Const. Cancha de Futbol y Graderías Comunidad Ucuchi – Distrito Ucuchi”, correspondiente al pago del 20% de anticipo del monto financiado, según la UPRE.</t>
  </si>
  <si>
    <t>PROVISION DE FONDOS A SOLICITUD DE YACIMIENTOS PETROLIFEROS FISCALES BOLIVIANOS SEGUN SOLICITUD YPFB-0150-2019 REF: PAGO A YPFB ANDINA SA DE MAYO 2019 POR TRANS INTERRUMPIBLE DE GN DUCTO MENOR L12 LIB. 00513012007 YPFB - RECURSOS NACIONALIZACIÓN</t>
  </si>
  <si>
    <t>PROVISION DE FONDOS A SOLICITUD DE YACIMIENTOS PETROLIFEROS FISCALES BOLIVIANOS SEGUN SOLICITUD YPFB-0151-2019 REF: PAGO A YPFB CHACO SA DE MAYO 2019 POR TRANS GN MI DUCTO MENOR CARRASCO BULO BULO LIB. 00513012007 YPFB - RECURSOS NACIONALIZACIÓN</t>
  </si>
  <si>
    <t>||AMPLIACION DE VALIDEZ 0,15% S]/USD78.936,30 POR 92 DIAS, COMISION POR ENMIENDA BS220.- Y EMISION DE CBTE. CONTABLE BS50.- S/G NOTA SEDEM/GG/EV N° 0299/2019 REF.: I-2019-08 P/C ENVIBOL A FAVOR DE AGR INTERNATIONAL INC LIB. 001320792001SEDEM PLANTA ENVASES DE VIDRIO CHUQUISACA - MUN. ZUDAÑEZ REF: ENMIENDA I-2019-08</t>
  </si>
  <si>
    <t>'COBRO DE'||UTILES DE ESCRITORIO POR LA OPERACION CONTABLE N°958400 DE LA FECHA EN ATENCION A CORREO ELECTRÓNICO DE YPFB DE F. 23/01/2018. DE LA LIBRETA N° 00513022001 YPFB OPERACIONES POR COBRO UTILES DE ESCRITORIO</t>
  </si>
  <si>
    <t>NÚMERO DE LIBRETA CUT: 99031009.00 OPERACIÓN T01 TRANSFERENCIA DE FONDOS A LA CUT - TESORO DIRECTO DE BANCO UNION S.A. A CUENTA UNICA DEL TESORO CON NUMERO DE SOLICITUD = 3920345 Y NUMERO CORRELATIVO = 91320002072019801 TRANSFERENCIA POR OPERACIONES VENTA BONOS BTX</t>
  </si>
  <si>
    <t>A:00041014101 Débito Automático por incumplimiento del Gobierno Autónomo Municipal de San Pedro de Cuarahuara (GAM PEC), al Convenio Intergubernativo (Equipos de Computación) de fecha 26 de octubre de 2017, suscrito entre el Ministerio de Desarrollo Productivo y Economía Plural y el GAM PEC para el programa “Educación con Revolución Tecnológica”.</t>
  </si>
  <si>
    <t>A:00041014101 Débito Automático por incumplimiento del Gobierno Autónomo Municipal de Las Carreras (GAM CRR), al Convenio Intergubernativo de fecha 20 de octubre de 2017, suscrito entre el Ministerio de Desarrollo Productivo y Economía Plural y el GAM CRR para el programa “Educación con Revolución Tecnológica”.</t>
  </si>
  <si>
    <t>TRANSFERENCIA DE FONDOS AL EXTERIOR A SOLICITUD DE YACIMIENTOS PETROLIFEROS FISCALES BOLIVIANOS SEGUN SOLICITUD YPFB-0147-2019 REF: PAGO POR MEMBRESIA IGU GESTION 2018 A INTERNATIONAL GAS UNION LIB. 00513012003 LBP-YPFB (2011349681373)</t>
  </si>
  <si>
    <t>NUMERO DE LIBRETA CUT: 00150014201 OPERACIÓN E75 TRANSFERENCIA DE LA CUENTA FISCAL BUN A LA CUT EN MN TRANSF.DE FDOS.A SOL.PROYECTO SUCRE CIUDAD UNIVERSITARIA SG.NOTA CITE:PSCU-DAF 130/19 A LA CTA. 3987 CUT LBRTA.00150014201</t>
  </si>
  <si>
    <t>NUMERO DE LIBRETA CUT: 00046058003 OPERACIÓN E75 TRANSFERENCIA DE LA CUENTA FISCAL BUN A LA CUT EN MN TRANSF.DE FDOS.A SOL. DEL G.A.M DE TARABUCO SEGÃN NOTA CITE:GAM/DESP/346/2019 A LA CTA. 3987 CUT LBRTA.00046058003</t>
  </si>
  <si>
    <t>NUMERO DE LIBRETA CUT: 00514010010 OPERACIÓN E18 TRANSFERENCIA DEL SISTEMA FINANCIERO POR CUENTA DE TERCEROS A LA CUT TRANSFERENCIA CONTRATO DE SERVICIO DE GESTION DE TESORERIA Y SEGUIMIENTO FINANCIERO DE LA EJECUCION DEL PROYECTO HIDROELECTRICO IVIRIZU SOLICITUD ENDE VALLE HERMOSO SA</t>
  </si>
  <si>
    <t>NÚMERO DE LIBRETA CUT: 99031009.00 OPERACIÓN T01 TRANSFERENCIA DE FONDOS A LA CUT - TESORO DIRECTO DE BANCO UNION S.A. A CUENTA UNICA DEL TESORO CON NUMERO DE SOLICITUD = 3923024 Y NUMERO CORRELATIVO = 91320002072019502 TRANSFERENCIA OPERACIONES VENTA BONOS BTX</t>
  </si>
  <si>
    <t>NUMERO DE LIBRETA CUT: 00682018006 OPERACIÓN E18 TRANSFERENCIA DEL SISTEMA FINANCIERO POR CUENTA DE TERCEROS A LA CUT A SOLICITUD DE UNICEF TRANSFER ORDER NO 0014562DEFENSORIA DEL PUEBLO UNICEF</t>
  </si>
  <si>
    <t>TRANSFERENCIA DEL EXTERIOR SEGUN SWIFT NO.8598 Y NO.8595 DE FECHA 02/07/2019 ORDENANTE: EMBASSY OF BOLIVIA (SECCION CONSULAR) - TOKYO JAPAN REF.: GESTORIA CONSULAR JUN/19 LIB. 00010011102 MIN.RELACIONES EXTERIORES - GESTORIA CONSULAR LEY Nº 3108</t>
  </si>
  <si>
    <t>COBRO COSTOS DE PAPELERIA POR REGULARIZACION DE TRANSFERENCIA DEL EXTERIOR POR ORDEN DE PETROLEOS PARAGUAYOS LIB. 00513062001 YPFB-OPERACIONES PLANTA DE SEPARACION DE LIQUIDOS RIO GRANDE</t>
  </si>
  <si>
    <t>COBRO COSTOS DE PAPELERIA SEGUN TRANSFERENCIA DEL EXTERIOR POR ORDEN DE EMBASSY OF BOLIVIA (SECCION CONSULAR) - TOKYO JAPAN REF.: GESTORIA CONSULAR JUN/19 LIB. 00010011102 MIN.RELACIONES EXTERIORES - GESTORIA CONSULAR LEY Nº 3108</t>
  </si>
  <si>
    <t>||TRANSF. DE FONDOS AL EXTERIOR SEGUN SOL. EN NOTA MEFP/VTCP/DGPOT/UOTGN/NO.714/2019 RECIBIDA EN FECHA 01/07/2019 MIN.ECONOMIA REF:DEVOLUCION DEL 7%LIBRETAS DE PASAPORTE CON CHIP ELECTRONICO.. LIBRETA 00099021001 TGN-RECURSOS ORDINARIOS, COBRO COMIS. MJE. SWIFT BS220.-Y UT. BS 50.-</t>
  </si>
  <si>
    <t>||TRANSF. DE FONDOS EN ATENCION A MSJES. SWIFT 8601 Y 8592 DE LA FECHA (SECTOR PUBLICO - SOBREVUELOS) DE LA LIBRETA 00117012001 DGAC, REPOSICION UTILES DE ESCRITORIO</t>
  </si>
  <si>
    <t>NUMERO DE LIBRETA CUT: 00166018017 OPERACIÓN E18 TRANSFERENCIA DEL SISTEMA FINANCIERO POR CUENTA DE TERCEROS A LA CUT A SOLICITUD DEL MINISTERIO DE PLANIFICACION DEL DESARROLLO SEGUN CITE 0014563</t>
  </si>
  <si>
    <t>COBRO COSTOS DE PAPELERIA SEGUN TRANSFERENCIA DEL EXTERIOR POR ORDEN DE TRAFIGURA PTE LTD (SINGAPORE) REF.: AZMAN03071964070 LIB. 00513012007 YPFB - RECURSOS NACIONALIZACIÓN</t>
  </si>
  <si>
    <t>De: 00099024113 Transferencia en cumplimiento al DS N°0913 de 15/06/2011 y el Convenio Intergubernativo de Financiamiento UPRE-CIF-IG 969/2017, suscrito entre la UPRE y el GAM de Urmiri, Proyecto “Const. Internado U.E. Juan José Pérez (Belén de Urmiri)”, correspondiente al pago de la planilla Nº3 de cierre, según la UPRE.</t>
  </si>
  <si>
    <t>De: 00099024113 Transferencia en cumplimiento al DS N°0913 de 15/06/2011 y el Convenio Intergubernativo de Financiamiento UPRE-CIF-IG 0289/2018, suscrito entre la UPRE y el GAM de Puerto Villarroel, Proyecto “Const. Unidad Educativa Rodolfo Joaquín Illanes Alvarado - D V Puerto Villarroel”, correspondiente al pago de la planilla Nº3, según la UPRE.</t>
  </si>
  <si>
    <t>De: 00099024113 Transferencia en cumplimiento al DS N°0913 de 15/06/2011 y el Convenio Intergubernativo de Financiamiento UPRE-CIF-IG 0176/2018, suscrito entre la UPRE y el GAM de Tarabuco, Proyecto “Const. Cancha Polifuncional y Graderías Unidad Educativa Higuera Chillca - Tarabuco”, correspondiente al pago de la planilla Nº2 de cierre, según la UPRE.</t>
  </si>
  <si>
    <t>De: 00099024113 Transferencia en cumplimiento al DS N°0913 de 15/06/2011 y el Convenio Intergubernativo de Financiamiento UPRE-CIF-IG/220/2016, suscrito entre la UPRE y el GAM de Pojo, Proyecto “Construcción Mercado Yuthupampa”, correspondiente al pago de la planilla Nº5 de cierre, según la UPRE.</t>
  </si>
  <si>
    <t>De: 00099024113 Transferencia en cumplimiento al DS N°0913 de 15/06/2011 y el Convenio Intergubernativo de Financiamiento UPRE-CIF-IG 0304/2018, suscrito entre la UPRE y el GAM de General Agustín Saavedra, Proyecto “Const. Unidad Educativa 10 de mayo Com. Chane Bedoya Municipio General Saavedra”, correspondiente al pago de la planilla Nº3 de cierre, según la UPRE.</t>
  </si>
  <si>
    <t>De: 00099024113 Transferencia en cumplimiento al DS N°0913 de 15/06/2011 y el Convenio Intergubernativo de Financiamiento UPRE-CIF-IG 1103/2017, suscrito entre la UPRE y el GAM de Viacha, Proyecto “Construcción Cancha de Futbol de Césped Sintético U.E. Achica Arriba Com. Achica Arriba D-3”, correspondiente al pago de la planilla Nº3 de cierre, según la UPRE.</t>
  </si>
  <si>
    <t>De: 00099024113 Transferencia en cumplimiento al DS N°0913 de 15/06/2011 y el Convenio Intergubernativo de Financiamiento UPRE-CIF-IG 088/2018, suscrito entre la UPRE y el GAM de Huachacalla, Proyecto “Construcción Internado U.E. German Bush Municipio Huachacalla”, correspondiente al pago de la planilla Nº3 de cierre, según la UPRE.</t>
  </si>
  <si>
    <t>De: 00099024113 Transferencia en cumplimiento al DS N°0913 de 15/06/2011 y el Convenio Intergubernativo de Financiamiento UPRE-CIF-IG 0121/2018, suscrito entre la UPRE y el GAM de Villamontes, proyecto “Const. Casa Social del Maestro Rural de Villa Montes Barrio Marzana (Zona Ex Parque Industrial)” correspondiente al pago de la planilla N° 1, según la UPRE.</t>
  </si>
  <si>
    <t>TRANSFERENCIA DEL EXTERIOR SEGUN SWIFT NO.8674 DE FECHA 03/07/2019 ORDENANTE: CONSULADO DE BOLIVIA EN CACERES - BRASIL REF.: RECAUDACION GESTORIA CONSULAR MAYO Y JUNIO 2019 LIB. 00010011102 MIN.RELACIONES EXTERIORES - GESTORIA CONSULAR LEY Nº 3108</t>
  </si>
  <si>
    <t>TRANSFERENCIA DEL EXTERIOR SEGUN SWIFT NO.8671 DE FECHA 03/07/2019 ORDENANTE: CONSULADO DE BOLIVIA ROSARIO-ARGENTINA REF:GESTORIA CONSULAR POR LOS MESES DE MARZO A JUNIO/19 LIB. 00010011102 MIN.RELACIONES EXTERIORES - GESTORIA CONSULAR LEY Nº 3108</t>
  </si>
  <si>
    <t>NUMERO DE LIBRETA CUT: 00041014101 OPERACIÓN E75 TRANSFERENCIA DE LA CUENTA FISCAL BUN A LA CUT EN MN TRANSF.DE FDOS. A SOL.DEL G.A.M DE CARAPARÃ SEGÃN NOTA G.A.M.C. CITE OF.0355/2019 A LA CTA. 3987 CUT LBRTA.00041014101</t>
  </si>
  <si>
    <t>NUMERO DE LIBRETA CUT: 00373024105 OPERACIÓN E75 TRANSFERENCIA DE LA CUENTA FISCAL BUN A LA CUT EN MN TRANSF.DE FONDOS A SOL.DEL G.A.M DE ANTEQUERA SEGÃN NOTA CITE:/TES.156:019 A LA CTA. 3987 CUT LBRTA.00373024105</t>
  </si>
  <si>
    <t>NÚMERO DE LIBRETA CUT: 99031009.00 OPERACIÓN T01 TRANSFERENCIA DE FONDOS A LA CUT - TESORO DIRECTO DE BANCO UNION S.A. A CUENTA UNICA DEL TESORO CON NUMERO DE SOLICITUD = 3928176 Y NUMERO CORRELATIVO = 91320003072019115 TRANSFERENCIA OPERACIONES VENTA BONOS BTX</t>
  </si>
  <si>
    <t>NUMERO DE LIBRETA CUT: 00099021001 OPERACIÓN E18 TRANSFERENCIA DEL SISTEMA FINANCIERO POR CUENTA DE TERCEROS A LA CUT TRANSFERENCIA A SOLICITUD DEL MEFP SEGUN NOTA CITE ,EFP VTCP DGPOT UAIS NO 2219 2019</t>
  </si>
  <si>
    <t>||COMISIÓN TRANSFERENCIA FDOS. AL EXTERIOR 0.10% S/USD 48.957.-, REEMB. GSTS. COM. BS. 220.- Y EMISIÓN COMP. CONT. BS. 50.-, REF.: PAGO LC I-2019-09 P/C ENVIBOL A/F MATERIALES REFRACTARIOS ESPECIALES SA, EN COMPL. A COMP. CONT. N° 0958499, 03/07/19 LIB:00132079201 SEDEM-PLANTA ENVASES DE VIDRIO CHUQUISACA-MUNICIPIO ZUDAÑEZ REF:COMIS PAGO LC-2019-9</t>
  </si>
  <si>
    <t>||TRANSF. DE FONDOS AL EXTERIOR SG NOTA DGAA DIR FINN.SECC.TSRA NO.531/19, RECIBIDA EN FECHA 28/06/2019 Y SOL.020403-8516, REGISTRADA 28/06/2019 REF:PAGO A F/THALES LAS FRANCE SAS REF:CANCELACION DE 27 FACTURAS EJEC.DE PROYECTO"SIDACTA" LIB.00099021001 TGN-RECURSOS ORDINARIOS COBRO UT.BS50.-MJE.SWIFT BS220.-</t>
  </si>
  <si>
    <t>'TRANSFERENCIA DE FONDOS||S/G. NOTA CITE MEFP/VTCP/DGCP/UF-393/2019 DE LA FECHA, DEL MIN.DE ECONOMIA Y FINANZAS PUBLICAS(HRE-TSO-2019-3092), RECURSOS FIDEICOMISO "ACCESOS SEGUROS PARA VIVIR BIEN", CONSTITUIDO CON EL FONDO NACIONAL DE DESARROLLO REGIONAL. DEBITO DE LA LIBRETA N° 00099021001 TGN-RECURSOS ORDINARIOS MN.</t>
  </si>
  <si>
    <t>'TRANSFERENCIA DE FONDOS||S/G. NOTA CITE MEFP/VTCP/DGCP/UF-393/2019 DE LA FECHA, DEL MIN.DE ECONOMIA Y FINANZAS PUBLICAS(HRE-TSO-2019-3092), RECURSOS FIDEICOMISO "ACCESOS SEGUROS PARA VIVIR BIEN", CONSTITUIDO CON EL FONDO NACIONAL DE DESARROLLO REGIONAL. DEBITO DE LA LIBRETA N° 00099021001, REPOSICION UTILES DE ESCRITORIO.</t>
  </si>
  <si>
    <t>||REGULARIZ. DE NUESTRA OPERACION 958492 DE F.2/07/19 EN ATENCIÓN A CORREOS ELECTRONICOS DE LA DGAC Y AASANA RECIBIDOS EN LA FECHA DE LA LIBRETA 00117012001 DGAC, REPOSICION UTILES DE ESCRITORIO</t>
  </si>
  <si>
    <t>COBRO COSTOS DE PAPELERIA SEGUN TRANSFERENCIA DEL EXTERIOR POR ORDEN DE CONSULADO DE BOLIVIA EN CACERES - BRASIL REF.: RECAUDACION GESTORIA CONSULAR MAYO Y JUNIO 2019 LIB. 00010011102 MIN.RELACIONES EXTERIORES - GESTORIA CONSULAR LEY Nº 3108</t>
  </si>
  <si>
    <t>COBRO COSTOS DE PAPELERIA SEGUN TRANSFERENCIA DEL EXTERIOR POR ORDEN DE CONSULADO DE BOLIVIA ROSARIO-ARGENTINA REF:GESTORIA CONSULAR POR LOS MESES DE MARZO A JUNIO/19 LIB. 00010011102 MIN.RELACIONES EXTERIORES - GESTORIA CONSULAR LEY Nº 3108</t>
  </si>
  <si>
    <t>NUMERO DE LIBRETA CUT: 00291012009 OPERACIÓN E18 TRANSFERENCIA DEL SISTEMA FINANCIERO POR CUENTA DE TERCEROS A LA CUT ABONO PARA CUT 3987069001LIBRETA 00291012009 DE ABC- OTROS RECURSOS ESPECIFICOS POR EJECUCION GARANTIA A 1RE REQ D201-79544 A SOLICITUD DE BANCO DE CREDITO DE BOLIVIA SA</t>
  </si>
  <si>
    <t>TRANSFERENCIA DEL EXTERIOR SEGUN SWIFT NO.8730 DE FECHA 03/07/2019 ORDENANTE: CONSULADO DE BOLIVIA JUJUY-ARGENTINA REF:GESTORIA CONSULAR JUNIO/19 LIB. 00010011102 MIN.RELACIONES EXTERIORES - GESTORIA CONSULAR LEY Nº 3108</t>
  </si>
  <si>
    <t>TRANSFERENCIA DEL EXTERIOR SEGUN SWIFT NO.8729 DE FECHA 03/07/2019 ORDENANTE: CONSULADO GENERAL DE BOLIVIA SANTIAGO-CHILE REF:GESTORIA CONSULAR MAYO/19 LIB. 00010011102 MIN.RELACIONES EXTERIORES - GESTORIA CONSULAR LEY Nº 3108</t>
  </si>
  <si>
    <t>TRANSFERENCIA DEL EXTERIOR SEGUN SWIFT NO.8728 DE FECHA 03/07/2019 ORDENANTE: CONSULADO DE BOLIVIA EN VALENCIA ESPAÑA REF.: RECAUDACION GESTORIA CONSULAR JUNIO/19 LIB. 00010011102 MIN.RELACIONES EXTERIORES - GESTORIA CONSULAR LEY Nº 3108</t>
  </si>
  <si>
    <t>COBRO COSTOS DE PAPELERIA SEGUN TRANSFERENCIA DEL EXTERIOR POR ORDEN DE CONSULADO DE BOLIVIA JUJUY-ARGENTINA REF:GESTORIA CONSULAR JUNIO/19 LIB. 00010011102 MIN.RELACIONES EXTERIORES - GESTORIA CONSULAR LEY Nº 3108</t>
  </si>
  <si>
    <t>COBRO COSTOS DE PAPELERIA SEGUN TRANSFERENCIA DEL EXTERIOR POR ORDEN DE CONSULADO GENERAL DE BOLIVIA SANTIAGO-CHILE REF:GESTORIA CONSULAR MAYO/19 LIB. 00010011102 MIN.RELACIONES EXTERIORES - GESTORIA CONSULAR LEY Nº 3108</t>
  </si>
  <si>
    <t>COBRO COSTOS DE PAPELERIA SEGUN TRANSFERENCIA DEL EXTERIOR POR ORDEN DE CONSULADO DE BOLIVIA EN VALENCIA ESPAÑA REF.: RECAUDACION GESTORIA CONSULAR JUNIO/19 LIB. 00010011102 MIN.RELACIONES EXTERIORES - GESTORIA CONSULAR LEY Nº 3108</t>
  </si>
  <si>
    <t>||COMISION TRANSFERENCIA DE FONDOS AL EXTERIOR 0,10% S/USD 2.241.269.-, REEMBOLSO GASTOS DE COMUNICACION BS220.- Y EMISION DE CBTE. CONTABLE BS50.- REF.: PAGO N°1 LC I-2019-12 MIN. DE DESARROLLO RURAL Y TIERRAS A/F INDUSTRIAS JOHN DEERE S.A. DE C.V. EN COMPL. A CBTE. ADJ. LIB. 00099021001 TGN RECURSOS ORDINARIOS REF. COMISIONES PAGO N°1 LC I-2019-12</t>
  </si>
  <si>
    <t>'COBRO DE'||UTILES DE ESCRITORIO POR EL COMPROBANTE CONTABLE 958592 DE LA FECHA. DE LA LIBRETA 00513022001 YPFB OPERACIONES, COBRO UTILES DE ESCRITORIO</t>
  </si>
  <si>
    <t>PAGO PRÉSTAMO VAR.ACRE.BILAT. VARIOS CLUB DE PARIS VCTO. 04-07-2019 POR CUENTA DE TGN , NTI. 012423 VALOR 04-07-2019 CAPITAL UFV 37.245.059,71 INTERESES UFV 1.181.472,54 CTA. 3987 CUENTA UNICA DEL TESORO-3987 LIB. 00099021001</t>
  </si>
  <si>
    <t>PAGO PRÉSTAMO VAR.ACRE.BILAT. VARIOS CLUB DE PARIS VCTO. 04-07-2019 POR CUENTA DE TGN , NTI. 012423 VALOR 04-07-2019 CAPITAL UFV 37.245.059,71 INTERESES UFV 1.181.472,54 CTA. 3987 CUENTA UNICA DEL TESORO-3987 LIB. 00099021001 REF.: COMISIONES BANCARIAS</t>
  </si>
  <si>
    <t>NÚMERO DE LIBRETA CUT: 99031009.00 OPERACIÓN T01 TRANSFERENCIA DE FONDOS A LA CUT - TESORO DIRECTO DE BANCO UNION S.A. A CUENTA UNICA DEL TESORO CON NUMERO DE SOLICITUD = 3932082 Y NUMERO CORRELATIVO = 91320004072019207 TRANSFERENCIA OPERACIONES VENTA BONOS BTX</t>
  </si>
  <si>
    <t>||REGULARIZ. DE NUESTRA OPERACIÓN N° 958600 DE F.03/07/19 EN ATENCIÓN A CORREOS ELECTRÓNICOS DE LA DGAC Y AASANA RECIBIDOS EN LA FECHA. DE LA LIBRETA 00117012001 DGAC, REPOSICION UTILES DE ESCRITORIO</t>
  </si>
  <si>
    <t>TRANSFERENCIA DEL EXTERIOR SEGUN SWIFT 08675 DE FECHA 04/07/2019 ORDENANTE: CONSULADO DE BOLIVIA EN LONDRES LIB. 00010011102 MIN.RELACIONES EXTERIORES - GESTORIA CONSULAR LEY Nº 3108</t>
  </si>
  <si>
    <t>A:00373024105 Transferencia de recursos a solicitud del FDI sg nota CITE: FDI/DGE/EXT/N°171/2019, e Informe MEFP/VTCP/DGPOT/UPCFTGN/N° 68/2019, por desembolso de recursos al Fondo de Desarrollo Indígena para Programas y/o Proyectos de Gobiernos Autónomos Municipales. H.R. 6-19371-R.</t>
  </si>
  <si>
    <t>COBRO COSTOS DE PAPELERIA SEGUN TRANSFERENCIA DEL EXTERIOR POR ORDEN DE CONSULADO DE BOLIVIA EN LONDRES LIB. 00010011102 MIN.RELACIONES EXTERIORES - GESTORIA CONSULAR LEY Nº 3108</t>
  </si>
  <si>
    <t>||REGULARIZ. DE NUESTRA OPERACIÓN N° 958603 DE F.03/07/19 EN ATENCIÓN A CORREOS ELECTRÓNICOS DE LA DGAC Y AASANA RECIBIDOS EN LA FECHA. DE LA LIBRETA 00117012001 DGAC, REPOSICION UTILES DE ESCRITORIO</t>
  </si>
  <si>
    <t>'TRANSFERENCIA DE FONDOS||S/G. NOTA CITE MEFP/VTCP/DGCP/UF-397/2019 DE LA FECHA, DEL MIN.DE ECONOMIA Y FINANZAS PUBLICAS(HRE-TSO-2019-3128), RECURSOS FIDEICOMISO "ACCESOS SEGUROS PARA VIVIR BIEN", CONSTITUIDO CON EL FONDO NACIONAL DE DESARROLLO REGIONAL. DEBITO DE LA LIBRETA N° 00099021001 TGN-RECURSOS ORDINARIOS MN.</t>
  </si>
  <si>
    <t>'TRANSFERENCIA DE FONDOS||S/G. NOTA CITE MEFP/VTCP/DGCP/UF-397/2019 DE LA FECHA, DEL MIN.DE ECONOMIA Y FINANZAS PUBLICAS(HRE-TSO-2019-3128), RECURSOS FIDEICOMISO "ACCESOS SEGUROS PARA VIVIR BIEN", CONSTITUIDO CON EL FONDO NACIONAL DE DESARROLLO REGIONAL. DEBITO DE LA LIBRETA N° 00099021001, REPOSICION UTILES DE ESCRITORIO.</t>
  </si>
  <si>
    <t>NUMERO DE LIBRETA CUT: 00291012009 OPERACIÓN E18 TRANSFERENCIA DEL SISTEMA FINANCIERO POR CUENTA DE TERCEROS A LA CUT EJECUCION CT-107021-0101 ELEVOLUTION</t>
  </si>
  <si>
    <t>NUMERO DE LIBRETA CUT: 00265028001 OPERACIÓN E18 TRANSFERENCIA DEL SISTEMA FINANCIERO POR CUENTA DE TERCEROS A LA CUT A SOLICITUD DE LA UNDP DESEMB ACT PROYEC</t>
  </si>
  <si>
    <t>De: 00099024113 Transferencia en cumplimiento al DS N°0913 de 15/06/2011 y el Convenio Intergubernativo de Financiamiento UPRE-CIF-IG 0136/19, suscrito entre la UPRE y el GAM de La Asunta, Proyecto “Const. U.E. Colopampa Grande - La Asunta”, correspondiente al pago del 20% de anticipo del monto financiado, según la UPRE.</t>
  </si>
  <si>
    <t>De: 00099024113 Transferencia en cumplimiento al DS N°0913 de 15/06/2011 y el Convenio Intergubernativo de Financiamiento UPRE-CIF-IG 0134/19, suscrito entre la UPRE y el GAM de La Asunta, Proyecto “Const. Tinglado Polifuncional U.E. San Bartolome “A” - La Asunta”, correspondiente al pago del 20% de anticipo del monto financiado, según la UPRE.</t>
  </si>
  <si>
    <t>De: 00099024113 Transferencia en cumplimiento al DS N°0913 de 15/06/2011 y el Convenio Intergubernativo de Financiamiento UPRE-CIF-IG 0137/19, suscrito entre la UPRE y el GAM de La Asunta, Proyecto “Const. Tinglado Polifuncional U.E. San Jorge – La Asunta”, correspondiente al pago del 20% de anticipo del monto financiado, según la UPRE.</t>
  </si>
  <si>
    <t>De: 00099024113 Transferencia en cumplimiento al DS N°0913 de 15/06/2011 y el Convenio Intergubernativo de Financiamiento UPRE-CIF-IG 0135/19, suscrito entre la UPRE y el GAM de La Asunta, Proyecto “Const. Tinglado Polifuncional U.E. Nueva Unión – La Asunta”, correspondiente al pago del 20% de anticipo del monto financiado, según la UPRE.</t>
  </si>
  <si>
    <t>De: 00099024113 Transferencia en cumplimiento al DS N°0913 de 15/06/2011 y el Convenio Intergubernativo de Financiamiento UPRE-CIF-IG 0133/19, suscrito entre la UPRE y el GAM de La Asunta, Proyecto “Const. Tinglado Polifuncional U.E. Nueva Florida - La Asunta”, correspondiente al pago del 20% de anticipo del monto financiado, según la UPRE.</t>
  </si>
  <si>
    <t>De: 00099024113 Transferencia en cumplimiento al DS N°0913 de 15/06/2011 y el Convenio Intergubernativo de Financiamiento UPRE-CIF-IG 0138/19, suscrito entre la UPRE y el GAM de La Asunta, Proyecto “Const. Tinglado Polifuncional U.E. San Cristóbal – La Asunta”, correspondiente al pago del 20% de anticipo del monto financiado, según la UPRE.</t>
  </si>
  <si>
    <t>'COBRO DE'||UTILES DE ESCRITORIO POR EL COMPROBANTE CONTABLE N°958676 DE LA FECHA, EN ATENCION A CORREO ELETRONICO DE YPFB DE FECHA 23/01/18 DE LA LIBRETA 00513022001 YPFB-OPERACIONES COBRO UTILES DE ESCRITORIO</t>
  </si>
  <si>
    <t>TRANSFERENCIA DEL EXTERIOR SEGUN SWIFT 08781 DE FECHA 05/07/2019 ORDENANTE: CONSULADO DE BOLIVIA EN CUZCO PERU LIB. 00010011102 MIN.RELACIONES EXTERIORES - GESTORIA CONSULAR LEY Nº 3108</t>
  </si>
  <si>
    <t>NUMERO DE LIBRETA CUT: 00086018007 OPERACIÓN E75 TRANSFERENCIA DE LA CUENTA FISCAL BUN A LA CUT EN MN TRANSF.DE FONDOS A SOL. DEL G.A.D. DE POTOSÃ SEGÃN NOTA CITE:GADP/SAF/TES/NÂ°66/2019 A LA CTA. 3987 CUT LBRTA.00086018007</t>
  </si>
  <si>
    <t>NUMERO DE LIBRETA CUT: 00086018007 OPERACIÓN E75 TRANSFERENCIA DE LA CUENTA FISCAL BUN A LA CUT EN MN TRANSF.DE FONDOS A SOL.DEL G.A.D. DE POTOSÃ SEGÃN NOTA CITE:GADP/SAF/TES/NÂ°65/2019 A LA CTA. 3987 CUT LBRTA.00086018007</t>
  </si>
  <si>
    <t>NÚMERO DE LIBRETA CUT: 99031009.00 OPERACIÓN T01 TRANSFERENCIA DE FONDOS A LA CUT - TESORO DIRECTO DE BANCO UNION S.A. A CUENTA UNICA DEL TESORO CON NUMERO DE SOLICITUD = 3936806 Y NUMERO CORRELATIVO = 91320005072019304 TRANSFERENCIA POR OPERACIONES VENTA BONOS BTX</t>
  </si>
  <si>
    <t>||TRANSFERENCIA DE FONDOS S/G. FORMULARIO CITE: BUN/CF281/19 DE LA FECHA.(HRE-TSO-3133), CONVENIO INTERGUBERNATIVO(EQUIPOS DE COMPUTACION) ENTRE EL MIN.DESARR.PRODUC.Y ECO.PLURAL Y EL GAM TACACOMA. A SOLICITUD GOB.AUT.MCPAL.TACACOMA,LIBR.00041014101 MDPYEP REVOLUCION TECNOLOGIA EN EDUCACION; BUN.</t>
  </si>
  <si>
    <t>COBRO COSTOS DE PAPELERIA SEGUN TRANSFERENCIA DEL EXTERIOR POR ORDEN DE CORPORACION PARAGUAYA DISTRIBUIDORA DE DERIVADOS DE PETRLEO S.A. LIB. 00513062001 YPFB-OPERACIONES PLANTA DE SEPARACION DE LIQUIDOS RIO GRANDE</t>
  </si>
  <si>
    <t>COBRO COSTOS DE PAPELERIA SEGUN TRANSFERENCIA DEL EXTERIOR POR ORDEN DE QUIMICA DEL SUR Y CIA LTDA. REF.: 1001NV YLB COM PFM 0102-2019 O C7121 LIB. 00597012001 RECURSOS PROPIOS VENTAS YLB</t>
  </si>
  <si>
    <t>COBRO COSTOS DE PAPELERIA SEGUN TRANSFERENCIA DEL EXTERIOR POR ORDEN DE CONSULADO DE BOLIVIA EN CUZCO PERU LIB. 00010011102 MIN.RELACIONES EXTERIORES - GESTORIA CONSULAR LEY Nº 3108</t>
  </si>
  <si>
    <t>TRANSFERENCIA RECIBIDA DEL EXTERIOR SEGÚN MENSAJES SWIFT Nos. 8817 - 8816 (REM.EXT.) DE FECHA 05-07-2019 POR DESEMBOLSO DE FONPLATA PRÉSTAMO BOL 29/2017 PROG.CONST.PUENTES CBBA. DESEMB. N° 4 LIBRETA N° 00287102001 FPS-RECURSOS PROPIOS REF.: UTILES DE ESCRITORIO</t>
  </si>
  <si>
    <t>||TRANSF. DE FONDOS EN ATENCION A MSJES. SWIFT 8794 Y 8778 DE LA FECHA (SECTOR PUBLICO - SOBREVUELOS) DE LA LIBRETA 00117012001 DGAC, REPOSICION UTILES DE ESCRITORIO</t>
  </si>
  <si>
    <t>TRANSFERENCIA DEL EXTERIOR SEGUN SWIFT 08789 DE FECHA 05/07/2019 ORDENANTE: CONSULADO GENERAL DE BOLIVIA EN HOUSTON US LIB. 00010011102 MIN.RELACIONES EXTERIORES - GESTORIA CONSULAR LEY Nº 3108</t>
  </si>
  <si>
    <t>||RESPUESTA A DEBITO DEL BANQUERO SG MJE.SWIFT NO. 8834 DE LA FECHA REF:COBRO COMIS.POR TRANSFERENCIA EUR 3,750.- DEL 27/06/2019 SG SOLICITUD DE MIN.DE EDUCACION REF:TRASPASO PARA VIOLETA CARMEN ANGULO FERNANDEZ LIBRETA 00099021001 TGN-RECURSOS ORDINARIOS</t>
  </si>
  <si>
    <t>||RESPUESTA A DEBITO DEL BANQUERO SG MJE.SWIFT NO. 8834 DE LA FECHA REF:COBRO COMIS.POR TRANSFERENCIA EUR 3,750.- DEL 27/06/2019 SG SOLICITUD DE MIN.DE EDUCACION REF:TRASPASO PARA VIOLETA CARMEN ANGULO FERNANDEZ CGO. LIBRETA 00099021001 TGN-RECURSOS ORDINARIOS (UTILES DE ESCRITORIO)</t>
  </si>
  <si>
    <t>||RESPUESTA DEBITO DEL BANQUERO SG/ SWIFT 08832 DE LA FECHA REF: COBRO COMISION POR TRANSFERENCIA DE EUR 3.600,00 DEL 28/06/19 SG/ SOLICITUD DEL MIN. DE EDUCACION, PAGO A FAVOR DE ALDAIR EDSON CONDORI CUEVAS LIB. NO. 00099021001 TGN-RECURSOS ORDINARIOS, COMIS. DEL BANQUERO EQUIV. EUR 10,00</t>
  </si>
  <si>
    <t>||RESPUESTA DEBITO DEL BANQUERO SG/ SWIFT 08832 DE LA FECHA REF: COBRO COMISION POR TRANSFERENCIA DE EUR 3.600,00 DEL 28/06/19 SG/ SOLICITUD DEL MIN. DE EDUCACION, PAGO A FAVOR DE ALDAIR EDSON CONDORI CUEVAS LIB. NO. 00099021001 TGN-RECURSOS ORDINARIOS, UTILES DE ESCRITORIO</t>
  </si>
  <si>
    <t>||TRANSF. DE FONDOS EN ATENCION A MSJE SWIFT 8796 Y CORREOS ELECTRONICOS DE LA DGAC Y AASANA DE LA FECHA (SECTOR PUBLICO - SOBREVUELOS) DE LA LIBRETA 00117012001 DGAC, REPOSICION UTILES DE ESCRITORIO</t>
  </si>
  <si>
    <t>||RESPUESTA A DEBITO DEL BANQUERO SG MJE.SWIFT NO. 8831 DE LA FECHA REF:COBRO COMIS.POR TRANSFERENCIA EUR 3,600.- DEL 28/06/2019 SG SOLICITUD DE MIN.DE EDUCACION REF:TRASPASO PARA MARIA SOLEDAD CHINO MAMANI. LIBRETA NO.00099021001 TGN-RECURSOS ORDINARIOS</t>
  </si>
  <si>
    <t>||RESPUESTA A DEBITO DEL BANQUERO SG MJE.SWIFT NO. 8831 DE LA FECHA REF:COBRO COMIS.POR TRANSFERENCIA EUR 3,600.- DEL 28/06/2019 SG SOLICITUD DE MIN.DE EDUCACION REF:TRASPASO PARA MARIA SOLEDAD CHINO MAMANI. CGO. LIBRETA NO.00099021001 TGN-RECURSOS ORDINARIOS (UTILES DE ESCRITORIO)</t>
  </si>
  <si>
    <t>||RESPUESTA A DEBITO DEL BANQUERO SG MJE.SWIFT NO. 8835 DE LA FECHA REF:COBRO COMIS.POR TRANSFERENCIA EUR 2,843.- DEL 31/5/2019 SG SOLICITUD DE MIN.DE EDUCACION REF:TRASPASO PARA RAUL CALANI JIMENEZ LIBRETA 00099021001 TGN-RECURSOS ORDINARIOS</t>
  </si>
  <si>
    <t>||RESPUESTA A DEBITO DEL BANQUERO SG MJE.SWIFT NO. 8835 DE LA FECHA REF:COBRO COMIS.POR TRANSFERENCIA EUR 2,843.- DEL 31/5/2019 SG SOLICITUD DE MIN.DE EDUCACION REF:TRASPASO PARA RAUL CALANI JIMENEZ CGO. LIBRETA 00099021001 TGN-RECURSOS ORDINARIOS (UTILES DE ESCRITORIO)</t>
  </si>
  <si>
    <t>||RESPUESTA A DEBITO DEL BANQUERO SEG. SWIFT 08833 DE LA FECHA. REF.: COBRO COMISION POR TRANSF. EUR 3.600.- VALOR 28/06/2019 SOLICITUD 8470 DEL MIN. EDUCACION. LIB.00099021001 TGN-RECURSOS ORDINARIOS</t>
  </si>
  <si>
    <t>||RESPUESTA A DEBITO DEL BANQUERO SEG. SWIFT 08833 DE LA FECHA. REF.: COBRO COMISION POR TRANSF. EUR 3.600.- VALOR 28/06/2019 SOLICITUD 8470 DEL MIN. EDUCACION. LIB.00099021001 TGN-RECURSOS ORDINARIOS. REF.: UTILES DE ESCRITORIO</t>
  </si>
  <si>
    <t>||TRANSF. DE FONDOS EN ATENCION A MSJES. SWIFT 8846 Y 8845 DE LA FECHA (SECTOR PUBLICO - SOBREVUELOS) DE LA LIBRETA 00117012001 DGAC, REPOSICION UTILES DE ESCRITORIO</t>
  </si>
  <si>
    <t>COBRO COSTOS DE PAPELERIA SEGUN TRANSFERENCIA DEL EXTERIOR POR ORDEN DE CONSULADO GENERAL DE BOLIVIA EN HOUSTON US LIB. 00010011102 MIN.RELACIONES EXTERIORES - GESTORIA CONSULAR LEY Nº 3108</t>
  </si>
  <si>
    <t>COBRO COSTOS DE PAPELERIA SEGUN TRANSFERENCIA DEL EXTERIOR POR ORDEN DE AGRARIA INDUSTRIA E COMERCIO LTDA. (BRASIL) REF.: CONTRATO 210703125 INVOICE ODV-VEX 35-19 DE 24-06-2019 LIB. 00597012001 RECURSOS PROPIOS VENTAS YLB</t>
  </si>
  <si>
    <t>REGULARIZACION DE TRANSFERENCIA DEL EXTERIOR SEGUN SWIFT 03738 DE FECHA 08/07/2019 ORDENANTE: CONSULADO DE BOLIVIA EN SEVILLA ESPAÑA LIB. 00010011102 MIN.RELACIONES EXTERIORES - GESTORIA CONSULAR LEY Nº 3108</t>
  </si>
  <si>
    <t>REGULARIZACION DE TRANSFERENCIA DEL EXTERIOR SEGUN SWIFT 08829 DE FECHA 08/07/2019 ORDENANTE: EMBAJADA DE BOLIVIA EN OTTAWA CANADA LIB. 00010011102 MIN.RELACIONES EXTERIORES - GESTORIA CONSULAR LEY Nº 3108</t>
  </si>
  <si>
    <t>REGULARIZACION DE TRANSFERENCIA DEL EXTERIOR SEGUN SWIFT NO.8786 DE FECHA 08/07/2019 ORDENANTE: CONSULADO DE BOLIVIA EN CALAMA-CHILE LIB. 00340012005 SEGIP - RECAUDACION EXTERIOR - CEDULAS DE IDENTIDAD</t>
  </si>
  <si>
    <t>COBRO COSTOS DE PAPELERIA POR REGULARIZACION DE TRANSFERENCIA DEL EXTERIOR POR ORDEN DE MINGA GAS SA LIB. 00513062001 YPFB-OPERACIONES PLANTA DE SEPARACION DE LIQUIDOS RIO GRANDE</t>
  </si>
  <si>
    <t>COBRO COSTOS DE PAPELERIA POR REGULARIZACION DE TRANSFERENCIA DEL EXTERIOR POR ORDEN DE CONSULADO DE BOLIVIA EN CALAMA-CHILE LIB. 00340012003 RECAUDACION EXTRANJERIA - C.I. -L.C.</t>
  </si>
  <si>
    <t>COBRO COSTOS DE PAPELERIA POR REGULARIZACION DE TRANSFERENCIA DEL EXTERIOR POR ORDEN DE GAS CORONA S.A.E.C.A. LIB. 00513062001 YPFB-OPERACIONES PLANTA DE SEPARACION DE LIQUIDOS RIO GRANDE</t>
  </si>
  <si>
    <t>COBRO COSTOS DE PAPELERIA POR REGULARIZACION DE TRANSFERENCIA DEL EXTERIOR POR ORDEN DE GAS TOTAL S.A. LIB. 00513062001 YPFB-OPERACIONES PLANTA DE SEPARACION DE LIQUIDOS RIO GRANDE</t>
  </si>
  <si>
    <t>VENTA DE DIVISAS CON TRANSFERENCIA DE FONDOS A SOLICITUD DE MINISTERIO DE EDUCACION SEGUN SOLICITUD 8468 REF: TRASPASO PARA ANU GENERAL ACCOUNT (NATALIA PEREIRA GUTIERREZ) EQUIVALENTES 17.060,92 USD LIB. 00099021001 TGN-RECURSOS ORDINARIOS (3987) POR DIFERENCIAL CAMBIARIO</t>
  </si>
  <si>
    <t>COBRO COSTOS DE PAPELERIA POR REGULARIZACION DE TRANSFERENCIA DEL EXTERIOR POR ORDEN DE CONSULADO DE BOLIVIA EN SEVILLA ESPAÑA LIB. 00010011102 MIN.RELACIONES EXTERIORES - GESTORIA CONSULAR LEY Nº 3108</t>
  </si>
  <si>
    <t>COBRO COSTOS DE PAPELERIA POR REGULARIZACION DE TRANSFERENCIA DEL EXTERIOR POR ORDEN DE EMBAJADA DE BOLIVIA EN OTTAWA CANADA LIB. 00010011102 MIN.RELACIONES EXTERIORES - GESTORIA CONSULAR LEY Nº 3108</t>
  </si>
  <si>
    <t>REGULARIZACION DE TRANSFERENCIA DEL EXTERIOR SEGUN SWIFT 08790 DE FECHA 08/07/2019 ORDENANTE: CONSULADO GENERAL DE BOLIVIA EN GINEBRA-SUIZA LIB. 00010011102 MIN.RELACIONES EXTERIORES - GESTORIA CONSULAR LEY Nº 3108</t>
  </si>
  <si>
    <t>COBRO COSTOS DE PAPELERIA POR REGULARIZACION DE TRANSFERENCIA DEL EXTERIOR POR ORDEN DE CONSULADO GENERAL DE BOLIVIA EN GINEBRA-SUIZA LIB. 00010011102 MIN.RELACIONES EXTERIORES - GESTORIA CONSULAR LEY Nº 3108</t>
  </si>
  <si>
    <t>De: 00099024113 Transferencia en cumplimiento al DS N°0913 de 15/06/2011 y el Convenio Interinstitucional de Financiamiento UPRE-CIF-421/2014, suscrito entre la UPRE y el GAM de Coroico, Proyecto “Construcción Tinglado para Polifuncional U.E. Villa Rosario”, correspondiente al pago de la devolución de retención del 7%, según la UPRE.</t>
  </si>
  <si>
    <t>De: 00099024113 Transferencia en cumplimiento al DS N°0913 de 15/06/2011 y el Convenio Intergubernativo de Financiamiento UPRE-CIF-IG 821/2017, suscrito entre la UPRE y el GAM de Moro Moro, Proyecto “Construcción Tinglado y Cancha Polifuncional U.E. Buena Vista”, correspondiente al pago de la planilla Nº3 de cierre, según la UPRE.</t>
  </si>
  <si>
    <t>REGULARIZACION DE TRANSFERENCIA DEL EXTERIOR SEGUN SWIFT 08600 DE FECHA 08/07/2019 ORDENANTE: CONSULADO GENERAL DE BOLIVIA BARCELONA LIB. 00010011102 MIN.RELACIONES EXTERIORES - GESTORIA CONSULAR LEY Nº 3108</t>
  </si>
  <si>
    <t>REGULARIZACION DE TRANSFERENCIA DEL EXTERIOR SEGUN SWIFT 08673 DE FECHA 08/07/2019 ORDENANTE: CONSULADO DE BOLIVIA EN MURCIA ESPAÑA LIB. 00010011102 MIN.RELACIONES EXTERIORES - GESTORIA CONSULAR LEY Nº 3108</t>
  </si>
  <si>
    <t>A:00099021001 Transferencia que realizamos a solicitud de la Unidad de Administración e Información Salarial, mediante nota CITE: MEFP/VTCP/DGPOT/UAIS/No 3641/2019, Informe CITE: MEFP/VTCP/DGPOT/UAIS/No 141/2019 H.R. 6-19767-R, por concepto de reversión definitiva de varias entidades.</t>
  </si>
  <si>
    <t>A:00099021001 Transferencia que realizamos a solicitud de la Unidad de Administración e Información Salarial, mediante nota CITE: MEFP/VTCP/DGPOT/UAIS/No 3642/2019, Informe CITE: MEFP/VTCP/DGPOT/UAIS/No 141/2019 H.R. 6-19767-R, por concepto de reversión definitiva de varias entidades.</t>
  </si>
  <si>
    <t>NÚMERO DE LIBRETA CUT: 99031009.00 OPERACIÓN T01 TRANSFERENCIA DE FONDOS A LA CUT - TESORO DIRECTO DE BANCO UNION S.A. A CUENTA UNICA DEL TESORO CON NUMERO DE SOLICITUD = 3941274 Y NUMERO CORRELATIVO = 91320008072019495 TRANSFERENCIA POR OPERACIONES VENTA BONOS BTX</t>
  </si>
  <si>
    <t>NUMERO DE LIBRETA CUT: 00046024102 OPERACIÓN E75 TRANSFERENCIA DE LA CUENTA FISCAL BUN A LA CUT EN MN TRANSFERENCIA DE FONDOS A SOLICITUD DEL G.A.D. DE PANDO SEGÃN NOTA CITE/U.T.C.P. NÂ° 36/2019 A LA CTA. 3987 CUT LBRTA.00046024102</t>
  </si>
  <si>
    <t>NUMERO DE LIBRETA CUT: 00046024102 OPERACIÓN E75 TRANSFERENCIA DE LA CUENTA FISCAL BUN A LA CUT EN MN TRANSF.DE FONDOS A SOL.G.A.D. DE POTOSÃ SEGÃN NOTA CITE:GADP/SAF/TES/NÂ°72/2019 A LA CTA. 3987 CUT LBRTA.00046024102</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</si>
  <si>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WALTER ABRAHAM PEREZ ALANDIA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</si>
  <si>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JULIO HUMEREZ QUIROZ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</si>
  <si>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SERGIO CEREZO AGUIRRE JUNIO/19 LIBRETA 00099021001</t>
  </si>
  <si>
    <t>||TRANSFERENCIA A LA CUENTA UNICA DEL TESORO IMPORTES RETENIDOS A WALTER PEREZ, JULIO HUMEREZ, SERGIO CEREZO Y VICTOR CHAVEZ POR REMUNERACION MAXIMA CORRESPONDIENTE AL MES DE JUNIO/2019 - LIBRETA N° 00099021001, SG DOCUMENTOS ADJUNTOS Y ROC N° 1041/2019 DEL DCR TRANS POR REMUNERACION MAXIMA DE VICTOR HUGO CHAVEZ SALZAR JUNIO/19 LIBRETA 00099021001</t>
  </si>
  <si>
    <t>COBRO COSTOS DE PAPELERIA POR REGULARIZACION DE TRANSFERENCIA DEL EXTERIOR POR ORDEN DE CONSULADO GENERAL DE BOLIVIA BARCELONA LIB. 00010011102 MIN.RELACIONES EXTERIORES - GESTORIA CONSULAR LEY Nº 3108</t>
  </si>
  <si>
    <t>COBRO COSTOS DE PAPELERIA SEGUN TRANSFERENCIA DEL EXTERIOR POR ORDEN DE LIB. 00513012007 YPFB - RECURSOS NACIONALIZACIÓN</t>
  </si>
  <si>
    <t>COBRO COSTOS DE PAPELERIA SEGUN TRANSFERENCIA DEL EXTERIOR POR ORDEN DE PETROLEO BRASILEIRO SA - PETROBRAS LIB. 00513012007 YPFB - RECURSOS NACIONALIZACIÓN</t>
  </si>
  <si>
    <t>||COMISIÓN TRANSFERENCIA FDOS. AL EXTERIOR 0.10% S/USD 484.984.-, REEMB. GSTS. COM. BS. 220.- Y EMISIÓN COMP. CONT. BS. 50.-, REF.: PAGO LC I-2019-14 P/C MIN. DE DES RURAL Y TIERRAS A/F JOHN DEERE SALES HISPANOAMÉRICA S. DE RL, EN COMPL. A COMP. CONT. N°0958767, 08/07/19 LIB.:00099021001 TGN-RECURSOS ORDINARIOS (3987) PAGO L/C I-2019-14</t>
  </si>
  <si>
    <t>||RESPUESTA A DEBITO DEL BANQUERO SG MJE.SWIFT NO. 8868 DE LA FECHA REF:COBRO COMIS.POR TRANSFERENCIA EUR 663,32.- DEL 04/07/2019 SG SOLICITUD DE PROCURADURIA GENERAL DEL ESTADO REF:PAGO A LA SECRETARIA GENERAL DE LA CORTE DE ARBITRAJE DE LA HAYA LIB.00099021001 TGN-RECURSOS ORDINARIOS.</t>
  </si>
  <si>
    <t>||RESPUESTA A DEBITO DEL BANQUERO SG MJE.SWIFT NO. 8868 DE LA FECHA REF:COBRO COMIS.POR TRANSFERENCIA EUR 663,32.- DEL 04/07/2019 SG SOLICITUD DE PROCURADURIA GENERAL DEL ESTADO REF:PAGO A LA SECRETARIA GENERAL DE LA CORTE DE ARBITRAJE DE LA HAYA CGO.LIB.00099021001 TGN-RECURSOS ORDINARIOS. (UTILES DE ESCRITORIO)</t>
  </si>
  <si>
    <t>||RESPUESTA A DEBITO DEL BANQUERO SG MJE.SWIFT NO. 8867 DE LA FECHA REF:COBRO COMIS.POR TRANSFERENCIA EUR 1,327,41 DEL 04/07/2019 SG SOLICITUD DE LA PROCURADURIA GENERAL DEL ESTADO REF:PAGO A LA SECRETARIA GENERAL DE LA CORTE DE ARBITRAJE DE LA HAYA LIB.00099021001 TGN-RECURSOS ORDINARIOS</t>
  </si>
  <si>
    <t>||RESPUESTA A DEBITO DEL BANQUERO SG MJE.SWIFT NO. 8867 DE LA FECHA REF:COBRO COMIS.POR TRANSFERENCIA EUR 1,327,41 DEL 04/07/2019 SG SOLICITUD DE LA PROCURADURIA GENERAL DEL ESTADO REF:PAGO A LA SECRETARIA GENERAL DE LA CORTE DE ARBITRAJE DE LA HAYA CGO.LIB.00099021001 TGN-RECURSOS ORDINARIOS (UTILES DE ESCRITORIO)</t>
  </si>
  <si>
    <t>||RESPUESTA A DEBITO DEL BANQUERO SG MJE.SWIFT NO. 8869 DE LA FECHA REF:COBRO COMIS.POR TRANSFERENCIA EUR 3,900.- DEL 27/06/2019 SG SOLICITUD MIN.DE EDUCACION REF.TRASPASO PARA HELEN LAURA COARITA FERNANDEZ. LIB.00099021001 TGN-RECURSOS ORDINARIOS.</t>
  </si>
  <si>
    <t>||RESPUESTA A DEBITO DEL BANQUERO SG MJE.SWIFT NO. 8869 DE LA FECHA REF:COBRO COMIS.POR TRANSFERENCIA EUR 3,900.- DEL 27/06/2019 SG SOLICITUD MIN.DE EDUCACION REF.TRASPASO PARA HELEN LAURA COARITA FERNANDEZ. CGO.LIB.00099021001 TGN-RECURSOS ORDINARIOS. (UTILES DE ESCRITORIO)</t>
  </si>
  <si>
    <t>||REGULARIZ. DE LA OPERACIÓN N° G-1084320 DE F.05/07/19 DEL DEPARTAMENTO DE OPERACIONES CAMBIARIAS EN ATENCIÓN A CORREOS ELECTRÓNICOS DE LA DGAC Y AASANA DE LA LIBRETA 00117012001 DGAC, REPOSICION UTILES DE ESCRITORIO</t>
  </si>
  <si>
    <t>'COBRO DE'||UTILES DE ESCRITORIO POR EL COMPROBANTE CONTABLE 958837 DE LA FECHA, EN ATENCION A CORREO ELECTRONICO DE YPFB DE FECHA 23/01/2018. DE LA LIBRETA 00513022001 YPFB OPERACIONES, COBRO UTILES DE ESCRITORIO</t>
  </si>
  <si>
    <t>COBRO COSTOS DE PAPELERIA POR REGULARIZACION DE TRANSFERENCIA DEL EXTERIOR POR ORDEN DE CONSULADO DE BOLIVIA EN MURCIA ESPAÑA LIB. 00010011102 MIN.RELACIONES EXTERIORES - GESTORIA CONSULAR LEY Nº 3108</t>
  </si>
  <si>
    <t>'COBRO DE'||UTILES DE ESCRITORIO POR LA OPERACION 958844 DE LA FECHA EN ATENCION A CORREO ELECTRONICO DE YPFB DE FECHA 23/01/2018 DE LA LIBRETA 00513022001 YPFB OPERACIONES, COBRO UTILES DE ESCRITORIO</t>
  </si>
  <si>
    <t>||COBRO DE COMISIONES BCB POR ADMINISTRACION DEL FIDEICOMISO DEL 01/04/2019 AL 30/06/2019, SEGUN CONTRATO DE FIDEICOMISO SANO N° 402/2014 DEL 18/12/2014 Y NOTA YPFB/GAFC 1124 - DFC 1494 - URT 0736/2019 DEL 04/07/2019 USD 1.476,99 LIBRETA N° 00513012007 YPFB-RECURSOS NACIONALIZACION</t>
  </si>
  <si>
    <t>||TRANSFERENCIA DE FONDOS SEGÚN NOTA DEL MINISTERIO DE ECONOMÍA Y FINANZAS PÚBLICAS MEFP/VTCP/DGCP/UF-412/2019 RECIBIDA EN LA FECHA REF: DÉBITO AUTOMÁTICO SEDEM - ECEBOL EN FAVOR DEL FIDEICOMISO FINPRO (TRAM-TSO-3141) DE LA LIBRETA N° 00132039201 SEDEM - ECEBOL - FINPRO (CUT) (BENEFICIARIO CTA. N° 6965)</t>
  </si>
  <si>
    <t>COBRO DE||COSTO UTILES DE ESCRITORIO POR LA ELABORACION DEL COMPROBANTE CONTABLE NRO. 0958824 DE LA FECHA DE LA LIBRETA 00132039201 SEDEM-ECEBOL-FINPRO COBRO COSTO UTILES DE ESCRITORIO</t>
  </si>
  <si>
    <t>||COBRO DE COMISIONES POR VENTA DE DIVISAS Y ÚTILES DE ESCRITORIO POR LA ELABORACIÓN DEL COMPROBANTE CONTABLE N° 0958823 DE LA FECHA DE LA LIBRETA N°00132039201 SEDEM-ECEBOL-FINPRO POR VENTA DE DIVISAS Y COSTO ÚTILES DE ESCRITORIO</t>
  </si>
  <si>
    <t>A:00099021001 Transferencia que realizamos a solicitud de la Unidad de Administración e Información Salarial, mediante nota CITE: MEFP/VTCP/DGPOT/UAIS/No 3582/2019, Informe CITE: MEFP/VTCP/DGPOT/UAIS/No 136/2019 H.R. 6-12231-R</t>
  </si>
  <si>
    <t>REGULARIZACION DE TRANSFERENCIA DEL EXTERIOR SEGUN SWIFT 08861 DE FECHA 09/07/2019 ORDENANTE: CONSULADO DE BOLIVIA EN IQUIQUE LIB. 00010011102 MIN.RELACIONES EXTERIORES - GESTORIA CONSULAR LEY Nº 3108</t>
  </si>
  <si>
    <t>REGULARIZACION DE TRANSFERENCIA DEL EXTERIOR SEGUN SWIFT 08860 DE FECHA 09/07/2019 ORDENANTE: CONSULADO DE BOLIVIA EN SAO PAULO BRASIL LIB. 00010011102 MIN.RELACIONES EXTERIORES - GESTORIA CONSULAR LEY Nº 3108</t>
  </si>
  <si>
    <t>REGULARIZACION DE TRANSFERENCIA DEL EXTERIOR SEGUN SWIFT NO.8857 DE FECHA 09/07/2019 ORDENANTE: VICECONSULADO DE BOLIVIA (LA PLATA ARGENTINA) REF.: RECAUDACION GESTORIA CONSULAR JUNIO/19 LIB. 00010011102 MIN.RELACIONES EXTERIORES - GESTORIA CONSULAR LEY Nº 3108</t>
  </si>
  <si>
    <t>REGULARIZACION DE TRANSFERENCIA DEL EXTERIOR SEGUN SWIFT 08599 DE FECHA 09/07/2019 ORDENANTE: CONSULADO GENERAL DE BOLIVIA EN BARCELONA ESPAÑA LIB. 00010011102 MIN.RELACIONES EXTERIORES - GESTORIA CONSULAR LEY Nº 3108</t>
  </si>
  <si>
    <t>REGULARIZACION DE TRANSFERENCIA DEL EXTERIOR SEGUN SWIFT 08859 DE FECHA 09/07/2019 ORDENANTE: CONSULADO GENERAL DE BOLIVIA EN BUENOS AIRES ARGENTINA LIB. 00010011102 MIN.RELACIONES EXTERIORES - GESTORIA CONSULAR LEY Nº 3108</t>
  </si>
  <si>
    <t>REGULARIZACION DE TRANSFERENCIA DEL EXTERIOR SEGUN SWIFT 08858 DE FECHA 09/07/2019 ORDENANTE: EMBAJADA DE BOLIVIA EN LA HAYA-PAISES BAJOS LIB. 00010011102 MIN.RELACIONES EXTERIORES - GESTORIA CONSULAR LEY Nº 3108</t>
  </si>
  <si>
    <t>COBRO COSTOS DE PAPELERIA POR REGULARIZACION DE TRANSFERENCIA DEL EXTERIOR POR ORDEN DE CONSULADO DE BOLIVIA EN IQUIQUE LIB. 00010011102 MIN.RELACIONES EXTERIORES - GESTORIA CONSULAR LEY Nº 3108</t>
  </si>
  <si>
    <t>COBRO COSTOS DE PAPELERIA POR REGULARIZACION DE TRANSFERENCIA DEL EXTERIOR POR ORDEN DE CONSULADO DE BOLIVIA EN SAO PAULO BRASIL LIB. 00010011102 MIN.RELACIONES EXTERIORES - GESTORIA CONSULAR LEY Nº 3108</t>
  </si>
  <si>
    <t>COBRO COSTOS DE PAPELERIA POR REGULARIZACION DE TRANSFERENCIA DEL EXTERIOR POR ORDEN DE VICECONSULADO DE BOLIVIA (LA PLATA ARGENTINA) REF.: RECAUDACION GESTORIA CONSULAR JUNIO/19 LIB. 00010011102 MIN.RELACIONES EXTERIORES - GESTORIA CONSULAR LEY Nº 3108</t>
  </si>
  <si>
    <t>COBRO COSTOS DE PAPELERIA POR REGULARIZACION DE TRANSFERENCIA DEL EXTERIOR POR ORDEN DE CONSULADO GENERAL DE BOLIVIA EN BARCELONA ESPAÑA LIB. 00010011102 MIN.RELACIONES EXTERIORES - GESTORIA CONSULAR LEY Nº 3108</t>
  </si>
  <si>
    <t>COBRO COSTOS DE PAPELERIA POR REGULARIZACION DE TRANSFERENCIA DEL EXTERIOR POR ORDEN DE CONSULADO GENERAL DE BOLIVIA EN BUENOS AIRES ARGENTINA LIB. 00010011102 MIN.RELACIONES EXTERIORES - GESTORIA CONSULAR LEY Nº 3108</t>
  </si>
  <si>
    <t>COBRO COSTOS DE PAPELERIA POR REGULARIZACION DE TRANSFERENCIA DEL EXTERIOR POR ORDEN DE EMBAJADA DE BOLIVIA EN LA HAYA-PAISES BAJOS LIB. 00010011102 MIN.RELACIONES EXTERIORES - GESTORIA CONSULAR LEY Nº 3108</t>
  </si>
  <si>
    <t>NUMERO DE LIBRETA CUT: 00382014201 OPERACIÓN E75 TRANSFERENCIA DE LA CUENTA FISCAL BUN A LA CUT EN MN TRANSF.DE FONDOS A SOL. G.A.D. DE POTOSÃ SEGÃN NOTA CITE:GADP/SAF/TES/NÂ°52/2019 A LA CTA. 3987 CUT LBRTA.00382014201</t>
  </si>
  <si>
    <t>||RESPUESTA DEBITO DEL BANQUERO SG/ SWIFT 08951 DE LA FECHA REF: COBRO COMISION POR TRANSFERENCIA DE EUR 2.145,00 DEL 28/06/19 SG/ SOLICITUD DEL MIN. DE EDUCACION, PAGO A FAVOR DE ANGELA ISABEL PEDREGAL MONTES LIB. NO. 00099021001 TGN-RECURSOS ORDINARIOS COMIS. DEL BANQUERO EQUIV. EUR 3,50</t>
  </si>
  <si>
    <t>||RESPUESTA DEBITO DEL BANQUERO SG/ SWIFT 08951 DE LA FECHA REF: COBRO COMISION POR TRANSFERENCIA DE EUR 2.145,00 DEL 28/06/19 SG/ SOLICITUD DEL MIN. DE EDUCACION, PAGO A FAVOR DE ANGELA ISABEL PEDREGAL MONTES LIB. NO. 00099021001 TGN-RECURSOS ORDINARIOS, COBRO UTILES DE ESCRITORIO</t>
  </si>
  <si>
    <t>||RESPUESTA DEBITO DEL BANQUERO SG/ SWIFT 08950 DE LA FECHA REF: COBRO COMISION POR TRANSFERENCIA DE EUR 204,59 DEL 03/07/19 SG/ SOLICITUD DEL MIN. DE EDUCACION, PAGO A FAVOR DE ANGELA ISABEL PEDREGAL MONTES LIB. NO. 00099021001 TGN-RECURSOS ORDINARIOS, COMIS. DEL BANQUERO EQUIV. EUR 3,50</t>
  </si>
  <si>
    <t>||RESPUESTA DEBITO DEL BANQUERO SG/ SWIFT 08950 DE LA FECHA REF: COBRO COMISION POR TRANSFERENCIA DE EUR 204,59 DEL 03/07/19 SG/ SOLICITUD DEL MIN. DE EDUCACION, PAGO A FAVOR DE ANGELA ISABEL PEDREGAL MONTES LIB. NO. 00099021001 TGN-RECURSOS ORDINARIOS, COBRO UTILES DE ESCRITORIO</t>
  </si>
  <si>
    <t>TRANSFERENCIA DEL EXTERIOR SEGUN SWIFT NO.8943 DE FECHA 09/07/2019 ORDENANTE: CONSULADO DE BOLIVIA EN BILBAO -ESPAÑA REF.GESTORIA CONSULAR JUNIO/19 LIB. 00010011102 MIN.RELACIONES EXTERIORES - GESTORIA CONSULAR LEY Nº 3108</t>
  </si>
  <si>
    <t>TRANSFERENCIA DEL EXTERIOR SEGUN SWIFT NO.8944 DE FECHA 09/07/2019 ORDENANTE: CONSULATE GENERAL OF THE PLURINATIO-NUEVA YORK-EE.UU. REF.GESTORIA CONSULAR JUNIO/19 LIB. 00010011102 MIN.RELACIONES EXTERIORES - GESTORIA CONSULAR LEY Nº 3108</t>
  </si>
  <si>
    <t>COBRO COSTOS DE PAPELERIA SEGUN TRANSFERENCIA DEL EXTERIOR POR ORDEN DE CONSULATE GENERAL OF THE PLURINATIO-NUEVA YORK-EE.UU. REF.GESTORIA CONSULAR JUNIO/19 LIB. 00010011102 MIN.RELACIONES EXTERIORES - GESTORIA CONSULAR LEY Nº 3108</t>
  </si>
  <si>
    <t>COBRO COSTOS DE PAPELERIA SEGUN TRANSFERENCIA DEL EXTERIOR POR ORDEN DE CONSULADO DE BOLIVIA EN BILBAO -ESPAÑA REF.GESTORIA CONSULAR JUNIO/19 LIB. 00010011102 MIN.RELACIONES EXTERIORES - GESTORIA CONSULAR LEY Nº 3108</t>
  </si>
  <si>
    <t>||TRANSF. DE FONDOS EN ATENCION A MSJES. SWIFT 8970 Y 8967 DE LA FECHA (SECTOR PUBLICO - SOBREVUELOS) DE LA LIBRETA 00117012001 DGAC, REPOSICION UTILES DE ESCRITORIO</t>
  </si>
  <si>
    <t>'COBRO DE'||UTILES DE ESCRITORIO POR EL COMPROBANTE CONTABLE N°959084 DE LA FECHA EN ATENCION A CORREO ELECTRONICO DE YPFB DE F.23/01/2018 DE LA LIBRETA 00513022001 YPFB OPERACIONES.</t>
  </si>
  <si>
    <t>'COBRO DE'||COBRO DE UTILES DE ESCRITORIO POR EL COMPROBANTE CONTABLE N°959076 DE LA FECHA EN ATENCION A CORREO ELECTRONICO DE YPFB DE F.23/01/2018 DE LA LIBRETA 00513022001 YPFB OPERACIONES, COBRO UILES DE ESCRITORIO</t>
  </si>
  <si>
    <t>||VENTA DE DIVISAS SEGUN NOTA DGCP-05-016 D.D.E. OF. NO. 1091/2005 MEFP REF.: PAGO CUSTODIO CORRESPONDIENTE AL PRIMER TRIMESTRE DE 2019, SEGUN FACTURA 1001005 CGO. LIB. 00099021001 TGN RECURSOS ORDINARIOS COMIS. 0,10% S/USD 87,97 SWIFT BS220,- UTILES BS50,-</t>
  </si>
  <si>
    <t>||VENTA DE DIVISAS SEGUN NOTA DGCP-05-016 D.D.E. OF. NO. 1091/2005 MEFP REF.: PAGO CUSTODIO CORRESPONDIENTE AL PRIMER TRIMESTRE DE 2019, SEGUN FACTURA 1001005 LIB. 00099021001 TGN RECURSOS ORDINARIOS</t>
  </si>
  <si>
    <t>||TRANSFERENCIA DE FONDOS S/G FORMULARIO CITE: BUN/CF/285/19 DE LA FECHA, (HRE-TSO-3430), CONVENIO INTERGUBERNATIVO ENTRE EL MIN. DE DESARROLLO PRODUCTIVO Y EL GAM. SAN ANDRES DE MACHACA. A SOLIC.GOB.AUT.MCPAL.SAN ANDRES DE MACHACA,LIBR.N°00041014101 MDPYEP-REV.TECNOLOG.EN EDUC; BUN.</t>
  </si>
  <si>
    <t>REGULARIZACION DE TRANSFERENCIA DEL EXTERIOR SEGUN SWIFT NO.8983 DE FECHA 10/07/2019 ORDENANTE: CONSULADO DE BOLIVIA (ANTOFAGASTA CHILE) REF.: RECAUDACION GESTORIA CONSULAR JUNIO 2019 LIB. 00010011102 MIN.RELACIONES EXTERIORES - GESTORIA CONSULAR LEY Nº 3108</t>
  </si>
  <si>
    <t>COBRO COSTOS DE PAPELERIA POR REGULARIZACION DE TRANSFERENCIA DEL EXTERIOR POR ORDEN DE CONSULADO DE BOLIVIA (ANTOFAGASTA CHILE) REF.: RECAUDACION GESTORIA CONSULAR JUNIO 2019 LIB. 00010011102 MIN.RELACIONES EXTERIORES - GESTORIA CONSULAR LEY Nº 3108</t>
  </si>
  <si>
    <t>A:00041014101 Débito Automático por contraparte del GAM Villa Charcas, correspondiente al Convenio Intergubernativo suscrito entre el Ministerio de Desarrollo Productivo y Economía Plural y el GAM Villa Charcas, en fecha 20 de octubre de 2017, programa “Educación con Revolución Tecnológica”.</t>
  </si>
  <si>
    <t>||REGULARIZ. DE NUESTRA OPERACIÓN N° 958733 DE F.05/07/19 EN ATENCIÓN A CORREO ELECTRÓNICO DEL INSTITUTO BOLIVIANO DE METROLOGIA DE LA FECHA A LA LIBRETA 00041031107MPM INSTITUTO BOLIVIANO DE METROLOGIA P/CTA. ALS LS PERU SAC</t>
  </si>
  <si>
    <t>A:00041014101 Débito Automático por contraparte del GAM Incahuasi, correspondiente al Convenio Intergubernativo suscrito entre el Ministerio de Desarrollo Productivo y Economía Plural y el GAM Incahuasi, en fecha 20 de octubre de 2017, programa “Educación con Revolución Tecnológica”.</t>
  </si>
  <si>
    <t>A:00041014101 Débito Automático por incumplimiento del Gobierno Autónomo Municipal de Escoma (GAM ESC), al Convenio Intergubernativo de fecha 09 de octubre de 2017, suscrito entre el Ministerio de Desarrollo Productivo y Economía Plural y el GAM ESC para el programa “Educación con Revolución Tecnológica”.</t>
  </si>
  <si>
    <t>A:00041014101 Débito Automático por contraparte del GAM Sicaya, correspondiente al Convenio Intergubernativo suscrito entre el Ministerio de Desarrollo Productivo y Economía Plural y el GAM Sicaya, en fecha 04 de octubre de 2017, programa “Educación con Revolución Tecnológica”.</t>
  </si>
  <si>
    <t>De: 00099024113 Transferencia en cumplimiento al DS N°0913 de 15/06/2011 y el Convenio Intergubernativo de Financiamiento UPRE-CIF-IG 0172/2018, suscrito entre la UPRE y el GAM de Totora, Proyecto “Const. Internado Municipal U.E. Matín Mostajo - Totora”, correspondiente al pago del 20% de anticipo del monto financiado, según la UPRE.</t>
  </si>
  <si>
    <t>NUMERO DE LIBRETA CUT: 00046024102 OPERACIÓN E75 TRANSFERENCIA DE LA CUENTA FISCAL BUN A LA CUT EN MN TRANSF.DE FDOS.S.SOL.G.A.DEPTAL DE CHUQUISACA SG.NOTA CITE TESORERIA Y C.P. 473/NJT/2019 A LA CTA. 3987 LIBRETA 00046024102</t>
  </si>
  <si>
    <t>TRANSFERENCIA DEL EXTERIOR SEGUN SWIFT 09006-08996 DE FECHA 10/07/2019 ORDENANTE: CONSULADO GENERAL DE BOLIVIA EN BOGOTA COLOMBIA REF.: RECAUDACION GESTORIA CONSULAR CORRESPONDIENTE AL MES DE JUNIO 2019 LIB. 00010011102 MIN.RELACIONES EXTERIORES - GESTORIA CONSULAR LEY Nº 3108</t>
  </si>
  <si>
    <t>TRANSFERENCIA DEL EXTERIOR SEGUN SWIFT NO.9010 DE FECHA 10/07/2019 ORDENANTE: CONSULAT GENERAL BOLIVIE-PARIS FRANCIA REF.GESTORIA CONSULAR MES DE JUNIO/19 LIB. 00010011102 MIN.RELACIONES EXTERIORES - GESTORIA CONSULAR LEY Nº 3108</t>
  </si>
  <si>
    <t>COBRO COSTOS DE PAPELERIA SEGUN TRANSFERENCIA DEL EXTERIOR POR ORDEN DE COMERCIAL MINERALS CO SPA (ANTOFAGASTA) REF.: PAYMENT VC.1300673292 LIB. 00597012001 RECURSOS PROPIOS VENTAS YLB</t>
  </si>
  <si>
    <t>COBRO COSTOS DE PAPELERIA SEGUN TRANSFERENCIA DEL EXTERIOR POR ORDEN DE CONSULADO GENERAL DE BOLIVIA EN BOGOTA COLOMBIA REF.: RECAUDACION GESTORIA CONSULAR CORRESPONDIENTE AL MES DE JUNIO 2019 LIB. 00010011102 MIN.RELACIONES EXTERIORES - GESTORIA CONSULAR LEY Nº 3108</t>
  </si>
  <si>
    <t>COBRO COSTOS DE PAPELERIA SEGUN TRANSFERENCIA DEL EXTERIOR POR ORDEN DE CONSULAT GENERAL BOLIVIE-PARIS FRANCIA REF.GESTORIA CONSULAR MES DE JUNIO/19 LIB. 00010011102 MIN.RELACIONES EXTERIORES - GESTORIA CONSULAR LEY Nº 3108</t>
  </si>
  <si>
    <t>'COBRO DE'||UTILES DE ESCRITORIO POR EL COMPROBANTE CONTABLE N°959267 DE LA FECHA EN ATENCION A CORREO ELECTRONICO DE YPFB DE F.23/01/2018 DE LA LIBRETA 00513022001 YPFB OPERACIONES</t>
  </si>
  <si>
    <t>A:00041014101 Débito Automático por incumplimiento del Gobierno Autónomo Municipal de Achocalla (GAM ACH), al Convenio Intergubernativo de fecha 18 de julio de 2018, suscrito entre el Ministerio de Desarrollo Productivo y Economía Plural y el GAM ACH para el programa “Educación con Revolución Tecnológica”.</t>
  </si>
  <si>
    <t>A:00041014101 Débito Automático por incumplimiento del Gobierno Autónomo Municipal de Quime (GAM QUI), al Convenio Intergubernativo de fecha 20 de octubre de 2017, suscrito entre el Ministerio de Desarrollo Productivo y Economía Plural y el GAM QUI para el programa “Educación con Revolución Tecnológica”.</t>
  </si>
  <si>
    <t>De: 00099024113 Transferencia en cumplimiento al DS N°0913 de 15/06/2011 y el Convenio Intergubernativo de Financiamiento UPRE-CIF-IG 033/2018, suscrito entre la UPRE y el GAM de Poopó (Villa Poopó), Proyecto “Const. Tinglado y Graderías U.E. Juancito Pinto (Urbanización Vida Nueva – Villa Poopó)”, correspondiente al pago de la planilla Nº2 de cierre, según la UPRE.</t>
  </si>
  <si>
    <t>De: 00099024113 Transferencia en cumplimiento al DS N°0913 de 15/06/2011 y el Convenio Intergubernativo de Financiamiento UPRE-CIF-IG 0165/2018, suscrito entre la UPRE y el GAM de Sucre, Proyecto “Const. Unidad Educativa Marcelo Quiroga Santa Cruz A y B”, correspondiente al pago de la planilla Nº3, según la UPRE.</t>
  </si>
  <si>
    <t>NUMERO DE LIBRETA CUT: 00132039201 OPERACIÓN E18 TRANSFERENCIA DEL SISTEMA FINANCIERO POR CUENTA DE TERCEROS A LA CUT TRANSFERENCIA DEVOLUCION DE REMANENTE PAGO TRIBUTOS ADUANEROS</t>
  </si>
  <si>
    <t>A:00041014101 Débito Automático por incumplimiento del Gobierno Autónomo Municipal de Palos Blancos (GAM BLA), al Convenio Intergubernativo de fecha 05 de octubre de 2017, suscrito entre el Ministerio de Desarrollo Productivo y Economía Plural y el GAM BLA para el programa “Educación con Revolución Tecnológica”.</t>
  </si>
  <si>
    <t>A:00041014101 Débito Automático por incumplimiento del Gobierno Autónomo Municipal de Pelechuco (GAM PEL), al Convenio Intergubernativo de fecha 16 de abril de 2018, suscrito entre el Ministerio de Desarrollo Productivo y Economía Plural y el GAM PEL para el programa “Educación con Revolución Tecnológica”.</t>
  </si>
  <si>
    <t>De: 00099024113 Transferencia en cumplimiento al DS N°0913 de 15/06/2011 y el Convenio Intergubernativo de Financiamiento UPRE-CIF-IG 0218/2018, suscrito entre la UPRE y el GAM de Las Carreras, Proyecto “Const. Tinglado y Cancha Polifuncional U.E. Taraya – Comunidad Taraya”, correspondiente al pago de la planilla Nº2, según la UPRE.</t>
  </si>
  <si>
    <t>||RESPUESTA A DEBITO DEL BANQUERO POR COBRO INVESTIGACIONES DEL BANQUERO Y RETORNO DE FONDOS REF.: TRANSF.DE FDOS.POR USD 330,93 A FAVOR DE UNESCO DE FECHA 30/05/2019 A SOLIC.DEL MIN.DE CULTURAS LIB.00099021001 TGN-RECURSOS ORDINARIOS COBRO COMIS.DEL BANQUERO EQUIV.A USD 50.-</t>
  </si>
  <si>
    <t>||RESPUESTA A DEBITO DEL BANQUERO POR COBRO INVESTIGACIONES DEL BANQUERO Y RETORNO DE FONDOS REF.: TRANSF.DE FDOS.POR USD 330,93 A FAVOR DE UNESCO DE FECHA 30/05/2019 A SOLIC.DEL MIN.DE CULTURAS LIB.00099021001 TGN-RECURSOS ORDINARIOS POR COBRO UTILES ESCRITORIO</t>
  </si>
  <si>
    <t>||PAGO SERVICIOS DE INVESTIGACION DEL BANQUERO POR INSTRUCCIONES DE PAGO INCORRECTAS, CON RECTIFICACION DE LA MISMA SG NOTA SEDEM/GG/EV NO.0264/2019 -ENVIBOL REF.: PAGO A LA EMPRESA PAGRUN S.A.M.I.C.A. LIB.00132079201 SEDEM-PLANTA ENVASES DE VIDRIO CHUQUISACA-MUNICIPIO ZUDAÑEZ</t>
  </si>
  <si>
    <t>||PAGO SERVICIOS DE INVESTIGACION DEL BANQUERO POR INSTRUCCIONES DE PAGO INCORRECTAS, CON RECTIFICACION DE LA MISMA SG NOTA SEDEM/GG/EV NO.0264/2019 -ENVIBOL REF.: PAGO A LA EMPRESA PAGRUN S.A.M.I.C.A. LIB.00132079201 SEDEM-PLANTA ENVASES DE VIDRIO CHUQUISACA-MUNICIPIO ZUDAÑEZ, UTILES DE ESCRITORIO</t>
  </si>
  <si>
    <t>||COBRO DE UTILES DE ESCRITORIO POR REGULARIZACION DE NUESTRO COMPROBANTE S-0958702 DEL 05-07-2019 POR COBRO DE COMISIONES EFECTUADO POR EL MUFG BANK, LTD. POR EL DESEMBOLSO DEL PRÉSTAMO JICA BV-P5 SEGÚN NOTA MEFP/VTCP/DGCP/UODP-673/2019 DE LA FECHA. LIB. NRO. 00099021001 TGN-RECURSOS ORDINARIOS (3987)</t>
  </si>
  <si>
    <t>||COBRO DE UTILES POR REGULARIZACION DE NUESTRO REGISTRO TRANSITORIO POR COMPROBANTE S 0956358 DEL 7-06-2019 POR COBRO DE COMISIONES QUE EFECTUA EL BANCO DE ESPAÑA POR EL PAGO DEL PRESTAMO FIDA E-7-BO SEGUN NOTA MEFP/VTCP/DGCP/UODP-670/2019 DE LA FECHA LIBRETA N°00099021001 TGN RECURSOS ORDINARIOS (UTILES DE ESCRITORIO)</t>
  </si>
  <si>
    <t>||VTA. DE DIVISAS SG NOTA YPFB/GAFC-01131 DFC-1505 URT-0741/2019 REF. LC I-2017-013, COMISION EMISION LC 0,15% S/USD252.579,84 POR 154 DIAS, COM. ENMIENDA LC BS220.- REEMB. GTOS DE COMUNICACION BS220 Y EMISION DE CBTE. CONTABLE BS50.- LIB. 00513012004 LBP - YPFB-UNICOMERCIAL RE. COM.ENMIENDA (INCREMENTO IMPORTE I-2017-013</t>
  </si>
  <si>
    <t>A:00099021001 El concepto de la mencionada operación corresponde a la transferencia de capital por el mes de Junio/2019, de Cooperativa Sudamérica al TGN.</t>
  </si>
  <si>
    <t>NUMERO DE LIBRETA CUT: 00311018004 OPERACIÓN E18 TRANSFERENCIA DEL SISTEMA FINANCIERO POR CUENTA DE TERCEROS A LA CUT ABONO PARA CUT 3987069001 LIBRETA 00311018004 DE AUTORIDAD DE FISCALIZACION Y CONTROL SOCIAL DE AGUA POTABLE SANEAMIENTO BASICO AAPS A SOLICITUD DE DEUTSCHE GESELLSCHAFT FUR INTER</t>
  </si>
  <si>
    <t>NÚMERO DE LIBRETA CUT: 99031009.00 OPERACIÓN T01 TRANSFERENCIA DE FONDOS A LA CUT - TESORO DIRECTO DE BANCO UNION S.A. A CUENTA UNICA DEL TESORO CON NUMERO DE SOLICITUD = 3955312 Y NUMERO CORRELATIVO = 91320011072019699 TRANSFERENCIA OPERACIONES VENTA BONOS BTX</t>
  </si>
  <si>
    <t>NUMERO DE LIBRETA CUT: 00099021001 OPERACIÓN E18 TRANSFERENCIA DEL SISTEMA FINANCIERO POR CUENTA DE TERCEROS A LA CUT TRANSFERENCIA DE FONDOS</t>
  </si>
  <si>
    <t>NUMERO DE LIBRETA CUT: 00041014101 OPERACIÓN E75 TRANSFERENCIA DE LA CUENTA FISCAL BUN A LA CUT EN MN TRANSF.DE FONDOS A SOL.DEL G.A.M. SANTIAGO DE HUAYLLAMARCA SEGÃN NOTA CITE:MAE-GAMSH-388/2019 A LA CTA. 3987 CUT LBRTA.00041014101</t>
  </si>
  <si>
    <t>NUMERO DE LIBRETA CUT: 00460204102 OPERACIÓN E75 TRANSFERENCIA DE LA CUENTA FISCAL BUN A LA CUT EN MN TRANSF.DE FONDOS A SOL.G.A.D. DE SANTA CRUZ SEGÃN NOTA CITE:OF-S.E.H. NÂ°39/2019 A LA CTA. 3987 CUT LBRTA.00460204102</t>
  </si>
  <si>
    <t>A:00373024105 A: 00373024105 DESEMBOLSO DE RECURSOS AL FONDO DE DESARROLLO INDÍGENA PARA PROGRAMAS Y/O PROYECTOS DE LOS GOBIERNOS AUTÓNOMOS MUNICIPALES. SG NOTA CITE: FDI/DGE/EXT/N°183/2019 E INFORME CITE: MEFP/VTCP/DGPOT/UPCFTGN/INF/N°70/2019. H.R.6-20606-R</t>
  </si>
  <si>
    <t>A:00373024105 Transferencia de recursos a solicitud del FDI sg nota CITE: FDI/DGE/EXT/N°181/2019, e Informe MEFP/VTCP/DGPOT/UPCFTGN/N° 69/2019, por desembolso de recursos al Fondo de Desarrollo Indígena para Programas y/o Proyectos de Gobiernos Autónomos Municipales. H.R. 6-20279-R.</t>
  </si>
  <si>
    <t>TRANSFERENCIA DEL EXTERIOR SEGUN SWIFT NO.9062 DE FECHA 11/07/2019 ORDENANTE: CONSULATE GENERAL OF BOLIVIA-LOS ANGELES CALIFORNIA REF:GESTORIA CONSULAR JUNIO/19 LIB. 00010011102 MIN.RELACIONES EXTERIORES - GESTORIA CONSULAR LEY Nº 3108</t>
  </si>
  <si>
    <t>TRANSFERENCIA DEL EXTERIOR SEGUN SWIFT 09060 DE FECHA 11/07/2019 ORDENANTE: EMBAJADA DE BOLIVIA EN ESTOCOLMA LIB. 00010011102 MIN.RELACIONES EXTERIORES - GESTORIA CONSULAR LEY Nº 3108</t>
  </si>
  <si>
    <t>COBRO COSTOS DE PAPELERIA SEGUN TRANSFERENCIA DEL EXTERIOR POR ORDEN DE CONSULATE GENERAL OF BOLIVIA-LOS ANGELES CALIFORNIA REF:GESTORIA CONSULAR JUNIO/19 LIB. 00010011102 MIN.RELACIONES EXTERIORES - GESTORIA CONSULAR LEY Nº 3108</t>
  </si>
  <si>
    <t>COBRO COSTOS DE PAPELERIA SEGUN TRANSFERENCIA DEL EXTERIOR POR ORDEN DE EMBAJADA DE BOLIVIA EN ESTOCOLMA LIB. 00010011102 MIN.RELACIONES EXTERIORES - GESTORIA CONSULAR LEY Nº 3108</t>
  </si>
  <si>
    <t>||TRANSF. DE FONDOS EN ATENCION A MSJE. SWIFT 9066 DE LA FECHA (SECTOR PUBLICO - SOBREVUELOS) DE LA LIBRETA 00117012001 DGAC, REPOSICION UTILES DE ESCRITORIO</t>
  </si>
  <si>
    <t>||TRANSF. DE FONDOS EN ATENCION A MSJES. SWIFT 9056 Y 9050 DE LA FECHA (SECTOR PUBLICO - SOBREVUELOS) DE LA LIBRETA 00117012001 DGAC, REPOSICION UTILES DE ESCRITORIO</t>
  </si>
  <si>
    <t>||RESPUESTA DEBITO DEL BANQUERO SG/ SWIFT 09098 DE LA FECHA REF: COBRO COMISION POR TRANSFERENCIA DE EUR 1.598,44 DEL 14/06/19 SG/ SOLICITUD DEL MIN. DE EDUCACION, PAGO A FAVOR DE CARLA RENE BALDIVIESO SORUCO LIB. NO. 00099021001 TGN-RECURSOS ORDINARIOS COMIS. DEL BANQUERO EQUIV. EUR 2,50</t>
  </si>
  <si>
    <t>||RESPUESTA DEBITO DEL BANQUERO SG/ SWIFT 09098 DE LA FECHA REF: COBRO COMISION POR TRANSFERENCIA DE EUR 1.598,44 DEL 14/06/19 SG/ SOLICITUD DEL MIN. DE EDUCACION, PAGO A FAVOR DE CARLA RENE BALDIVIESO SORUCO LIB. NO. 00099021001 TGN-RECURSOS ORDINARIOS, COBRO UTILES DE ESCRITORIO</t>
  </si>
  <si>
    <t>'COBRO DE'||UTILES DE ESCRITORIO POR EL COMPROBANTE CONTABLE N°959381 DE LA FECHA EN ATENCION A CORREO ELECTRONICO DE YPFB DE F.23/01/2018 DE LA LIBRETA 00513022001 YPFB OPERACIONES, COBRO UILES DE ESCRITORIO</t>
  </si>
  <si>
    <t>||RESPUESTA A DEBITO DEL BANQUERO SG MJE.SWIFT NO.9099 DE LA FECHA REF:COBRO COMIS.POR TRANSFERENCIA EUR 85,00 DEL 13/06/2019 SG SOLICITUD DE MIN.DE EDUCACION REF:TRASPASO PARA CARLA RENE BALDIVIESO SORUCO LIB.00099021001 TGN-RECURSOS ORDINARIOS</t>
  </si>
  <si>
    <t>||RESPUESTA A DEBITO DEL BANQUERO SG MJE.SWIFT NO.9099 DE LA FECHA REF:COBRO COMIS.POR TRANSFERENCIA EUR 85,00 DEL 13/06/2019 SG SOLICITUD DE MIN.DE EDUCACION REF:TRASPASO PARA CARLA RENE BALDIVIESO SORUCO CGO.LIB.00099021001 TGN-RECURSOS ORDINARIOS (UTILES DE ESCRITORIO)</t>
  </si>
  <si>
    <t>||RESPUESTA A DEBITO DEL BANQUERO SG MJE.SWIFT NO.09100 DE LA FECHA REF:COBRO COMIS.POR TRANSFERENCIA EUR 160,47 DEL 03/06/2019 SG SOLICITUD DE MIN.DE EDUCACION REF:TRASPASO PARA RAUL CALANI JIMENEZ LIB.00099021001 TGN-RECURSOS ORDINARIOS</t>
  </si>
  <si>
    <t>||RESPUESTA A DEBITO DEL BANQUERO SG MJE.SWIFT NO.09100 DE LA FECHA REF:COBRO COMIS.POR TRANSFERENCIA EUR 160,47 DEL 03/06/2019 SG SOLICITUD DE MIN.DE EDUCACION REF:TRASPASO PARA RAUL CALANI JIMENEZ CGO.LIB.00099021001 TGN-RECURSOS ORDINARIOS (UTILES DE ESCRITORIO)</t>
  </si>
  <si>
    <t>||RESPUESTA A DEBITO DEL BANQUERO SG MJE.SWIFT NO.9101 DE LA FECHA REF:COBRO COMIS.POR TRANSFERENCIA EUR 2,500.- DEL 26/06/2019 SG SOLICITUD DE MIN.DE EDUCACION REF:TRASPASO PARA RAUL CALANI JIMENEZ LIB.00099021001 TGN-RECURSOS ORDINARIOS</t>
  </si>
  <si>
    <t>||RESPUESTA A DEBITO DEL BANQUERO SG MJE.SWIFT NO.9101 DE LA FECHA REF:COBRO COMIS.POR TRANSFERENCIA EUR 2,500.- DEL 26/06/2019 SG SOLICITUD DE MIN.DE EDUCACION REF:TRASPASO PARA RAUL CALANI JIMENEZ CGO.LIB.00099021001 TGN-RECURSOS ORDINARIOS (UTILES DE ESCRITORIO)</t>
  </si>
  <si>
    <t>TRANSFERENCIA DE FONDOS S/G CITE N°||01/2019 DE LA UNIDAD DE COORDINACIÓN DE PROGRAMAS Y PROYECTOS, RECIBIDA EN LA FECHA (TRAM-TSO-3467) REF: PARA DESEMBOLSO EN EL PROG. DE APOYO AL DESARROLLO DEL SISTEMA SOCIO SANITARIO DEL DPTO. DE POTOSI - IV FASE. ABONO EN LA LIBRETA N° 00035038004 MEFP-UCPP PROG.AP.DES.SIS.SOC.SANIT.POTOSI - IV FASE.</t>
  </si>
  <si>
    <t>TRANSFERENCIA DE FONDOS S/G CITE N°||01/2019 DE LA UNIDAD DE COORDINACIÓN DE PROGRAMAS Y PROYECTOS, RECIBIDA EN LA FECHA (TRAM-TSO-3467) REF: PARA DESEMBOLSO EN EL PROG. DE APOYO AL DESARROLLO DEL SISTEMA SOCIO SANITARIO DEL DPTO. DE POTOSI - IV FASE. DE LA LIBRETA N° 00099021001 TGN RECURSOS ORDINARIOS.</t>
  </si>
  <si>
    <t>'TRANSFERENCIA DE FONDOS S/G CITE Nº' MEFP/VTCP/DGAFT/UOIE||T/TES/N°4192/19 DE LA FECHA,DEL MIN.DE ECONOMIA Y FINANZAS PUBLICAS(HRE-TSO-3470),A LOS GOB.MCPALES.BENEFICIARIOS Y AL GAIOC CHARAGUA IYAMBAE POR PATENTES PETROLERAS CORRESPONDIENTE A LAS GESTIONES 2018 Y 2019 ART.51 LEY 3058. DEBITO DE LA LIBRETA N°00099021001 TGN-RECURS.ORD., REPOSICION UTILES DE ESCRITORIO.</t>
  </si>
  <si>
    <t>A:00041014101 Débito Automático por incumplimiento del Gobierno Autónomo Municipal de Carabuco (GAM CCH), al Convenio Intergubernativo (Equipos de Computación) de fecha 25 de octubre de 2017, suscrito entre el Ministerio de Desarrollo Productivo y Economía Plural y el GAM CCH para el programa “Educación con Revolución Tecnológica”.</t>
  </si>
  <si>
    <t>REGULARIZACION DE TRANSFERENCIA DEL EXTERIOR SEGUN SWIFT 09097 DE FECHA 12/07/2019 ORDENANTE: EMBAJADA DE BOLIVIA EN MEXICO LIB. 00010011102 MIN.RELACIONES EXTERIORES - GESTORIA CONSULAR LEY Nº 3108</t>
  </si>
  <si>
    <t>TRANSFERENCIA DEL EXTERIOR SEGUN SWIFT 09139 DE FECHA 12/07/2019 ORDENANTE: EMBAJADA DE BOLIVIA EN BRUSELAS LIB. 00010011102 MIN.RELACIONES EXTERIORES - GESTORIA CONSULAR LEY Nº 3108</t>
  </si>
  <si>
    <t>TRANSFERENCIA DEL EXTERIOR SEGUN SWIFT NO.09171 DE FECHA 12/07/2019 ORDENANTE: CONSULADO GERAL DA BOLIVIA SAO PAULO-BRASIL REF:GESTORIA CONSULAR JUNIO/19 LIB. 00010011102 MIN.RELACIONES EXTERIORES - GESTORIA CONSULAR LEY Nº 3108</t>
  </si>
  <si>
    <t>A:00373024105 Transferencia de recursos a solicitud del FDI sg nota CITE: FDI/DGE/EXT/N°189/2019, e Informe MEFP/VTCP/DGPOT/UPCFTGN/N° 71/2019, por desembolso de recursos al Fondo de Desarrollo Indígena para Programas y/o Proyectos de Gobiernos Autónomos Municipales. H.R. 6-21297-R.</t>
  </si>
  <si>
    <t>NÚMERO DE LIBRETA CUT: 99031009.00 OPERACIÓN T01 TRANSFERENCIA DE FONDOS A LA CUT - TESORO DIRECTO DE BANCO UNION S.A. A CUENTA UNICA DEL TESORO CON NUMERO DE SOLICITUD = 3959562 Y NUMERO CORRELATIVO = 91320012072019804 TRANSFERENCIA POR OPERACIONES VENTA BONOS BTX</t>
  </si>
  <si>
    <t>NUMERO DE LIBRETA CUT: 00099021001 OPERACIÓN E18 TRANSFERENCIA DEL SISTEMA FINANCIERO POR CUENTA DE TERCEROS A LA CUT TRANSFERENCIA DE FONDOS EFECTUADA POR PAGO ADELANTADO P.R.A. PERIODO JUNIO 2019 A SOLICITUD DE FUTURO DE BOLIVIA S.A. ADMINISTRADORA DE FONDOS DE PENSIONES</t>
  </si>
  <si>
    <t>NUMERO DE LIBRETA CUT: 00099021001 OPERACIÓN E18 TRANSFERENCIA DEL SISTEMA FINANCIERO POR CUENTA DE TERCEROS A LA CUT TRANSFERENCIA DE FONDOS EFECTUADA POR PAGO INDEBIDO PERIODO JUNIO 2019 A SOLICITUD DE FUTURO DE BOLIVIA S.A. ADMINISTRADORA DE FONDOS DE PENSIONES</t>
  </si>
  <si>
    <t>NUMERO DE LIBRETA CUT: 00047364102 OPERACIÓN E75 TRANSFERENCIA DE LA CUENTA FISCAL BUN A LA CUT EN MN TRANSF.DE FONDOS A SOL.DEL G.A.M. INDEPENDENCIA SEGÃN NOTA CITE/G.A.M.I. 311/2019 A LA CTA. 3987 CUT LBRTA.00047364102</t>
  </si>
  <si>
    <t>NUMERO DE LIBRETA CUT: 00015018004 OPERACIÓN E18 TRANSFERENCIA DEL SISTEMA FINANCIERO POR CUENTA DE TERCEROS A LA CUT MINISTERIO DE GOBIERNO VSC UNICEF PAYMENT NUMBER 3190183729</t>
  </si>
  <si>
    <t>TRANSFERENCIA DE FONDOS S/G CITE N°||FPS/GFA/FI/TRL/189/2019 DEL FPS RECIBIDA EN LA FECHA (TRAM-TSO-3472) REF: PROGRAMACION DE PAGOS DE INVERSION Y FORTALECIMIENTO CONVENIO APPC KFW ABONO EN LA LIB. N° 00287104414 FPS - BS APPC KFW</t>
  </si>
  <si>
    <t>||TRANSFERENCIA DE FONDOS S/G. FORMULARIO CITE: BUN/CF292/19 DE LA FECHA.(HRE-TSO-3478), A FAVOR DEL MIN.DE SALUD, PAGO BONO DE VACUNACION Y ESCALAFON AL MERITO-BECAS MEDICINA, 1ER. GRUPO DE TRABAJADORES EN SALUD GESTION/2019. A SOLICITUD GOB.AUT.DPTAL.DE LA PAZ, LIBRETA 00046024102 MS-TRANSFERENCIAS GOBERNACIONES-SEDE;BUN</t>
  </si>
  <si>
    <t>TRANSFERENCIA DE FONDOS S/G CITE N°||MEFP/VTCP/DGPOT/UPCFTGN/N°1863/2019 DEL MEFP - VIPFE AYUDA PRESUPUESTARIA, RECIBIDA EN LA FECHA (TRAM-TSO-3486) REF: TRASPASO DE RECURSOS A REQUERIMIENTO DEL MINISTERIO DE PLANIFICACIÓN DEL DESARROLLO. ABONO EN LA LIBRETA N° 00099018037 RECON - AYUDA PRESUPUESTARIA FRANCIA/BOLIVIA (5897)</t>
  </si>
  <si>
    <t>TRANSFERENCIA DE FONDOS S/G CITE N°||FPS/GFA/FI/TRL/189/2019 DEL FPS RECIBIDA EN LA FECHA (TRAM-TSO-3472) REF: PROGRAMACION DE PAGOS DE INVERSION Y FORTALECIMIENTO CONVENIO APPC KFW DE LA LIB.N° 00287102001 CUT FPS RECURSOS PROPIOS COBRO COSTO UTILES DE ESCRITORIO</t>
  </si>
  <si>
    <t>||VENTA DE DIVISAS C/TRANSF DE FDOS AL EXT Y COM TRANSF FDOS AL EXT 0,10% S/USD 5.947,20 REEMB. GTS. COM. BS220.- Y EMIS. CBTE CONT BS50.- REF:PAGO N°3 LC I-2018-17 P/C ABEN A/F INVAP SOC. DEL ESTADO, S/G NOTA ABEN/DGE/NE N°517/2019,09/07/19 Y AUT. VTA DIV COD 019808 8181 LIB.:00099021001 TGN-RECURSOS ORDINARIOS REF.: COMISIONES PAGO N°3 LC I-2018-17</t>
  </si>
  <si>
    <t>COBRO COSTOS DE PAPELERIA SEGUN TRANSFERENCIA DEL EXTERIOR POR ORDEN DE EMBAJADA DE BOLIVIA EN BRUSELAS LIB. 00010011102 MIN.RELACIONES EXTERIORES - GESTORIA CONSULAR LEY Nº 3108</t>
  </si>
  <si>
    <t>COBRO COSTOS DE PAPELERIA SEGUN TRANSFERENCIA DEL EXTERIOR POR ORDEN DE CONSULADO GERAL DA BOLIVIA SAO PAULO-BRASIL REF:GESTORIA CONSULAR JUNIO/19 LIB. 00010011102 MIN.RELACIONES EXTERIORES - GESTORIA CONSULAR LEY Nº 3108</t>
  </si>
  <si>
    <t>COBRO COSTOS DE PAPELERIA POR REGULARIZACION DE TRANSFERENCIA DEL EXTERIOR POR ORDEN DE EMBAJADA DE BOLIVIA EN MEXICO LIB. 00010011102 MIN.RELACIONES EXTERIORES - GESTORIA CONSULAR LEY Nº 3108</t>
  </si>
  <si>
    <t>NUMERO DE LIBRETA CUT: 00086074201 OPERACIÓN E75 TRANSFERENCIA DE LA CUENTA FISCAL BUN A LA CUT EN MN TRANSFERENCIA DE FONDOS A SOLICITUD DEL G.A.M. VINTO SEGÃN NOTA CITE/G.A.M.V. /EXT 534/2019 A LA CTA. 3987 CUT LBRTA.00086074201</t>
  </si>
  <si>
    <t>A:00041014101 Débito Automático por incumplimiento del Gobierno Autónomo Municipal de Puerto Gonzalo Moreno (GAM PGM), al Convenio Intergubernativo (Equipos de Computación) de fecha 26 de octubre de 2017, suscrito entre el Ministerio de Desarrollo Productivo y Economía Plural y el GAM PGM para el programa “Educación con Revolución Tecnológica”.</t>
  </si>
  <si>
    <t>A:00041014101 Débito Automático por incumplimiento del Gobierno Autónomo Municipal de Pasorapa (GAM PAS), al Convenio Intergubernativo de fecha 24 de mayo de 2018, suscrito entre el Ministerio de Desarrollo Productivo y Economía Plural y el GAM PAS para el programa “Educación con Revolución Tecnológica”.</t>
  </si>
  <si>
    <t>'COBRO DE'||UTILES DE ESCRITORIO POR EL COMPROBANTE CONTABLE N°959558 DE LA FECHA EN ATENCION A CORREO ELECTRONICO DE YPFB DE F.23/01/2018 DE LA LIBRETA 00513022001 YPFB OPERACIONES</t>
  </si>
  <si>
    <t>A:00099021001 Pago a favor del TGN, adeudado por el GAM Trinidad, por la transferencia de Inmueble en la Zona San Vicente, por parte del Banco Sur S.A. en Liquidación, en cumplimiento a Leyes Nos. 3252 y 047 de fechas 08-12-2005 y 09-10-2010, respectivamente.</t>
  </si>
  <si>
    <t>A:00099021001 Pago de capital e interés corriente a favor del TGN, adeudados por el GAD Oruro, correspondiente al Convenio Subsidiarios CAF 2324, Proyecto de Electrificación Poopó Paneles Solares.</t>
  </si>
  <si>
    <t>A:00099021001 Pago a favor del TGN, adeudado por el GAM Trinidad, por la transferencia de Lote de terreno urbano en la urbanización La Magdalena, por parte del Banco Sur S.A. en Liquidación, en cumplimiento a Leyes Nos.3252 y 047 de fechas 08-12-2005 y 09-10-2010, respectivamente.</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</si>
  <si>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pago de la planilla Nº6, según la UPRE.</t>
  </si>
  <si>
    <t>De: 00099024113 Transferencia en cumplimiento al DS N°0913 de 15/06/2011 y el Convenio Intergubernativo de Financiamiento UPRE-CIF-IG 0163/2018, suscrito entre la UPRE y el GAM de Sucre, proyecto “Const. Unidad Educativa Mercedes Candía de Ovando-AV. del Maestro” correspondiente al pago de la planilla N° 3, según la UPRE.</t>
  </si>
  <si>
    <t>De: 00099024113 Transferencia en cumplimiento al DS N°0913 de 15/06/2011 y el Convenio Intergubernativo de Financiamiento UPRE-CIF-IG 0169/2018, suscrito entre la UPRE y el GAM de Ayo Ayo, Proyecto “Construcción Coliseo Municipal Tupac Katari - Ayo Ayo”, correspondiente al pago de la planilla Nº3, según la UPRE.</t>
  </si>
  <si>
    <t>De: 00099024113 Transferencia en cumplimiento al DS N°0913 de 15/06/2011 y el Convenio Intergubernativo de Financiamiento UPRE-CIF-IG 968/2017, suscrito entre la UPRE y el GAM de Belén de Urmiri, proyecto “Const. Internado U.E. Cahuayo (Cahuayo)” correspondiente al pago de la planilla N° 4 de cierre, según la UPRE.</t>
  </si>
  <si>
    <t>De: 00099024113 Transferencia en cumplimiento al DS N°0913 de 15/06/2011 y el Convenio Intergubernativo de Financiamiento UPRE-CIF-IG 091/2018, suscrito entre la UPRE y el GAM de Pazña, Proyecto “Construcción Sub Alcaldía Totoral Municipio de Pazña”, correspondiente al pago de la planilla Nº2 de cierre, según la UPRE.</t>
  </si>
  <si>
    <t>De: 00099024113 Transferencia en cumplimiento al DS N°0913 de 15/06/2011 y el Convenio Intergubernativo de Financiamiento UPRE-CIF-IG 0147/2018, suscrito entre la UPRE y el GAM de Villa Tunari, proyecto “Const. 4 Aulas U.E. Urcupiña – D 8 Villa Tunari” correspondiente al pago de la planilla N° 2 de cierre, según la UPRE.</t>
  </si>
  <si>
    <t>De: 00099024113 Transferencia en cumplimiento al DS N°0913 de 15/06/2011 y el Convenio Intergubernativo de Financiamiento UPRE-CIF-IG 0206/2018, suscrito entre la UPRE y el GAM de Villa de Huacaya, Proyecto “Const. 1 Aula Multigrado U.E. Imbochi - Municipio Villa de Huacaya”, correspondiente al pago de la planilla Nº2, según la UPRE.</t>
  </si>
  <si>
    <t>De: 00099024113 Transferencia en cumplimiento al DS N°0913 de 15/06/2011 y el Convenio Intergubernativo de Financiamiento UPRE-CIF-IG 1079/2017, suscrito entre la UPRE y el GAM de Villa Mojocoya, proyecto “Construcción Unidad Educativa Franz Tamayo - Mojocoya” correspondiente al pago de la planilla N° 2, según la UPRE.</t>
  </si>
  <si>
    <t>De: 00099024113 Transferencia en cumplimiento al DS N°0913 de 15/06/2011 y el Convenio Intergubernativo de Financiamiento UPRE-CIF-IG 010/2018, suscrito entre la UPRE y el GAM de Andamarca (Santiago de Andamarca), Proyecto “Construcción U.E. Sebastián Pagador - Municipio Santiago de Andamarca”, correspondiente al pago de la planilla Nº2 de cierre, según la UPRE.</t>
  </si>
  <si>
    <t>De: 00099024113 Transferencia en cumplimiento al DS N°0913 de 15/06/2011 y el Convenio Intergubernativo de Financiamiento UPRE-CIF-IG 921/2017, suscrito entre la UPRE y el GAM de Toro Toro, proyecto “Construcción Centro de Salud con Internación Torotoro” correspondiente al pago de la planilla N° 4 de cierre, según la UPRE.</t>
  </si>
  <si>
    <t>De: 00099024113 Transferencia en cumplimiento al DS N°0913 de 15/06/2011 y el Convenio Intergubernativo de Financiamiento UPRE-CIF-IG 1047/2017, suscrito entre la UPRE y el GAM de Llallagua, Proyecto “Construcción Estadio Irineo Pimentel Rojas Municipio de Llallagua”, correspondiente al pago de la planilla Nº6, según la UPRE.</t>
  </si>
  <si>
    <t>De: 00099024113 Transferencia en cumplimiento al DS N°0913 de 15/06/2011 y el Convenio Intergubernativo de Financiamiento UPRE-CIF-IG 0165/2018, suscrito entre la UPRE y el GAM de Sucre, proyecto “Const. Unidad Educativa Marcelo Quiroga Santa Cruz A y B” correspondiente al pago de la planilla N° 1, según la UPRE.</t>
  </si>
  <si>
    <t>De: 00099024113 Transferencia en cumplimiento al DS N°0913 de 15/06/2011 y el Convenio Intergubernativo de Financiamiento UPRE-CIF-IG 0165/2018, suscrito entre la UPRE y el GAM de Sucre, proyecto “Const. Unidad Educativa Marcelo Quiroga Santa Cruz A y B” correspondiente al pago de la planilla N° 2, según la UPRE.</t>
  </si>
  <si>
    <t>De: 00099024113 Transferencia en cumplimiento al DS N°0913 de 15/06/2011 y el Convenio Intergubernativo de Financiamiento UPRE-CIF-IG 1018/2017, suscrito entre la UPRE y el GAM de Sucre, proyecto “Construcción Unidad Educativa Aniceto Arce D-4” correspondiente al pago de la planilla N° 8, según la UPRE.</t>
  </si>
  <si>
    <t>De: 00099024113 Transferencia en cumplimiento al DS N°0913 de 15/06/2011 y el Convenio Intergubernativo de Financiamiento UPRE-CIF-IG 1123/2017, suscrito entre la UPRE y el GAR del Gran Chaco, proyecto “Construcción Matadero Yacuiba” correspondiente al pago de la planilla N° 6,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</si>
  <si>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pago de la planilla N° 3, según la UPRE.</t>
  </si>
  <si>
    <t>De: 00099024113 Transferencia en cumplimiento al DS N°0913 de 15/06/2011 y el Convenio Intergubernativo de Financiamiento UPRE-CIF-IG 127/2017, suscrito entre la UPRE y el GAM de Challapata, Proyecto “Construcción Aulas Unidad Educativa Simón Bolívar Culta”, correspondiente al pago de la planilla Nº6 de cierre, según la UPRE.</t>
  </si>
  <si>
    <t>De: 00099024113 Transferencia en cumplimiento al DS N°0913 de 15/06/2011 y el Convenio Intergubernativo de Financiamiento UPRE-CIF-IG 047/2018, suscrito entre la UPRE y el GAM de Escara, proyecto “Construcción Casa Adulto Mayor Escara Mun Escara” correspondiente al pago de la planilla N° 3 de cierre, según la UPRE.</t>
  </si>
  <si>
    <t>||REGULARIZ. DE NUESTRA OPERACION N°959299 DE F.10/07/19 EN ATENCIÓN A NOTA DE LA AGENCIA PARA EL DESARROLLO DE LA INFORMACION EN BOLIVIA ADSIB/NE/0549/2019 RECIBIDA EN LA FECHA HRE-TSO-3506 DE LA LIBRETA 00119012001 ADSIB, REPOSICION UTILES DE ESCRITORIO</t>
  </si>
  <si>
    <t>NUMERO DE LIBRETA CUT: 00514010011 OPERACIÓN E18 TRANSFERENCIA DEL SISTEMA FINANCIERO POR CUENTA DE TERCEROS A LA CUT TRANSFERENCIA DEVOLUCION PARA CUSTODIA DE FONDOS SOLICITUD EMPRESA ELECTRICA ENDE CORANI SA</t>
  </si>
  <si>
    <t>REGULARIZACION DE TRANSFERENCIA DEL EXTERIOR SEGUN SWIFT 09291 DE FECHA 17/07/2019 ORDENANTE: CONSULADO DE BOLIVIA EN MENDOZA ARGENTINA LIB. 00010011102 MIN.RELACIONES EXTERIORES - GESTORIA CONSULAR LEY Nº 3108</t>
  </si>
  <si>
    <t>REGULARIZACION DE TRANSFERENCIA DEL EXTERIOR SEGUN SWIFT NO.9292 DE FECHA 17/07/2019 ORDENANTE: CONSULADO GENERAL DE BOLIVIA- LIMA PERU REF.GESTORIA CONSULAR MES DE JUNIO/19 LIB. 00010011102 MIN.RELACIONES EXTERIORES - GESTORIA CONSULAR LEY Nº 3108</t>
  </si>
  <si>
    <t>COBRO COSTOS DE PAPELERIA POR REGULARIZACION DE TRANSFERENCIA DEL EXTERIOR POR ORDEN DE CONSULADO DE BOLIVIA EN MENDOZA ARGENTINA LIB. 00010011102 MIN.RELACIONES EXTERIORES - GESTORIA CONSULAR LEY Nº 3108</t>
  </si>
  <si>
    <t>COBRO COSTOS DE PAPELERIA POR REGULARIZACION DE TRANSFERENCIA DEL EXTERIOR POR ORDEN DE CONSULADO GENERAL DE BOLIVIA- LIMA PERU REF.GESTORIA CONSULAR MES DE JUNIO/19 LIB. 00010011102 MIN.RELACIONES EXTERIORES - GESTORIA CONSULAR LEY Nº 3108</t>
  </si>
  <si>
    <t>COBRO COSTOS DE PAPELERIA SEGUN TRANSFERENCIA DEL EXTERIOR POR ORDEN DE AGRARIA INDUSTRIA E COMRCIO LTDA REF.: COMPLEMENTO CONTRATO 210703 125 INVOICE ODV VEX 35 19 DE 24 06 2019 LIB. 00597012001 RECURSOS PROPIOS VENTAS YLB</t>
  </si>
  <si>
    <t>NUMERO DE LIBRETA CUT: 00046054209 OPERACIÓN E75 TRANSFERENCIA DE LA CUENTA FISCAL BUN A LA CUT EN MN TRANSF.DE FONDOS A SOL.DEL G.A.D POTOSI SG.NOTA CITE/GADP/SAF/TES/NÂ°76/2019 A LA CTA. 3987 CUT LBRTA.00046054209</t>
  </si>
  <si>
    <t>A:00099021001 Pago de capital e interés corriente a favor del TGN, adeudados por el GAD La Paz, correspondiente al Crédito CAF 2760.</t>
  </si>
  <si>
    <t>NUMERO DE LIBRETA CUT: 00086088705 OPERACIÓN E18 TRANSFERENCIA DEL SISTEMA FINANCIERO POR CUENTA DE TERCEROS A LA CUT TRANSFERENCIA MMYA FORESTACION Y REFORESTACION EN MUNICIPIOS DE BOLIVIA SOLICITUD BDP SAM FIDEICOMISO FONABOSQUE</t>
  </si>
  <si>
    <t>NUMERO DE LIBRETA CUT: 00099021001 OPERACIÓN E18 TRANSFERENCIA DEL SISTEMA FINANCIERO POR CUENTA DE TERCEROS A LA CUT TRANSFERENCIA A SOLICITUD DEL MEFP SEGUN NOTA CITE MEFP VTCP DGPOT UAIS CPI NO 0719003 BUN 19</t>
  </si>
  <si>
    <t>NÚMERO DE LIBRETA CUT: 99031009.00 OPERACIÓN T01 TRANSFERENCIA DE FONDOS A LA CUT - TESORO DIRECTO DE BANCO UNION S.A. A CUENTA UNICA DEL TESORO CON NUMERO DE SOLICITUD = 3969874 Y NUMERO CORRELATIVO = 91320017072019036 TRANSFERENCIA POR OPERACIONES VENTA BONOS BTX</t>
  </si>
  <si>
    <t>TRANSFERENCIA DEL EXTERIOR SEGUN SWIFT NOS.9350-9330 DE FECHA 17/07/2019 ORDENANTE: VICECONSULADO DEL ESTADO PLURI-MATANZA-ARGENTINA REF.GESTORIA CONSULAR JUNIO/19 LIB. 00010011102 MIN.RELACIONES EXTERIORES - GESTORIA CONSULAR LEY Nº 3108</t>
  </si>
  <si>
    <t>REGULARIZACION DE TRANSFERENCIA DEL EXTERIOR SEGUN SWIFT 09170 DE FECHA 17/07/2019 ORDENANTE: EMBAJADA DE BOLIVIA EN ECUADOR LIB. 00010011102 MIN.RELACIONES EXTERIORES - GESTORIA CONSULAR LEY Nº 3108</t>
  </si>
  <si>
    <t>TRANSFERENCIA DEL EXTERIOR SEGUN SWIFT 09355 DE FECHA 17/07/2019 ORDENANTE: CONSULADO GENERAL DE BOLIVIA EN WASHINGTON DC. LIB. 00340012005 SEGIP - RECAUDACION EXTERIOR - CEDULAS DE IDENTIDAD</t>
  </si>
  <si>
    <t>COBRO COSTOS DE PAPELERIA POR REGULARIZACION DE TRANSFERENCIA DEL EXTERIOR POR ORDEN DE EMBAJADA DE BOLIVIA EN ECUADOR LIB. 00010011102 MIN.RELACIONES EXTERIORES - GESTORIA CONSULAR LEY Nº 3108</t>
  </si>
  <si>
    <t>COBRO COSTOS DE PAPELERIA SEGUN TRANSFERENCIA DEL EXTERIOR POR ORDEN DE CONSULADO GENERAL DE BOLIVIA EN WASHINGTON DC. LIB. 00340012003 RECAUDACION EXTRANJERIA - C.I. -L.C.</t>
  </si>
  <si>
    <t>COBRO COSTOS DE PAPELERIA SEGUN TRANSFERENCIA DEL EXTERIOR POR ORDEN DE VICECONSULADO DEL ESTADO PLURI-MATANZA-ARGENTINA REF.GESTORIA CONSULAR JUNIO/19 LIB. 00010011102 MIN.RELACIONES EXTERIORES - GESTORIA CONSULAR LEY Nº 3108</t>
  </si>
  <si>
    <t>'COBRO DE'||UTILES DE ESCRITORIO POR EL COMPROBANTE CONTABLE N°959663 DE LA FECHA EN ATENCION A NOTA SENATEX/DGE/CAR/0306/2017 DE 21/07/17 DE LA LIBRETA 00378012002 SENATEX ADMINISTRACION CENTRAL</t>
  </si>
  <si>
    <t>'COBRO DE'||UTILES DE ESCRITORIO POR EL COMPROBANTE CONTABLE N°959669 DE LA FECHA EN ATENCION A CORREO ELECTRONICO DE YPFB DE F.23/01/2018 DE LA LIBRETA 00513022001 YPFB OPERACIONES</t>
  </si>
  <si>
    <t>||TRANSF. DE FONDOS EN ATENCION A MSJES. SWIFT 9344 Y 9339 DE LA FECHA (SECTOR PUBLICO - SERVICIOS) DE LA LIBRETA 00119012001 ADSIB, REPOSICION UTILES DE ESCRITORIO</t>
  </si>
  <si>
    <t>||TRANSF. DE FONDOS EN ATENCION A MSJES. SWIFT 9347 DE LA FECHA Y 9167 DE 12/07/2019 (SECTOR PUBLICO - SERVICIOS) DE LA LIBRETA 00119012001 ADSIB, REPOSICION UTILES DE ESCRITORIO</t>
  </si>
  <si>
    <t>'COBRO DE'||UTILES DE ESCRITORIO POR EL COMPROBANTE CONTABLE N°959676 DE LA FECHA EN ATENCION A CORREO ELECTRONICO DE YPFB DE F.23/01/2018 DE LA LIBRETA 00513022001 YPFB OPERACIONES</t>
  </si>
  <si>
    <t>||REGULARIZACION DEL COMPROBANTE S-0959435 DEL12/07/2019, POR COBRO DE UTILES DE ESCRITORIO SG SOLICITUD DE ADECINE REF:TRANSF. DE FODOS DEL EXTERIOR USD 507,18. LIBRETA 00387012001 ADECINE-ADMINISTRACIION GENERAL-CINE Y AUDIOVISUAL (UTILES DE ESCRITORIO)</t>
  </si>
  <si>
    <t>TRANSFERENCIA RECIBIDA DEL EXTERIOR SEGÚN MENSAJES SWIFT Nos. 9408-9395 (REM.EXT.) DE FECHA 18-07-2019 POR DESEMBOLSO DE BID PRÉSTAMO 3699/BL-BO REQ 00014 BO OPS0201932324A LIBRETA N° 00287102001 FPS-RECURSOS PROPIOS REF.: UTILES DE ESCRITORIO</t>
  </si>
  <si>
    <t>VENTA DE DIVISAS CON TRANSFERENCIA DE FONDOS A SOLICITUD DE CENTRAL DE ABASTECIMIENTO Y SUMINISTROS DE SALUD-CEASS SEGUN SOLICITUD 8711 REF: PAGO IMPORTACION SEGUN INVOICE 089.18 N.I. ALMACENES 12 B 157 ACTA RECEPCION 157.2018 INFORME TECNICO 59.2019 CERTIFICACION PPTO, POA 420.2019 EQUIVALENTES 2 LIB. 00249012001 LBP-CEASS-CENTRAL DE ABASTECIMIENTO Y SUMINISTROS DE SALUD POR DIFERENCIAL CAMBIARIO</t>
  </si>
  <si>
    <t>TRANSFERENCIA DEL EXTERIOR SEGUN SWIFT 09411 DE FECHA 18/07/2019 ORDENANTE: CONSULADO DE BOLIVIA EN CALAMA CHILE LIB. 00010011102 MIN.RELACIONES EXTERIORES - GESTORIA CONSULAR LEY Nº 3108</t>
  </si>
  <si>
    <t>COBRO COSTOS DE PAPELERIA SEGUN TRANSFERENCIA DEL EXTERIOR POR ORDEN DE CONSULADO DE BOLIVIA EN CALAMA CHILE LIB. 00010011102 MIN.RELACIONES EXTERIORES - GESTORIA CONSULAR LEY Nº 3108</t>
  </si>
  <si>
    <t>'COBRO DE'||UTILES DE ESCRITORIO POR EL COMPROBANTE CONTABLE N°959755 DE LA FECHA EN ATENCION A CORREO ELECTRONICO DE YPFB DE LA LIBRETA 00513022001 YPFB OPERACIONES</t>
  </si>
  <si>
    <t>||REGULARIZ. DE NUESTRA OPERACIÓN N° 959506 DE F.12/07/19 EN ATENCIÓN A CORREO ELECTRÓNICO DE AASANA E INFORMACION ADICIONAL DEL STANDARD CHARTERED BANK DE LA LIBRETA 00117012001 DGAC, REPOSICION UTILES DE ESCRITORIO</t>
  </si>
  <si>
    <t>De: 00099024113 Transferencia en cumplimiento al DS N°0913 de 15/06/2011 y el Convenio Intergubernativo de Financiamiento UPRE-CIF-IG 0322/2018, suscrito entre la UPRE y el GAM del Villa Tunari, proyecto “Const. Coliseo Centro de Alto Rendimiento Estado Plurinacional de Bolivia – Villa Tunari” correspondiente al pago de la planilla N° 3, según la UPRE.</t>
  </si>
  <si>
    <t>A:00373024105 A:00373024105 Transferencia de recursos a solicitud del FDI sg nota CITE: FDI/DGE/EXT/N°188/2019, e Informe MEFP/VTCP/DGPOT/UPCFTGN/N° 72/2019, por desembolso de recursos al Fondo de Desarrollo Indígena para Programas y/o Proyectos de Gobiernos Autónomos Municipales. H.R. 6-21217-R</t>
  </si>
  <si>
    <t>COBRO COSTOS DE PAPELERIA POR REGULARIZACION DE TRANSFERENCIA DEL EXTERIOR POR ORDEN DE DER TOURISTIK SUISSE AG LIB. 00578012002 BOA-BOLIVIANA DE AVIACION-INGRESOS</t>
  </si>
  <si>
    <t>||TRANSF. DE FONDOS EN ATENCION A MSJES. SWIFT 9429 Y 9427 DE LA FECHA (SECTOR PUBLICO - SERVICIOS) DE LA LIBRETA 00119012001 ADSIB, REPOSICION UTILES DE ESCRITORIO</t>
  </si>
  <si>
    <t>De: 00099024113 Transferencia en cumplimiento al DS N°0913 de 15/06/2011 y el Convenio Intergubernativo de Financiamiento UPRE-CIF-IG 107/2018, suscrito entre la UPRE y el GAD del Pando, proyecto “Const. Instituto Tecnológico Superior “Bella Flor”- Municipio Bella Flor” correspondiente al pago de la planilla N° 7, según la UPRE.</t>
  </si>
  <si>
    <t>De: 00099024113 Transferencia en cumplimiento al DS N°0913 de 15/06/2011 y el Convenio Intergubernativo de Financiamiento UPRE-CIF-IG 129/2017, suscrito entre la UPRE y el GAM del Entre Ríos, proyecto “Construcción Estadium Carlos Villegas Entre Ríos” correspondiente al pago de la planilla N° 9, según la UPRE.</t>
  </si>
  <si>
    <t>De: 00099024113 Transferencia en cumplimiento al DS N°0913 de 15/06/2011 y el Convenio Intergubernativo de Financiamiento UPRE-CIF-IG-1107/2017, suscrito entre la UPRE y el GAM del Entre Ríos, proyecto “Construcción Instituto Tecnológico Entre Ríos” correspondiente al pago de la planilla N° 6, según la UPRE.</t>
  </si>
  <si>
    <t>De: 00099024113 Transferencia en cumplimiento al DS N°0913 de 15/06/2011 y el Convenio Intergubernativo de Financiamiento UPRE-CIF-IG 108/2018, suscrito entre la UPRE y el GAD de Pando, Proyecto “Const. Instituto Tecnológico Superior “Prof. Silverio Rocha Moya” – Municipio Porvenir” correspondiente al pago de la planilla Nº6, según la UPRE.</t>
  </si>
  <si>
    <t>De: 00099024113 Transferencia en cumplimiento al DS N°0913 de 15/06/2011 y el Convenio Intergubernativo de Financiamiento UPRE-CIF-IG 0199/2018, suscrito entre la UPRE y el GAM de San Lucas, Proyecto “Const. Unidad Educativa El Terrado (Comunidad El Terrado)” correspondiente al pago de la planilla Nº2, según la UPRE.</t>
  </si>
  <si>
    <t>De: 00099024113 Transferencia en cumplimiento al DS N°0913 de 15/06/2011 y el Convenio Intergubernativo de Financiamiento UPRE-CIF-IG 667/2017, suscrito entre la UPRE y el GAM de Pojo, Proyecto “Implem. 18 Aulas para la Unidad Educativa Venancio Loss Pojo” correspondiente al pago de la planilla Nº3, según la UPRE.</t>
  </si>
  <si>
    <t>De: 00099024113 Transferencia en cumplimiento al DS N°0913 de 15/06/2011 y el Convenio Intergubernativo de Financiamiento UPRE-CIF-IG 359/2018, suscrito entre la UPRE y el GAM de Belén de Andamarca, Proyecto “Implem. Cancha de Futbol con Césped Sintético Real Machacamarca (Belén de Andamarca)” correspondiente al pago de la planilla Nº2, según la UPRE.</t>
  </si>
  <si>
    <t>De: 00099024113 Transferencia en cumplimiento al DS N°0913 de 15/06/2011 y el Convenio Intergubernativo de Financiamiento UPRE-CIF-IG 0120/2018, suscrito entre la UPRE y el GAM de Betanzos, Proyecto “Construcción Unidad Educativa Eduardo Avaroa - Betanzos” correspondiente al pago de la planilla Nº2, según la UPRE.</t>
  </si>
  <si>
    <t>De: 00099024113 Transferencia en cumplimiento al DS N°0913 de 15/06/2011 y el Convenio Intergubernativo de Financiamiento UPRE-CIF-IG 308/2018, suscrito entre la UPRE y el GAM de Porvenir, Proyecto “Const. U.E. Técnico Humanístico Nicolás Suarez – Villa Rojas” correspondiente al pago de la planilla Nº2, según la UPRE.</t>
  </si>
  <si>
    <t>||REGULARIZ. DE NUESTRA OPERACIÓN N° 0959588 DE F.15/07/19 EN ATENCIÓN A NOTA DEL MINISTERIO DE DEFENSA DGAA-UF-STCP.N°842/19 RECIBIDA EN 18/07/2019 HRE-TGL-10675 A LA LIBRETA 00020011103 MIN. DE DEFENSA - INGRESOS VARIOS, P/CTA. FIOCCHI MUNIZIONI SPA</t>
  </si>
  <si>
    <t>||REGULARIZ. DE NUESTRA OPERACIÓN N° 0959588 DE F.15/07/19 EN ATENCIÓN A NOTA DEL MINISTERIO DE DEFENSA DGAA-UF-STCP.N°842/19 RECIBIDA EN 18/07/2019 HRE-TGL-10675 DE LA LIBRETA 00020011103 MIN. DE DEFENSA - INGRESOS VARIOS, COBRO UTILES DE ESCRITORIO</t>
  </si>
  <si>
    <t>A:00099021001 Transferencia que realizamos a solicitud de la Unidad de Administración e Información Salarial, mediante nota CITE: MEFP/VTCP/DGPOT/UAIS/No 3782/2019, Informe CITE: MEFP/VTCP/DGPOT/UAIS/No 150/2019 H.R. 6-19255-R</t>
  </si>
  <si>
    <t>A:00572012001 Transferencia que realizamos a solicitud de la Unidad de Administración e Información Salarial, mediante nota CITE: MEFP/VTCP/DGPOT/UAIS/No 3782/2019, Informe CITE: MEFP/VTCP/DGPOT/UAIS/No 150/2019 H.R. 6-19255-R</t>
  </si>
  <si>
    <t>REGULARIZACION DE TRANSFERENCIA DEL EXTERIOR SEGUN SWIFT NO.9412 DE FECHA 19/07/2019 ORDENANTE: BOTSCHAFT DES PLURINATIONALEN-BERLIN-ALEMANIA REF:GESTORIA CONSULAR MES DE JUNIO/19 LIB. 00010011102 MIN.RELACIONES EXTERIORES - GESTORIA CONSULAR LEY Nº 3108</t>
  </si>
  <si>
    <t>A:00291012005 Transferencia que realizamos a solicitud de la Unidad de Administración e Información Salarial, mediante nota CITE: MEFP/VTCP/DGPOT/UAIS/No 3782/2019, Informe CITE: MEFP/VTCP/DGPOT/UAIS/No 150/2019 H.R. 6-19255-R</t>
  </si>
  <si>
    <t>COBRO COSTOS DE PAPELERIA SEGUN TRANSFERENCIA DEL EXTERIOR POR ORDEN DE OLEODUCTO SUR DEL PERU SAC LIB. 00513062001 YPFB-OPERACIONES PLANTA DE SEPARACION DE LIQUIDOS RIO GRANDE</t>
  </si>
  <si>
    <t>COBRO COSTOS DE PAPELERIA POR REGULARIZACION DE TRANSFERENCIA DEL EXTERIOR POR ORDEN DE BOTSCHAFT DES PLURINATIONALEN-BERLIN-ALEMANIA REF:GESTORIA CONSULAR MES DE JUNIO/19 LIB. 00010011102 MIN.RELACIONES EXTERIORES - GESTORIA CONSULAR LEY Nº 3108</t>
  </si>
  <si>
    <t>NUMERO DE LIBRETA CUT: 00670018003 OPERACIÓN E18 TRANSFERENCIA DEL SISTEMA FINANCIERO POR CUENTA DE TERCEROS A LA CUT OEP TRIBUNAL SUPREMO ELECTORAL UNICEF PAYMENT NUMBER 3190189480</t>
  </si>
  <si>
    <t>COBRO COSTOS DE PAPELERIA SEGUN TRANSFERENCIA DEL EXTERIOR POR ORDEN DE HERCO COMBUSTIBLES SA REF.: CONT DE COND. DE GAS EMB N 35C/19 LIB. 00513062001 YPFB-OPERACIONES PLANTA DE SEPARACION DE LIQUIDOS RIO GRANDE</t>
  </si>
  <si>
    <t>PAGO A EXIMBANK CHINA POPUL PRÉSTAMO PBC 2017 (31) 457 VCTO. 21-07-2019 POR CUENTA DE ES-MUTUN , NTI. 012508 VALOR 19-07-2019 INTERESES USD 886.763,56 COMISIONES USD 848.042,93 CTA. 00573012002 CONTRAPARTE PLANTA SIDERURGICA DEL MUTUN</t>
  </si>
  <si>
    <t>NUMERO DE LIBRETA CUT: 00041014101 OPERACIÓN E75 TRANSFERENCIA DE LA CUENTA FISCAL BUN A LA CUT EN MN TRANSF.DE FDOS.SG.SOL.DEL G.A.M. DE VILLAZON SG.NOTA CITE/GAMVLZ/MAE/62/2019 A LA CTA. 3987 CUT LBRTA.00041014101</t>
  </si>
  <si>
    <t>TRANSFERENCIA DEL EXTERIOR SEGUN SWIFT 09492-09488 DE FECHA 19/07/2019 ORDENANTE: VICECONSULADO DEL EST. PLURINACIONAL DE BOLIVIA EN PILAR-ARGENTINA REF.: SERVICIOS DEL GOBIERNO TRANSF. RECUADACION GESTORIA CONSULAR LIB. 00010011102 MIN.RELACIONES EXTERIORES - GESTORIA CONSULAR LEY Nº 3108</t>
  </si>
  <si>
    <t>COBRO COSTOS DE PAPELERIA SEGUN TRANSFERENCIA DEL EXTERIOR POR ORDEN DE VICECONSULADO DEL EST. PLURINACIONAL DE BOLIVIA EN PILAR-ARGENTINA REF.: SERVICIOS DEL GOBIERNO TRANSF. RECUADACION GESTORIA CONSULAR LIB. 00010011102 MIN.RELACIONES EXTERIORES - GESTORIA CONSULAR LEY Nº 3108</t>
  </si>
  <si>
    <t>COBRO COSTOS DE PAPELERIA SEGUN TRANSFERENCIA DEL EXTERIOR POR ORDEN DE INTEGRACION ENERGETICA ARGENTINA SA REF.: FC EXA GJA 096-19 NC EXB GJA 095-19 LIB. 00513012007 YPFB - RECURSOS NACIONALIZACIÓN</t>
  </si>
  <si>
    <t>||TRANSFERENCIA DE FONDOS S/G MENSAJES SWIFT NROS. 09452 Y 09443 DE LA FECHA. (SECTOR PÚBLICO - SERVICIOS) DEBITO DE LA LIBRETA 00119012001 ADSIB, REPOSICIÓN DE ÚTILES DE ESCRITORIO.</t>
  </si>
  <si>
    <t>||TRANSFERENCIA DE FONDOS S/G MENSAJES SWIFT NROS. 09454 Y 09444 DE LA FECHA. (SECTOR PÚBLICO- SOBREVUELOS). DEBITO DE LA LIBRETA 00117012001 DGAC, REPOSICIÓN DE ÚTILES DE ESCRITORIO.</t>
  </si>
  <si>
    <t>||TRANSFERENCIA DE FONDOS S/G MENSAJES SWIFT NROS.09497 Y 09490 DE LA FECHA. (SECTOR PÚBLICO - SERVICIOS) DEBITO DE LA LIBRETA 00119012001 ADSIB, REPOSICIÓN DE ÚTILES DE ESCRITORIO.</t>
  </si>
  <si>
    <t>||TRANSFERENCIA DE FONDOS S/G MENSAJES SWIFT NROS. 09493 Y 09489 DE LA FECHA. (SECTOR PÚBLICO- SOBREVUELOS). DEBITO DE LA LIBRETA 00117012001 DGAC, REPOSICIÓN DE ÚTILES DE ESCRITORIO.</t>
  </si>
  <si>
    <t>||TRANSFERENCIA DE FONDOS S/G MENSAJES SWIFT NROS. 09505 Y 09502 DE LA FECHA. (SECTOR PÚBLICO- SOBREVUELOS). DEBITO DE LA LIBRETA 00117012001 DGAC, REPOSICIÓN DE ÚTILES DE ESCRITORIO.</t>
  </si>
  <si>
    <t>'COBRO DE'||UTILES DE ESCRITORIO POR EL COMPROBANTE CONTABLE N°959887 DE LA FECHA EN ATENCION A CORREO ELECTRONICO DE YPFB DE F.23/01/2018 DE LA LIBRETA 00513022001 YPFB OPERACIONES</t>
  </si>
  <si>
    <t>De: 00099024113 Transferencia en cumplimiento al DS N°0913 de 15/06/2011 y el Convenio Intergubernativo de Financiamiento UPRE-CIF-IG 023/2019, suscrito entre la UPRE y el GAM de Villazón, proyecto “Const. Piscina Semiolimpica Villazón” correspondiente al pago de la planilla N° 1 según la UPRE.</t>
  </si>
  <si>
    <t>De: 00099024113 Transferencia en cumplimiento al DS N°0913 de 15/06/2011 y el Convenio Intergubernativo de Financiamiento UPRE-CIF-IG 1073/2017, suscrito entre la UPRE y el GAD del Beni, proyecto “Const. U.E. Cristina Argandoña de Hurtado - Alborada” correspondiente al pago de la planilla N° 7 de cierre,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</si>
  <si>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al pago de la planilla N° 2, según la UPRE.</t>
  </si>
  <si>
    <t>De: 00099024113 Transferencia en cumplimiento al DS N°0913 de 15/06/2011 y el Convenio Intergubernativo de Financiamiento UPRE-CIF-IG 0158/2019, suscrito entre la UPRE y el GAM de Llallagua, proyecto “Const. Centro de Formación Cultural y Comunitaria Llallagua” correspondiente al primer desembolso equivalente al 20% del monto a financiar, según la UPRE.</t>
  </si>
  <si>
    <t>De: 00099024113 Transferencia en cumplimiento al DS N°0913 de 15/06/2011 y el Convenio Intergubernativo de Financiamiento UPRE-CIF-IG 907/2017, suscrito entre la UPRE y el GAD del Beni, proyecto “Const. U.E. 6 de Septiembre y Polifuncional – Comunidad San Francisco de Moxos” correspondiente al pago de la planilla N° 5 de cierre, según la UPRE.</t>
  </si>
  <si>
    <t>De: 00099024113 Transferencia en cumplimiento al DS N°0913 de 15/06/2011 y el Convenio Intergubernativo de Financiamiento UPRE-CIF-IG 0146/2018, suscrito entre la UPRE y el GAM de Villa Tunari, Proyecto “Const. 2 Aulas U.E. Minera Llallagua - D 8 Villa Tunari”, correspondiente al pago de la planilla Nº2 de cierre, según la UPRE.</t>
  </si>
  <si>
    <t>De: 00099024113 Transferencia en cumplimiento al DS N°0913 de 15/06/2011 y el Convenio Intergubernativo de Financiamiento UPRE-CIF-IG 600/2017, suscrito entre la UPRE y el GAM de Pucarani, Proyecto “Construcción 8 Aulas U.E. Cnl. Ángel Avendaño Herrera (Aygachi) (Pucarani)”, correspondiente al pago de la planilla Nº2, según la UPRE.</t>
  </si>
  <si>
    <t>De: 00099024113 Transferencia en cumplimiento al DS N°0913 de 15/06/2011 y el Convenio Intergubernativo de Financiamiento UPRE-CIF-IG 413/2017, suscrito entre la UPRE y el GAM de Villazón, Proyecto “Construcción Unidad Educativa 6 de junio “B””, correspondiente al pago de la planilla Nº6, según la UPRE.</t>
  </si>
  <si>
    <t>De: 00099024113 Transferencia en cumplimiento al DS N°0913 de 15/06/2011 y el Convenio Intergubernativo de Financiamiento UPRE-CIF-IG 0256/2018, suscrito entre la UPRE y el GAM de Villazón, Proyecto “Construcción Unidad Educativa Cornelio Saavedra - Villazón”, correspondiente al pago de la planilla Nº3, según la UPRE.</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</si>
  <si>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al pago de la planilla Nº2, según la UPRE.</t>
  </si>
  <si>
    <t>De: 00099024113 Transferencia en cumplimiento al DS N°0913 de 15/06/2011 y el Convenio Intergubernativo de Financiamiento UPRE-CIF-IG 159/2019, suscrito entre la UPRE y el GAM de Aiquile, Proyecto “Construcción Unidad Educativa Quiroga - Municipio Aiquile”, correspondiente al pago del 20% de anticipo del monto financiado, según la UPRE.</t>
  </si>
  <si>
    <t>De: 00099024113 Transferencia en cumplimiento al DS N°0913 de 15/06/2011 y el Convenio Intergubernativo de Financiamiento UPRE-CIF-IG 0153/2019, suscrito entre la UPRE y el GAM de La Asunta, Proyecto “Const. Puente Vehicular Porvenir Las Américas - La Asunta”, correspondiente al pago del 20% de anticipo del monto financiado, según la UPRE.</t>
  </si>
  <si>
    <t>NUMERO DE LIBRETA CUT: 00206018001 OPERACIÓN E18 TRANSFERENCIA DEL SISTEMA FINANCIERO POR CUENTA DE TERCEROS A LA CUT A SOL. ESCRITA DE UNDP REPRESENTATIVE IN</t>
  </si>
  <si>
    <t>A:00373024104 Transferencias de recursos al FDI a favor de las UNIBOL, correspondiente al mes de junio de 2019, segun informe CITE.: MEFP/VTCP/DGPOT/UPCFTGN/N° 74/2019, HR 389-112-D.</t>
  </si>
  <si>
    <t>||REGULARIZ. DE NUESTRA OPERACIÓN N° 959871 DE F.19/07/19 EN ATENCIÓN A CORREOS ELECTRÓNICOS DE LA DGAC Y AASANA RECIBIDOS EN LA FECHA DE LA LIBRETA 00117012001 DGAC, REPOSICION UTILES DE ESCRITORIO</t>
  </si>
  <si>
    <t>PROVISION DE FONDOS A SOLICITUD DE YACIMIENTOS PETROLIFEROS FISCALES BOLIVIANOS SEGUN SOLICITUD YPFB-0152-2019 REF: PAGO A GAS ORIENTE BOLIVIANO LTDA POR TRANS GN MI FIRME E INTERRUMPIBLE JUNIO 2019 LIB. 00513012007 YPFB - RECURSOS NACIONALIZACIÓN</t>
  </si>
  <si>
    <t>'COBRO DE'||UTILES DE ESCRITORIO POR EL COMPROBANTE CONTABLE N°959959 DE LA FECHA EN ATENCION A CORREO ELECTRONICO DE YPFB DE F.23/01/2018 DE LA LIBRETA 00513022001 YPFB OPERACIONES</t>
  </si>
  <si>
    <t>||TRANSFERENCIA DE FONDOS S/G MENSAJES SWIFT NROS. 09511 Y 09507 DE LA FECHA. (SECTOR PÚBLICO - SERVICIOS) DEBITO DE LA LIBRETA 00119012001 ADSIB, REPOSICIÓN DE ÚTILES DE ESCRITORIO.</t>
  </si>
  <si>
    <t>NÚMERO DE LIBRETA CUT: 99031009.00 OPERACIÓN T01 TRANSFERENCIA DE FONDOS A LA CUT - TESORO DIRECTO DE BANCO UNION S.A. A CUENTA UNICA DEL TESORO CON NUMERO DE SOLICITUD = 3984380 Y NUMERO CORRELATIVO = 91320022072019298 TRANSFERENCIA POR OPERACIONES VENTA BONOS BTX</t>
  </si>
  <si>
    <t>TRANSFERENCIA RECIBIDA DEL EXTERIOR SEGÚN MENSAJES SWIFT Nos. 9516-9509 (REM.EXT.) DE FECHA 22-07-2019 POR DESEMBOLSO DE CAF PRÉSTAMO CFA008340 CONST.DOBLEVIA MONTERO-CRISTAL LIBRETA N° 00291012002 ABC-RECURSOS PROPIOS REF.: UTILES DE ESCRITORIO</t>
  </si>
  <si>
    <t>||TRANSFERENCIA DE FONDOS S/G MENSAJES SWIFT NROS. 9636 Y 9635 DE LA FECHA. (SECTOR PÚBLICO- SOBREVUELOS). DEBITO DE LA LIBRETA 00117012001 DGAC, REPOSICIÓN DE ÚTILES DE ESCRITORIO.</t>
  </si>
  <si>
    <t>||TRANSFERENCIA DE FONDOS S/G MENSAJES SWIFT NROS. 09632 Y 09628 DE LA FECHA. (SECTOR PÚBLICO - SERVICIOS) DEBITO DE LA LIBRETA 00119012001 ADSIB, REPOSICIÓN DE ÚTILES DE ESCRITORIO.</t>
  </si>
  <si>
    <t>||TRANSFERENCIA DE FONDOS S/G MENSAJES SWIFT NROS. 9631 Y 9627 DE LA FECHA. (SECTOR PÚBLICO - SERVICIOS) DEBITO DE LA LIBRETA 00119012001 ADSIB, REPOSICIÓN DE ÚTILES DE ESCRITORIO.</t>
  </si>
  <si>
    <t>COBRO COSTOS DE PAPELERIA SEGUN TRANSFERENCIA DEL EXTERIOR POR ORDEN DE HINOVE AGROCIENCIA S.A. REF.: INV 03/19 LIB. 00597012001 RECURSOS PROPIOS VENTAS YLB</t>
  </si>
  <si>
    <t>NÚMERO DE LIBRETA CUT: 99031009.00 OPERACIÓN T01 TRANSFERENCIA DE FONDOS A LA CUT - TESORO DIRECTO DE BANCO UNION S.A. A CUENTA UNICA DEL TESORO CON NUMERO DE SOLICITUD = 3987772 Y NUMERO CORRELATIVO = 91320023072019335 TRANSFERENCIA POR OPERACIONES VENTA BONOS BTX</t>
  </si>
  <si>
    <t>NUMERO DE LIBRETA CUT: 00086014407 OPERACIÓN E75 TRANSFERENCIA DE LA CUENTA FISCAL BUN A LA CUT EN MN TRANSF.DE FONDOS A SOL.DEL G.A.M. DE ZUDAÃEZ SEGÃN NOTA CITE/GAMZ NÂ°0329/2019 A LA CTA.3987 CUT LBRTA.00086014407</t>
  </si>
  <si>
    <t>NUMERO DE LIBRETA CUT: 00670018002 OPERACIÓN E18 TRANSFERENCIA DEL SISTEMA FINANCIERO POR CUENTA DE TERCEROS A LA CUT PARA ABONO A LA CUENTA UNICA DEL TESORO 3987069001 LIBRETA 00670018002 DEL ORGANO ELECTORALPLURINACIONAL A SOLICITUD DE DEUTSCHE GESELLSCHAFT FUR INTERNATIONALE ZUSAMMENARBEIT G</t>
  </si>
  <si>
    <t>||REGULARIZ. DE LA OPERACIÓN G-1090865 DE F.12/07/19 DEL DEPARTAMENTO DE OPERACIONES CAMBIARIAS EN ATENCIÓN A CORREO ELECTRÓNICO DE LA ENTIDAD EJECUTORA DE CONVERSION A GAS NATURAL VEHICULAR RECIBIDO EN 22/07/2019 A LA LIBRETA 00078031104 MH-EEC-GNV VARIOS INGRESOS, P/CTA. LANDI RENZO SPA</t>
  </si>
  <si>
    <t>||REGULARIZ. DE LA OPERACIÓN G-1090865 DE F.12/07/19 DEL DEPARTAMENTO DE OPERACIONES CAMBIARIAS EN ATENCIÓN A CORREO ELECTRÓNICO DE LA ENTIDAD EJECUTORA DE CONVERSION A GAS NATURAL VEHICULAR RECIBIDO EN 22/07/2019 DE LA LIBRETA 00078034204 MH -EEC-GNV FONDO DE CONVERSIÓN DE VEHÍCULOS, COBRO UTILES DE ESCRITORIO</t>
  </si>
  <si>
    <t>'COBRO DE'||UTILES DE ESCRITORIO POR EL COMPROBANTE CONTABLE N°960043 DE LA FECHA EN ATENCION A CORREO ELECTRONICO DE YPFB DE F.23/01/2018 DE LA LIBRETA 00513022001 YPFB OPERACIONES</t>
  </si>
  <si>
    <t>||TRANSF. DE FONDOS EN ATENCION A MSJES. SWIFT 9690 Y 9692 DE LA FECHA (SECTOR PUBLICO - SERVICIOS) DE LA LIBRETA 00119012001 ADSIB, REPOSICION UTILES DE ESCRITORIO</t>
  </si>
  <si>
    <t>De: 00099024113 Transferencia en cumplimiento al DS N°0913 de 15/06/2011 y el Convenio Intergubernativo de Financiamiento UPRE-CIF-IG 264/2018, suscrito entre la UPRE y el GAM de Cotagaita, proyecto “Construcción Campo Ferial Cotagaita - Cotagaita” correspondiente al pago de la planilla N° 3, según la UPRE.</t>
  </si>
  <si>
    <t>De: 00099024113 Transferencia en cumplimiento al DS N°0913 de 15/06/2011 y el Convenio Intergubernativo de Financiamiento UPRE-CIF-IG 599/2017, suscrito entre la UPRE y el GAM de Pucarani, proyecto “Construcción Aulas U.E. Lacaya Baja (Pucarani)” correspondiente al pago de la planilla N° 2, según la UPRE.</t>
  </si>
  <si>
    <t>||TRANFERENCIA DE FONDOS PARA EMPRESA DE APOYO A LA PRODUCCION DE ALIMENTOS - EMAPA "IMPLEMENTACION DEL COMPLEJO PISCICOLA EN EL TROPICO DE COCHABAMBA". (DESEMBOLSO 19), ABONO EN LA CUT LIBRETA N° 00572019201 S/G NOTA BDP/GO/CART/3094/2019 DE FECHA 22 DE JULIO DE 2019 LIBRETA N° 00572019201 - EMAPA "IMPLEMENTACION DEL COMPLEJO PISCICOLA EN EL TROPICO DE COCHABAMBA"</t>
  </si>
  <si>
    <t>TRANSFERENCIA RECIBIDA DEL EXTERIOR SEGÚN MENSAJES SWIFT Nos. 9718-9711 (REM.EXT.) DE FECHA 24-07-2019 POR DESEMBOLSO DE CAF PRÉSTAMO CFA010546 PROG INV AGUA FASE V MIAGUA V LIBRETA N° 00287102001 FPS-RECURSOS PROPIOS REF.: UTILES DE ESCRITORIO</t>
  </si>
  <si>
    <t>TRANSFERENCIA DEL EXTERIOR SEGUN SWIFT 09723 DE FECHA 24/07/2019 ORDENANTE: CONSULADO GENERAL DE BOLIVIA EN WASHINGTON LIB. 00010011102 MIN.RELACIONES EXTERIORES - GESTORIA CONSULAR LEY Nº 3108</t>
  </si>
  <si>
    <t>COBRO COSTOS DE PAPELERIA SEGUN TRANSFERENCIA DEL EXTERIOR POR ORDEN DE HERCO COMBUSTIBLES S.A. REF:CONT.DE COND DE GAS EMB NO.19 LIB. 00513062001 YPFB-OPERACIONES PLANTA DE SEPARACION DE LIQUIDOS RIO GRANDE</t>
  </si>
  <si>
    <t>COBRO COSTOS DE PAPELERIA SEGUN TRANSFERENCIA DEL EXTERIOR POR ORDEN DE CONSULADO GENERAL DE BOLIVIA EN WASHINGTON LIB. 00010011102 MIN.RELACIONES EXTERIORES - GESTORIA CONSULAR LEY Nº 3108</t>
  </si>
  <si>
    <t>NÚMERO DE LIBRETA CUT: 99031009.00 OPERACIÓN T01 TRANSFERENCIA DE FONDOS A LA CUT - TESORO DIRECTO DE BANCO UNION S.A. A CUENTA UNICA DEL TESORO CON NUMERO DE SOLICITUD = 3991854 Y NUMERO CORRELATIVO = 91320024072019442 TRANSFERENCIA OPERACIONES VENTA BONOS BTX</t>
  </si>
  <si>
    <t>||TRANSF. DE FONDOS EN ATENCION A MSJES. SWIFT 9724 Y 9715 DE LA FECHA (SECTOR PUBLICO - SERVICIOS) DE LA LIBRETA 00119012001 ADSIB, REPOSICION UTILES DE ESCRITORIO</t>
  </si>
  <si>
    <t>VENTA DE DIVISAS CON TRANSFERENCIA DE FONDOS A SOLICITUD DE DIRECCION ESTRATEGICA DE REIVINDICACION MARITIMA DIREMAR SEGUN SOLICITUD 8755 REF: PAGO AL INSTITUTO HIDRAULICO DE DINAMARCA DHI POR DEVOLUCION DE GARANTIA DE CONTRATO POR LA CONSULTORIA DE ANALISIS Y EVALUACION TECNICA DE LA REPLICA DE CH LIB. 00099021001 TGN-RECURSOS ORDINARIOS (3987) POR DIFERENCIAL CAMBIARIO</t>
  </si>
  <si>
    <t>||TRANSF. DE FONDOS EN ATENCION A MSJE. SWIFT 9731 DE LA FECHA (SECTOR PUBLICO - SERVICIOS) DE LA LIBRETA 00119012001 ADSIB, REPOSICION UTILES DE ESCRITORIO</t>
  </si>
  <si>
    <t>||TRANSF. DE FONDOS EN ATENCION A MSJES. SWIFT 9730 DE LA FECHA Y 9445 DE 19.07.2019 (SECTOR PUBLICO - SERVICIOS) DE LA LIBRETA 00119012001 ADSIB, REPOSICION UTILES DE ESCRITORIO</t>
  </si>
  <si>
    <t>||TRANSF. DE FONDOS EN ATENCION A MSJES. SWIFT 9725 Y 9716 DE LA FECHA (SECTOR PUBLICO - SOBREVUELOS) DE LA LIBRETA 00117012001 DGAC, REPOSICION UTILES DE ESCRITORIO</t>
  </si>
  <si>
    <t>||TRANSFERENCIA DE FONDOS S/G. MENSAJES SWIFT NROS. 09755 Y 09752 DE LA FECHA. (SECTOR PÚBLICO - SOBREVUELOS). DEBITO DE LA LIBRETA 00117012001 DGAC, REPOSICION UTILES DE ESCRITORIO.</t>
  </si>
  <si>
    <t>De: 00099024113 Transferencia en cumplimiento al DS N°0913 de 15/06/2011 y el Convenio Intergubernativo de Financiamiento UPRE-CIF-IG/338/2015, suscrito entre la UPRE y el GAM de Tito Yupanqui, Proyecto “Construcción 6 Aulas U.E. Nacional Tito Yupanqui” correspondiente a saldos no ejecutados 2018, según la UPRE.</t>
  </si>
  <si>
    <t>De: 00099024113 Transferencia en cumplimiento al DS N°0913 de 15/06/2011 y el Convenio Intergubernativo de Financiamiento UPRE-CIF-IG 406/2017, suscrito entre la UPRE y el GAM de Puerto Acosta, Proyecto “Construcción de 4 Viviendas P/Maestros U.E. Nacional Puerto Belén” correspondiente a saldos no ejecutados 2018, según la UPRE.</t>
  </si>
  <si>
    <t>De: 00099024113 Transferencia en cumplimiento al DS N°0913 de 15/06/2011 y el Convenio Intergubernativo de Financiamiento UPRE-CIF-IG 895/2017, suscrito entre la UPRE y el GAM de Postrer Valle, Proyecto “Const. Pavimento Articulado en Calles de Postrervalle” correspondiente a saldos no ejecutados 2018, según la UPRE.</t>
  </si>
  <si>
    <t>De: 00099024113 Transferencia en cumplimiento al DS N°0913 de 15/06/2011 y el Convenio Intergubernativo de Financiamiento UPRE-CIF-IG 046/2018, suscrito entre la UPRE y el GAM de Escara, Proyecto “Construcción Alcantarillado Santuario Centro Berlín Escara” correspondiente a saldos no ejecutados 2018, según la UPRE.</t>
  </si>
  <si>
    <t>De: 00099024113 Transferencia en cumplimiento al DS N°0913 de 15/06/2011 y el Convenio Intergubernativo de Financiamiento UPRE-CIF-IG 029/2018, suscrito entre la UPRE y el GAM de El Choro, Proyecto “Const. 6 Aulas U.E. Sebastián Pagador “Nivel - Secundario Comunitaria Productiva” El Choro” correspondiente a saldos no ejecutados 2018, según la UPRE.</t>
  </si>
  <si>
    <t>De: 00099024113 Transferencia en cumplimiento al DS N°0913 de 15/06/2011 y el Convenio Intergubernativo de Financiamiento UPRE-CIF-IG 291/2018, suscrito entre la UPRE y el GAM de Escoma, Proyecto “Construcción Unidad Educativa Pacifico Feletti - Escoma” correspondiente a saldos no ejecutados 2018, según la UPRE.</t>
  </si>
  <si>
    <t>De: 00099024113 Transferencia en cumplimiento al DS N°0913 de 15/06/2011 y el Convenio Intergubernativo de Financiamiento UPRE-CIF-IG 482/2017, suscrito entre la UPRE y el GAM de Tito Yupanqui, Proyecto “Construcción 4 Aulas y Tinglado U.E. Coaquipa” correspondiente a saldos no ejecutados 2018, según la UPRE.</t>
  </si>
  <si>
    <t>De: 00099024113 Transferencia en cumplimiento al DS N°0913 de 15/06/2011 y el Convenio Intergubernativo de Financiamiento UPRE-CIF-IG 965/2017, suscrito entre la UPRE y el GAM de Vitichi, Proyecto “Const. Tinglado Unidad Educativa Surumajchi - Surumajchi” correspondiente a saldos no ejecutados 2018, según la UPRE.</t>
  </si>
  <si>
    <t>De: 00099024113 Transferencia en cumplimiento al DS N°0913 de 15/06/2011 y el Convenio Intergubernativo de Financiamiento UPRE-CIF-IG 958/2017, suscrito entre la UPRE y el GAM de Vitichi, Proyecto “Const. Tinglado Unidad Educativa Antonio Vique de Gelchi - Gelchi” correspondiente a saldos no ejecutados 2018, según la UPRE.</t>
  </si>
  <si>
    <t>De: 00099024113 Transferencia en cumplimiento al DS N°0913 de 15/06/2011 y el Convenio Intergubernativo de Financiamiento UPRE-CIF-IG 964/2017, suscrito entre la UPRE y el GAM de Vitichi, Proyecto “Const. Tinglado Unidad Educativa San Miguel de Tusquiña - Tusquiña” correspondiente a saldos no ejecutados 2018, según la UPRE.</t>
  </si>
  <si>
    <t>De: 00099024113 Transferencia en cumplimiento al DS N°0913 de 15/06/2011 y el Convenio Intergubernativo de Financiamiento UPRE-CIF-IG 959/2017, suscrito entre la UPRE y el GAM de Vitichi, Proyecto “Const. Tinglado Unidad Educativa Demetrio Salas Mallo - Vitichi” correspondiente a saldos no ejecutados 2018, según la UPRE.</t>
  </si>
  <si>
    <t>De: 00099024113 Transferencia en cumplimiento al DS N°0913 de 15/06/2011 y el Convenio Intergubernativo de Financiamiento UPRE-CIF-IG 963/2017, suscrito entre la UPRE y el GAM de Vitichi, Proyecto “Const. Tinglado Unidad Educativa Calcha - Calcha” correspondiente a saldos no ejecutados 2018, según la UPRE.</t>
  </si>
  <si>
    <t>De: 00099024113 Transferencia en cumplimiento al DS N°0913 de 15/06/2011 y el Convenio Intergubernativo de Financiamiento UPRE-CIF-IG 960/2017, suscrito entre la UPRE y el GAM de Vitichi, Proyecto “Const. Tinglado Unidad Educativa Manuel Mora - Pekajsi” correspondiente a saldos no ejecutados 2018, según la UPRE.</t>
  </si>
  <si>
    <t>De: 00099024113 Transferencia en cumplimiento al DS N°0913 de 15/06/2011 y el Convenio Intergubernativo de Financiamiento UPRE-CIF-IG 0189/2018, suscrito entre la UPRE y el GAM de Villa Alcalá, Proyecto “Const. Pavimento Rígido Barrio Histórico Villa Alcalá” correspondiente a saldos no ejecutados 2018, según la UPRE.</t>
  </si>
  <si>
    <t>De: 00099024113 Transferencia en cumplimiento al DS N°0913 de 15/06/2011 y el Convenio Intergubernativo de Financiamiento UPRE-CIF-IG 408/2017, suscrito entre la UPRE y el GAM de Puerto Acosta, Proyecto “Construcción de 2 Aulas U.E. Parajachi Primero” correspondiente a saldos no ejecutados 2018, según la UPRE.</t>
  </si>
  <si>
    <t>De: 00099024113 Transferencia en cumplimiento al DS N°0913 de 15/06/2011 y el Convenio Intergubernativo de Financiamiento UPRE-CIF-IG 750/2017, suscrito entre la UPRE y el GAM de Entre Ríos, Proyecto “Construcción Tinglado y Gradería U.E. Max Fernández Entre Ríos” correspondiente a saldos no ejecutados 2018, según la UPRE.</t>
  </si>
  <si>
    <t>De: 00099024113 Transferencia en cumplimiento al DS N°0913 de 15/06/2011 y el Convenio Intergubernativo de Financiamiento UPRE-CIF-IG 410/2017, suscrito entre la UPRE y el GAM de Puerto Acosta, Proyecto “Construcción Laboratorio Física y Química U.E. Pococata” correspondiente a saldos no ejecutados 2018, según la UPRE.</t>
  </si>
  <si>
    <t>De: 00099024113 Transferencia en cumplimiento al DS N°0913 de 15/06/2011 y el Convenio Intergubernativo de Financiamiento UPRE-CIF-IG 404/2017, suscrito entre la UPRE y el GAM de Puerto Acosta, Proyecto “Construcción de Tinglado en la Unidad Educativa Janco Huma” correspondiente a saldos no ejecutados 2018, según la UPRE.</t>
  </si>
  <si>
    <t>De: 00099024113 Transferencia en cumplimiento al DS N°0913 de 15/06/2011 y el Convenio Intergubernativo de Financiamiento UPRE-CIF-IG 403/2017, suscrito entre la UPRE y el GAM de Puerto Acosta, Proyecto “Construcción Laboratorio Física y Química U.E. Sallacucho” correspondiente a saldos no ejecutados 2018, según la UPRE.</t>
  </si>
  <si>
    <t>De: 00099024113 Transferencia en cumplimiento al DS N°0913 de 15/06/2011 y el Convenio Intergubernativo de Financiamiento UPRE-CIF-IG 405/2017, suscrito entre la UPRE y el GAM de Puerto Acosta, Proyecto “Construcción Batería de Baño U.E. Jupani Grande” correspondiente a saldos no ejecutados 2018, según la UPRE.</t>
  </si>
  <si>
    <t>De: 00099024113 Transferencia en cumplimiento al DS N°0913 de 15/06/2011 y el Convenio Intergubernativo de Financiamiento UPRE-CIF-IG 961/2017, suscrito entre la UPRE y el GAM de Vitichi, Proyecto “Const. Tinglado Unidad Educativa Juan Pellegrini - Yawisla” correspondiente a saldos no ejecutados 2018, según la UPRE.</t>
  </si>
  <si>
    <t>De: 00099024113 Transferencia en cumplimiento al DS N°0913 de 15/06/2011 y el Convenio Intergubernativo de Financiamiento UPRE-CIF-IG 080/2017, suscrito entre la UPRE y el GAM de Potosí, proyecto “Construcción Unidad Educativa Inti Peredo D-19” correspondiente al pago de la planilla N° 11, según la UPRE.</t>
  </si>
  <si>
    <t>De: 00099024113 Transferencia en cumplimiento al DS N°0913 de 15/06/2011 y el Convenio Intergubernativo de Financiamiento UPRE-CIF-IG 0249/2018, suscrito entre la UPRE y el GAD del Beni, proyecto “Const. Tinglado Polifuncional y Graderías U.E. El Triunfo – Comunidad El Triunfo” correspondiente al pago de la planilla N° 3, según la UPRE.</t>
  </si>
  <si>
    <t>De: 00099024113 Transferencia en cumplimiento al DS N°0913 de 15/06/2011 y el Convenio Intergubernativo de Financiamiento UPRE-CIF-IG 0248/2018, suscrito entre la UPRE y el GAD del Beni, proyecto “Const. Tinglado Polifuncional y Graderías U.E. Campo Bello Comunidad Campo Bello” correspondiente al pago de la planilla N° 3, según la UPRE.</t>
  </si>
  <si>
    <t>De: 00099024113 Transferencia en cumplimiento al DS N°0913 de 15/06/2011 y el Convenio Intergubernativo de Financiamiento UPRE-CIF-IG 0242/2018, suscrito entre la UPRE y el GAM de Yotala, proyecto “Const. Tinglado, Graderías y Cancha Unidad Educativa Tasa Pampa” correspondiente al pago de la planilla N° 1, según la UPRE.</t>
  </si>
  <si>
    <t>De: 00099024113 Transferencia en cumplimiento al DS N°0913 de 15/06/2011 y el Convenio Intergubernativo de Financiamiento UPRE-CIF-IG 0245/2018, suscrito entre la UPRE y el GAD del Beni, proyecto “Const. U.E. Nueva Galilea con Tinglado Polifuncional y Graderías – Com. Nueva Galilea” correspondiente al pago de la planilla N° 4, según la UPRE.</t>
  </si>
  <si>
    <t>De: 00099024113 Transferencia en cumplimiento al DS N°0913 de 15/06/2011 y el Convenio Intergubernativo de Financiamiento UPRE-CIF-IG 0309/2018, suscrito entre la UPRE y el GAM de Cobija, proyecto “Const. U.E. Mcal. Sucre - Cobija” correspondiente al pago de la planilla N° 1, según la UPRE.</t>
  </si>
  <si>
    <t>De: 00099024113 Transferencia en cumplimiento al DS N°0913 de 15/06/2011 y el Convenio Intergubernativo de Financiamiento UPRE-CIF-IG 305/2018, suscrito entre la UPRE y el GAM de Samaipata, proyecto “Const. Mercado Municipal de Samaipata” correspondiente al pago de la planilla N° 1, según la UPRE.</t>
  </si>
  <si>
    <t>De: 00099024113 Transferencia en cumplimiento al DS N°0913 de 15/06/2011 y el Convenio Intergubernativo de Financiamiento UPRE-CIF-IG 788/2017, suscrito entre la UPRE y el GAM de El Puente, proyecto “Construcción Centro de Salud Integral El Puente” correspondiente al pago de la planilla N° 4 de cierre, según la UPRE.</t>
  </si>
  <si>
    <t>De: 00099024113 Transferencia en cumplimiento al DS N°0913 de 15/06/2011 y el Convenio Intergubernativo de Financiamiento UPRE-CIF-IG 534/2017, suscrito entre la UPRE y el GAM de Aucapata, proyecto “Construcción Centro de Salud con Internación Memeconi” correspondiente al pago de la planilla N° 3 de cierre,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</si>
  <si>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 7, según la UPRE.</t>
  </si>
  <si>
    <t>De: 00099024113 Transferencia en cumplimiento al DS N°0913 de 15/06/2011 y el Convenio Intergubernativo de Financiamiento UPRE-CIF-IG 003/2019, suscrito entre la UPRE y el GAM de Yacuiba, proyecto “Construcción Centro Cultural Municipal de Yacuiba” correspondiente al pago de la planilla N° 1, según la UPRE.</t>
  </si>
  <si>
    <t>De: 00099024113 Transferencia en cumplimiento al DS N°0913 de 15/06/2011 y el Convenio Intergubernativo de Financiamiento UPRE-CIF-IG -341/2018, suscrito entre la UPRE y el GAD del Beni, proyecto “Const. U.E. 13 de Abril (Nivel Secundario) - Trinidad” correspondiente al pago de la planilla N° 1, según la UPRE.</t>
  </si>
  <si>
    <t>De: 00099024113 Transferencia en cumplimiento al DS N°0913 de 15/06/2011 y el Convenio Intergubernativo de Financiamiento UPRE-CIF-IG 0104/2018, suscrito entre la UPRE y el GAD del Chuquisaca, proyecto “Const. Unidad Educativa Ruffo - Sucre” correspondiente al pago de la planilla N° 9, según la UPRE.</t>
  </si>
  <si>
    <t>De: 00099024113 Transferencia en cumplimiento al DS N°0913 de 15/06/2011 y el Convenio Intergubernativo de Financiamiento UPRE-CIF-IG 298/2018, suscrito entre la UPRE y el GAM de Puerto Suarez, proyecto “Const. Unidad Educativa José Eliodoro Paz Municipio Puerto Suarez” correspondiente al pago de la planilla N° 4, según la UPRE.</t>
  </si>
  <si>
    <t>De: 00099024113 Transferencia en cumplimiento al DS N°0913 de 15/06/2011 y el Convenio Intergubernativo de Financiamiento UPRE-CIF-IG 293/2018, suscrito entre la UPRE y el GAM de Sacaba, proyecto “Const. Unidad Educativa Técnico Humanístico Bicentenario Distrito 2” correspondiente al pago de la planilla N° 4, según la UPRE.</t>
  </si>
  <si>
    <t>De: 00099024113 Transferencia en cumplimiento al DS N°0913 de 15/06/2011 y el Convenio Intergubernativo de Financiamiento UPRE-CIF-IG 001/2019, suscrito entre la UPRE y el GAM de Fernández Alonso, proyecto “Const. Coliseo Cerrado Máximo Mamani Morales – Fernández Alonso” correspondiente al pago de la planilla N° 2, según la UPRE.</t>
  </si>
  <si>
    <t>De: 00099024113 Transferencia en cumplimiento al DS N°0913 de 15/06/2011 y el Convenio Intergubernativo de Financiamiento UPRE-CIF-IG 0294/2018, suscrito entre la UPRE y el GAM de Villa Tunari, proyecto “Const. 16 Aulas y Servicios Sanitarios U.E. San Gabriel – D7 Villa Tunari” correspondiente al pago de la planilla N° 2, según la UPRE.</t>
  </si>
  <si>
    <t>De: 00099024113 Transferencia en cumplimiento al DS N°0913 de 15/06/2011 y el Convenio Intergubernativo de Financiamiento UPRE-CIF-IG 297/2018, suscrito entre la UPRE y el GAM de San Ignacio de Velasco, proyecto “Const. Mercado Municipal 23 de Marzo – San Ignacio de Velasco” correspondiente al pago de la planilla N° 5, según la UPRE.</t>
  </si>
  <si>
    <t>De: 00099024113 Transferencia en cumplimiento al DS N°0913 de 15/06/2011 y el Convenio Intergubernativo de Financiamiento UPRE-CIF-IG 080/2017, suscrito entre la UPRE y el GAM de Potosí, proyecto “Construcción Unidad Educativa Inti Peredo D-19” correspondiente al pago de la planilla N° 10, según la UPRE.</t>
  </si>
  <si>
    <t>A:00099021001 DEVOLUCION RETENCION DE DESCUENTOS EFECTUADOS POR COBROS Y PAGOS INDEBIDOS, CORRESPONDIENTE AL MES DE JUNIO/2019 S/G. CITE SENASIR UAF-TTES N° 0061/2019, DE FECHA 23/07/2019.</t>
  </si>
  <si>
    <t>A:00099021001 DEVOLUCION RETENCION DE DESCUENTOS EFECTUADOS POR CONVENIOS DE COMPENSACION DE COTIZACIONES CON SEGUROS PROVIDA S.A., CORRESPONDIENTE AL MES DE JUNIO/2019. S/G. CITE SENASIR UAF-TTES N° 0057/2019, DE FECHA 23/07/2019.</t>
  </si>
  <si>
    <t>A:00099021001 DEVOLUCION RETENCION DE DESCUENTOS EFECTUADOS POR RECUPERACION DEL P.R.A. (PAGO DE REPARTO ANTICIPADO), CORRESPONDIENTE AL MES DE JUNIO/2019 S/G. CITE SENASIR UAF-TTES N° 0062/2019, DE FECHA 23/07/2019.</t>
  </si>
  <si>
    <t>A:00099021001 DEVOLUCION RETENCION DE DESCUENTOS EFECTUADOS POR CONVENIOS DE COMPENSACION DE COTIZACIONES CON FUTURO DE BOLIVIA S.A. AFP, CORRESPONDIENTE AL MES DE JUNIO/2019 Y AGUINALDO 2010 AL 2018. S/G. CITE SENASIR UAF-TTES N° 0059/2019, DE FECHA 23/07/2019.</t>
  </si>
  <si>
    <t>A:00099021001 DEVOLUCION RETENCION DE DESCUENTOS EFECTUADOS POR CONVENIOS DE COMPENSACION DE COTIZACIONES CON LA VITALICIA SEGUROS Y REASEGUROS DE VIDA S.A., CORRESPONDIENTE AL MES DE JUNIO/2019 Y AGUINALDO/2018. S/G. CITE SENASIR UAF-TTES N° 0058/2019, DE FECHA 23/07/2019.</t>
  </si>
  <si>
    <t>A:00099021001 DEVOLUCION RETENCION DE DESCUENTOS EFECTUADOS POR CONVENIOS DE COMPENSACION DE COTIZACIONES CON BBVA PREVISION AFP S.A., CORRESPONDIENTE AL MES DE JUNIO/2019 Y AGUINALDO 2010 AL 2018. S/G. CITE SENASIR UAF-TTES N° 0060/2019, DE FECHA 23/07/2019.</t>
  </si>
  <si>
    <t>PAGO A BID PRÉSTAMO 1098-SF-BO VCTO. 25-07-2019 POR CUENTA DE TGN , NTI. 012411 VALOR 25-07-2019 CAPITAL USD 123.951,36 INTERESES USD 56.548,99 CTA. 3987 CUENTA UNICA DEL TESORO-3987 LIB. 00099021001 REF.: COMISIONES BANCARIAS</t>
  </si>
  <si>
    <t>||REGULARIZACIÓN DE NUESTRA OPERACIÓN NRO. 0960060 DE F. 23/07/2019 EN ATENCIÓN A CORREOS ELECTRÓNICOS DE LA DGAC Y AASANA. DEBITO DE LA LIBRETA 00117012001 DGAC, REPOSICION UTILES DE ESCRITORIO.</t>
  </si>
  <si>
    <t>VENTA DE DIVISAS CON TRANSFERENCIA DE FONDOS A SOLICITUD DE MINISTERIO DE LA PRESIDENCIA SEGUN SOLICITUD 8768 REF: DIVISAS DEVOLUCION SALDO DEL EXPEDIENTE 2014 SPE 0000400087 COOPERACION DE AECID AL EX MINISTERIO DE AUTONOMIAS, SEGUN SOLICITUD AECID 0433, PAGO AL BANCO DE ESPANA, CUENTA IBAN ES64900 LIB. 00025171101 MIN. PRESIDENCIA - PERSONALIDADES JURIDICAS-VICEMINISTERIO DE AUTONOMIAS POR DIFERENCIAL CAMBIARIO</t>
  </si>
  <si>
    <t>TRANSFERENCIA RECIBIDA DEL EXTERIOR SEGÚN MENSAJES SWIFT Nos. 09787-09778 (REM.EXT.) DE FECHA 25-07-2019 POR DESEMBOLSO DE IDA PRÉSTAMO TF-16083 8 FPS LIBRETA N° 00287102001 FPS-RECURSOS PROPIOS REF.: UTILES DE ESCRITORIO</t>
  </si>
  <si>
    <t>De: 00099024113 Transferencia en cumplimiento al DS N°0913 de 15/06/2011 y el Convenio Intergubernativo de Financiamiento UPRE-CIF-IG 333/2018, suscrito entre la UPRE y el GAM de Puerto Gonzalo Moreno, proyecto “Const. Coliseo Municipal de Puerto Gonzalo Moreno – Comunidad Gonzalo Moreno” correspondiente al pago de la planilla N° 2, según la UPRE.</t>
  </si>
  <si>
    <t>De: 00099024113 Transferencia en cumplimiento al DS N°0913 de 15/06/2011 y el Convenio Intergubernativo de Financiamiento UPRE-CIF-IG 0312/2018, suscrito entre la UPRE y el GAM de Villa Tunari, proyecto “Const. Mercado San Francisco Km21 - D 4 Villa Tunari” correspondiente al pago de la planilla N° 3 de cierre, según la UPRE.</t>
  </si>
  <si>
    <t>De: 00099024113 Transferencia en cumplimiento al DS N°0913 de 15/06/2011 y el Convenio Intergubernativo de Financiamiento UPRE-CIF-IG 0165/2018, suscrito entre la UPRE y el GAM de Sucre, proyecto “Const. Unidad Educativa Marcelo Quiroga Santa Cruz A y B” correspondiente al pago de la planilla N° 4, según la UPRE.</t>
  </si>
  <si>
    <t>De: 00099024113 Transferencia en cumplimiento al DS N°0913 de 15/06/2011 y el Convenio Intergubernativo de Financiamiento UPRE-CIF-IG 596/2017, suscrito entre la UPRE y el GAM de Tolata, proyecto “Construcción Unidad Educativa Técnico Humanístico Tolata” correspondiente al pago de la planilla N° 3, según la UPRE.</t>
  </si>
  <si>
    <t>NUMERO DE LIBRETA CUT: 00099021001 OPERACIÓN E18 TRANSFERENCIA DEL SISTEMA FINANCIERO POR CUENTA DE TERCEROS A LA CUT POR CONCEPTO DE DEVOLUCION DE PAGOS CC NO COBRADOS POR AFILIADOS CIVILES Y MILITARES CORRESPONDIENTE AL PERIODO DE MARZO 2019</t>
  </si>
  <si>
    <t>NÚMERO DE LIBRETA CUT: 99031009.00 OPERACIÓN T01 TRANSFERENCIA DE FONDOS A LA CUT - TESORO DIRECTO DE BANCO UNION S.A. A CUENTA UNICA DEL TESORO CON NUMERO DE SOLICITUD = 3995799 Y NUMERO CORRELATIVO = 91320025072019491 TRANSFERENCIA POR OPERACIONES VENTA BONOS BTX</t>
  </si>
  <si>
    <t>A:00373024105 Transferencia de recursos a solicitud del FDI sg notas CITE: FDI/DGE/EXT/N°195 y 202/2019, e Informe MEFP/VTCP/DGPOT/UPCFTGN/N° 75/2019, por desembolso de recursos al Fondo de Desarrollo Indígena para Programas y/o Proyectos de Gobiernos Autónomos Municipales. H.R. 6-21750-R; 6-22477-R.</t>
  </si>
  <si>
    <t>A:00041014101 Débito Automático por incumplimiento del Gobierno Autónomo Municipal de Cuarahuara de Carangas (GAM CDC), al Convenio Intergubernativo (Equipos de Computación) de fecha 02 de octubre de 2017, suscrito entre el Ministerio de Desarrollo Productivo y Economía Plural y el GAM CDC para el programa “Educación con Revolución Tecnológica”.</t>
  </si>
  <si>
    <t>De: 00099024113 Transferencia en cumplimiento al DS N°0913 de 15/06/2011 y el Convenio Intergubernativo de Financiamiento UPRE-CIF-IG 0252/2018, suscrito entre la UPRE y el GAD del Beni, proyecto “Const. Puesto de Salud San Miguel – Comunidad San Miguel” correspondiente al pago de la planilla N° 2, según la UPRE.</t>
  </si>
  <si>
    <t>||TRANSFERENCIA DE FONDOS S/G. MENSAJES SWIFT NROS. 09788 Y 09779 DE LA FECHA. (SECTOR PÚBLICO - SOBREVUELOS). DEBITO DE LA LIBRETA 00117012001 DGAC, REPOSICION UTILES DE ESCRITORIO.</t>
  </si>
  <si>
    <t>||TRANSFERENCIA DE FONDOS S/G. MENSAJE SWIFT NRO. 09789 DE LA FECHA. (SECTOR PÚBLICO - SOBREVUELOS). DEBITO DE LA LIBRETA 00117012001 DGAC, REPOSICION UTILES DE ESCRITORIO.</t>
  </si>
  <si>
    <t>PROVISION DE FONDOS A SOLICITUD DE YACIMIENTOS PETROLIFEROS FISCALES BOLIVIANOS SEGUN SOLICITUD YPFB-0153-2019 REF: PAGO A GAS TRANSBOLIVIANO SA DE JUNIO 2019 POR TRANS GN MI INTERRUMPIBLE CHIQUITOS MUTUN REDES DE GAS Y YACUSES LIB. 00513012007 YPFB - RECURSOS NACIONALIZACIÓN</t>
  </si>
  <si>
    <t>PAGO A CAF PRÉSTAMO CFA006532 VCTO. 26-07-2019 POR CUENTA DE TGN , NTI. 012388 VALOR 26-07-2019 CAPITAL USD 1.053.595,08 INTERESES USD 522.571,16 CTA. 3987 CUENTA UNICA DEL TESORO-3987 LIB. 00099021001 REF.: COMISIONES BANCARIAS</t>
  </si>
  <si>
    <t>PAGO A CAF PRÉSTAMO CFA006534 VCTO. 26-07-2019 POR CUENTA DE TGN , NTI. 012389 VALOR 26-07-2019 CAPITAL USD 791.607,14 INTERESES USD 392.628,13 CTA. 3987 CUENTA UNICA DEL TESORO-3987 LIB. 00099021001 REF.: COMISIONES BANCARIAS</t>
  </si>
  <si>
    <t>PROVISION DE FONDOS A SOLICITUD DE YACIMIENTOS PETROLIFEROS FISCALES BOLIVIANOS SEGUN SOLICITUD YPFB-0154-2019 REF: PAGO IMPUESTO DIRECTO A LOS HIDROCARBUROS PRODUCCION ABRIL 2019 LIB. 00513012007 YPFB - RECURSOS NACIONALIZACIÓN</t>
  </si>
  <si>
    <t>PAGO A CAF PRÉSTAMO CFA006536 VCTO. 26-07-2019 POR CUENTA DE TGN , NTI. 012390 VALOR 26-07-2019 CAPITAL USD 2.458.704,57 INTERESES USD 1.219.489,47 CTA. 3987 CUENTA UNICA DEL TESORO-3987 LIB. 00099021001 REF.: COMISIONES BANCARIAS</t>
  </si>
  <si>
    <t>PROVISION DE FONDOS A SOLICITUD DE YACIMIENTOS PETROLIFEROS FISCALES BOLIVIANOS SEGUN SOLICITUD YPFB-0161-2019 REF: PAGO REGALIAS DE ABRIL 19 A TESORO GENERAL DE LA NACION LIB. 00099021001 TGN YPFB PARTICIPACION 6% PRODUCCIÓN BRUTA DE HIDROCARBUROS BOCA DE POZO</t>
  </si>
  <si>
    <t>NUMERO DE LIBRETA CUT: 03420102001 OPERACIÓN E18 TRANSFERENCIA DEL SISTEMA FINANCIERO POR CUENTA DE TERCEROS A LA CUT TRANSFERENCIA DE RECURSOS DEL FIDEICOMISO AEVIVIENDA POR GASTOS DE FUNCIONAMIENTO</t>
  </si>
  <si>
    <t>COBRO COSTOS DE PAPELERIA SEGUN TRANSFERENCIA DEL EXTERIOR POR ORDEN DE HERCO COMBUSTIBLES SA REF.: CONT DE COND DE GAS EMB N 36C/19 LIB. 00513062001 YPFB-OPERACIONES PLANTA DE SEPARACION DE LIQUIDOS RIO GRANDE</t>
  </si>
  <si>
    <t>COBRO COSTOS DE PAPELERIA SEGUN TRANSFERENCIA DEL EXTERIOR POR ORDEN DE HINOVE AGROCIENCIA S.A. REF.ODV-VEX-02/19 LIB. 00597012001 RECURSOS PROPIOS VENTAS YLB</t>
  </si>
  <si>
    <t>COBRO COSTOS DE PAPELERIA SEGUN TRANSFERENCIA DEL EXTERIOR POR ORDEN DE MINGA GAS SA LIB. 00513062001 YPFB-OPERACIONES PLANTA DE SEPARACION DE LIQUIDOS RIO GRANDE</t>
  </si>
  <si>
    <t>COBRO COSTOS DE PAPELERIA SEGUN TRANSFERENCIA DEL EXTERIOR POR ORDEN DE CORPORACION PARAGUAYA DISTRIBUIDORA DE DERIVADOS DE PETROLEO S.A. LIB. 00513062001 YPFB-OPERACIONES PLANTA DE SEPARACION DE LIQUIDOS RIO GRANDE</t>
  </si>
  <si>
    <t>TRANSFERENCIA DEL EXTERIOR SEGUN SWIFT NO.9846 DE FECHA 26/07/2019 ORDENANTE: CONSULATE GENERAL OF BOLIVIA LOS ANGELES-EE.UU. REF:DEVOLUCION SALDOS GASTOS DE FUNCIONAMIENTO A DICIEMBRE/18 LIB. 00099021001 TGN-RECURSOS ORDINARIOS (3987)</t>
  </si>
  <si>
    <t>TRANSFERENCIA DEL EXTERIOR SEGUN SWIFT NO.9844 DE FECHA 26/07/2019 ORDENANTE: CONSULADO GENERAL DE BOLIVIA MILAN-ITALIA REF:GESTORIA CONSULAR JUNIO/19 LIB. 00010011102 MIN.RELACIONES EXTERIORES - GESTORIA CONSULAR LEY Nº 3108</t>
  </si>
  <si>
    <t>A:00099021001 A requerimiento de la Unidad de Administración e Información Salarial (UAIS), con notas internas CITE: MEFP/VTCP/DGPOT/UAIS/Nos. 3807 y 3806/2019, en la cual solicita la reversión definitiva de las boletas solicitadas por el SENASIR, consignadas en los Comprobantes de Pago Nos. 71756 y 71755, H.R. N° 6-20034-R-3485.</t>
  </si>
  <si>
    <t>A:00099021001 A requerimiento de la Unidad de Administración e Información Salarial (UAIS), con notas internas CITE: MEFP/VTCP/DGPOT/UAIS/Nos 3803 y 3802/2019, en las cuales solicitan la reversión definitiva de las boletas de pago solicitados por el SENASIR, consignadas en los Comprobantes de Pago Nos. 71752 y 71751, H.R. N° 6-21013-R 3486-R.</t>
  </si>
  <si>
    <t>NUMERO DE LIBRETA CUT: 00099021001 OPERACIÓN E75 TRANSFERENCIA DE LA CUENTA FISCAL BUN A LA CUT EN MN TRANSF.DE FONDOS A SOL.G.A.M. DE ENTRE RIOS SEGÃN NOTA CITE/GAMER-INST-0410/2019 A LA CTA. 3987 CUT LBRTA.00099021001</t>
  </si>
  <si>
    <t>||TRANSFERENCIA DE FONDOS S/G. MENSAJES SWIFT NROS. 09850 Y 09837 DE LA FECHA. (SECTOR PÚBLICO - SERVICIOS). DEBITO DE LA LIBRETA 00119012001 ADSIB, REPOSICION UTILES DE ESCRITORIO.</t>
  </si>
  <si>
    <t>||REGISTRO TRANS.FDOS.AL EXT.Y COBRO COMISION TRANSF.FDOS.AL EXTERIOR 0,10% S/USD19.492,04.-,REEMB.GSTS.COMUNICACION BS220.-Y EMISION COMP.CONTABLE BS50.-REF.:PAGO 4 LC I-2018-17 P/C ABEN A/F INVAP SOCIEDAD DEL ESTADO,S/G DOCS.ADJ. LIB.00099021001 TGN-RECURSOS ORDINARIOS REF.:COMISIONES PAGO 4 LC I-2018-17</t>
  </si>
  <si>
    <t>||TRANSFERENCIA DE FONDOS S/G. MENSAJE SWIFT NRO. 09849 DE LA FECHA. (SECTOR PÚBLICO - SOBREVUELOS). DEBITO DE LA LIBRETA 00117012001 DGAC, REPOSICION UTILES DE ESCRITORIO.</t>
  </si>
  <si>
    <t>||REGULARIZACIÓN DE NUESTRA OPERACIÓN NRO. 0960303 DE F. 25/07/2019 EN ATENCIÓN A CORREOS ELECTRÓNICOS DE LA DGAC Y AASANA. DEBITO DE LA LIBRETA 00117012001 DGAC, REPOSICION UTILES DE ESCRITORIO.</t>
  </si>
  <si>
    <t>||AMPLIACION DE VALIDEZ 0,15% S/USD57.045,60.-POR 20 DIAS,REEMB.GSTS.COMUNICACION BS220.-Y EMISION COMP.CONTABLE BS50.-,S/G NOTA CEASS/DIR/NOT-EXT 869/2019,25/07/19 REF.:I-2019-03 P/C CEASS A/F DONGKUK VIETNAM CO.LTD. LIB.00249012001 LBP-CEASS-CENTRAL DE ABASTECIMIENTO Y SUM.DE SALUD REF.:COMIS.AMPL.VAL.LC I-2019-03</t>
  </si>
  <si>
    <t>||TRANSFERENCIA DE FONDOS S/G. MENSAJES SWIFT NROS. 09891 Y 09887 DE LA FECHA. (SECTOR PÚBLICO - SERVICIOS). DEBITO DE LA LIBRETA 00119012001 ADSIB, REPOSICION UTILES DE ESCRITORIO.</t>
  </si>
  <si>
    <t>||TRANSFERENCIA DE FONDOS S/G. MENSAJES SWIFT NROS. 09892 Y 09888 DE LA FECHA. (SECTOR PÚBLICO - SERVICIOS). DEBITO DE LA LIBRETA 00119012001 ADSIB, REPOSICION UTILES DE ESCRITORIO.</t>
  </si>
  <si>
    <t>COBRO COSTOS DE PAPELERIA SEGUN TRANSFERENCIA DEL EXTERIOR POR ORDEN DE CONSULATE GENERAL OF BOLIVIA LOS ANGELES-EE.UU. REF:DEVOLUCION SALDOS GASTOS DE FUNCIONAMIENTO A DICIEMBRE/18 LIB. 00099021001 TGN-RECURSOS ORDINARIOS (3987)</t>
  </si>
  <si>
    <t>COBRO COSTOS DE PAPELERIA SEGUN TRANSFERENCIA DEL EXTERIOR POR ORDEN DE CONSULADO GENERAL DE BOLIVIA MILAN-ITALIA REF:GESTORIA CONSULAR JUNIO/19 LIB. 00010011102 MIN.RELACIONES EXTERIORES - GESTORIA CONSULAR LEY Nº 3108</t>
  </si>
  <si>
    <t>PAGO A BID PRÉSTAMO 3060/BL-BO VCTO. 28-07-2019 POR CUENTA DE TGN , NTI. 012425 VALOR 29-07-2019 INTERESES USD 13.428,13 CTA. 3987 CUENTA UNICA DEL TESORO-3987 LIB. 00099021001 REF.: COMISIONES BANCARIAS</t>
  </si>
  <si>
    <t>PAGO A BID PRÉSTAMO 3060/BL-BO VCTO. 28-07-2019 POR CUENTA DE TGN , NTI. 012424 VALOR 29-07-2019 INTERESES USD 727.890,63 CTA. 3987 CUENTA UNICA DEL TESORO-3987 LIB. 00099021001 REF.: COMISIONES BANCARIAS</t>
  </si>
  <si>
    <t>PAGO A BID PRÉSTAMO 2450/BL-BO VCTO. 28-07-2019 POR CUENTA DE TGN , NTI. 012415 VALOR 29-07-2019 INTERESES USD 7.129,95 CTA. 3987 CUENTA UNICA DEL TESORO-3987 LIB. 00099021001 REF.: COMISIONES BANCARIAS</t>
  </si>
  <si>
    <t>PAGO A BID PRÉSTAMO 2450/BL-BO VCTO. 28-07-2019 POR CUENTA DE TGN , NTI. 012414 VALOR 29-07-2019 CAPITAL USD 279.430,17 INTERESES USD 225.586,04 CTA. 3987 CUENTA UNICA DEL TESORO-3987 LIB. 00099021001 REF.: COMISIONES BANCARIAS</t>
  </si>
  <si>
    <t>PAGO A CAF PRÉSTAMO CFA005544 VCTO. 29-07-2019 POR CUENTA DE TGN , NTI. 012393 VALOR 29-07-2019 CAPITAL USD 9.318,46 INTERESES USD 3.804,22 CTA. 3987 CUENTA UNICA DEL TESORO-3987 LIB. 00099021001 REF.: COMISIONES BANCARIAS</t>
  </si>
  <si>
    <t>De: 00099024113 Transferencia en cumplimiento al DS N°0913 de 15/06/2011 y el Convenio Intergubernativo de Financiamiento UPRE-CIF-IG 0241/2018, suscrito entre la UPRE y el GAM de Yotala, proyecto “Ampl. (Modulo B y Áreas Exteriores) Unidad Educativa Víctor Sandy – Mosoj Llajta” correspondiente al pago de la planilla N° 3, según la UPRE.</t>
  </si>
  <si>
    <t>De: 00099024113 Transferencia en cumplimiento al DS N°0913 de 15/06/2011 y el Convenio Intergubernativo de Financiamiento UPRE-CIF-IG 0201/2018, suscrito entre la UPRE y el GAM de Las Carreras, proyecto “Const. Tinglado y Cancha Polifuncional U.E. Socpora – Comunidad Socpora” correspondiente al pago de la planilla N° 3 de cierre, según la UPRE.</t>
  </si>
  <si>
    <t>De: 00099024113 Transferencia en cumplimiento al DS N°0913 de 15/06/2011 y el Convenio Intergubernativo de Financiamiento UPRE-CIF-IG 0193/2018, suscrito entre la UPRE y el GAM de Presto, proyecto “Const. Terminal Municipal Juana Azurduy Presto” correspondiente al pago de la planilla N° 3, según la UPRE.</t>
  </si>
  <si>
    <t>De: 00099024113 Transferencia en cumplimiento al DS N°0913 de 15/06/2011 y el Convenio Intergubernativo de Financiamiento UPRE-CIF-IG 0191/2018, suscrito entre la UPRE y el GAM de Incahuasi, proyecto “Const. Tinglado Unidad Educativa Huajlaya (Incahuasi)” correspondiente al pago de la planilla N° 2, según la UPRE.</t>
  </si>
  <si>
    <t>De: 00099024113 Transferencia en cumplimiento al DS N°0913 de 15/06/2011 y el Convenio Intergubernativo de Financiamiento UPRE-CIF-IG 660/2017, suscrito entre la UPRE y el GAM de Colcapirhua, proyecto “Const. Centro de Formación Cultural y Comunitaria Colcapirhua” correspondiente al pago de la planilla N° 5, según la UPRE.</t>
  </si>
  <si>
    <t>De: 00099024113 Transferencia en cumplimiento al DS N°0913 de 15/06/2011 y el Convenio Intergubernativo de Financiamiento UPRE-CIF-IG 111/2017, suscrito entre la UPRE y el GAM de La Asunta, proyecto “Construcción 15 Aulas y Tinglado Unidad Educativa San José” correspondiente al pago de la planilla N°8 de cierre, según la UPRE.</t>
  </si>
  <si>
    <t>De: 00099024113 Transferencia en cumplimiento al DS N°0913 de 15/06/2011 y el Convenio Intergubernativo de Financiamiento UPRE-CIF-IG/467/2015, suscrito entre la UPRE y el GAM de Moro Moro, proyecto “Construcción Modulo Educativo Eloy Peña Cuellar – Moro Moro” correspondiente al pago de la planilla N° 2 de cierre, según la UPRE.</t>
  </si>
  <si>
    <t>De: 00099024113 Transferencia en cumplimiento al DS N°0913 de 15/06/2011 y el Convenio Intergubernativo de Financiamiento UPRE-CIF-IG 0290/2018, suscrito entre la UPRE y el GAM de Puerto Villarroel, proyecto “Const. Unidad Educativa Che Guevara – D IV Puerto Villarroel” correspondiente al pago de la planilla N° 4, según la UPRE.</t>
  </si>
  <si>
    <t>De: 00099024113 Transferencia en cumplimiento al DS N°0913 de 15/06/2011 y el Convenio Intergubernativo de Financiamiento UPRE-CIF-IG 0351/2018, suscrito entre la UPRE y el GAM de Cocapata, proyecto “Const. U.E. Altamachi B – Municipio Cocapata” correspondiente al pago de la planilla N° 2, según la UPRE.</t>
  </si>
  <si>
    <t>De: 00099024113 Transferencia en cumplimiento al DS N°0913 de 15/06/2011 y el Convenio Intergubernativo de Financiamiento UPRE-CIF-IG 295/2018, suscrito entre la UPRE y el GAM de Yapacani, proyecto “Const. Mercado Municipal Patuju-Yapacani” correspondiente al pago de la planilla N° 3, según la UPRE.</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</si>
  <si>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 6, según la UPRE.</t>
  </si>
  <si>
    <t>De: 00099024113 Transferencia en cumplimiento al DS N°0913 de 15/06/2011 y el Convenio Intergubernativo de Financiamiento UPRE-CIF-IG-046/2019, suscrito entre la UPRE y el GAD de Pando, proyecto “Const. de 2 Puentes Tipo Cajón en el Barrio Paraíso - Cobija” correspondiente al pago de la planilla N° 1, según la UPRE.</t>
  </si>
  <si>
    <t>De: 00099024113 Transferencia en cumplimiento al DS N°0913 de 15/06/2011 y el Convenio Intergubernativo de Financiamiento UPRE-CIF-IG-048/2019, suscrito entre la UPRE y el GAD de Pando, proyecto “Const. de 1 Puente Tipo Cajón en el Barrio Castañal - Cobija” correspondiente al pago de la planilla N° 1, según la UPRE.</t>
  </si>
  <si>
    <t>De: 00099024113 Transferencia en cumplimiento al DS N°0913 de 15/06/2011 y el Convenio Intergubernativo de Financiamiento UPRE-CIF-IG 0251/2018, suscrito entre la UPRE y el GAD del Beni, proyecto “Const. Puesto de Salud Tacuaral del Mato – Comunidad Tacuaral del Mato” correspondiente al pago de la planilla N° 2, según la UPRE.</t>
  </si>
  <si>
    <t>De: 00099024113 Transferencia en cumplimiento al DS N°0913 de 15/06/2011 y el Convenio Intergubernativo de Financiamiento UPRE-CIF-IG 0254/2018, suscrito entre la UPRE y el GAM de Villa Mojocoya, proyecto “Const. Mercado Municipal Evo Morales Redención Pampa” correspondiente al pago de la planilla N° 4, según la UPRE.</t>
  </si>
  <si>
    <t>De: 00099024113 Transferencia en cumplimiento al DS N°0913 de 15/06/2011 y el Convenio Intergubernativo de Financiamiento UPRE-CIF-IG 072/2017, suscrito entre la UPRE y el GAM de Yacuiba, proyecto “Construcción U.E. 6 de Abril Quebrachal Nuevo” correspondiente al pago de la planilla N° 8, según la UPRE.</t>
  </si>
  <si>
    <t>De: 00099024113 Transferencia en cumplimiento al DS N°0913 de 15/06/2011 y el Convenio Intergubernativo de Financiamiento UPRE-CIF-IG 992/2017, suscrito entre la UPRE y el GAM de Padcaya, proyecto “Construcción Centro de Salud Trementinal” correspondiente al pago de la planilla N° 6 de cirre, según la UPRE.</t>
  </si>
  <si>
    <t>||REGISTRO COBRO COMISIÓN ENMIENDA LC BS 220,- REEMBOLSO GASTOS DE COMUNICACIÓN BS. 220,- Y EMISIÓN DE BCTE. CONTABLE BS 50.- S/G NOTA YLB-GEE:0605/19 REF.:I-2019-35 P/C YACIMIENTOS DE LITIO BOLIVIANOS A/F CHINA MACHINERY ENGINEERING CORPORATION (CMEC) LIB.: 00597029201 YLB-PRODUCCIÓN PLANTA INDUSTRIAL DES. INT. SALAR UYUNI REF.:ENMIENDA LC I-2019-35</t>
  </si>
  <si>
    <t>NÚMERO DE LIBRETA CUT: 99031009.00 OPERACIÓN T01 TRANSFERENCIA DE FONDOS A LA CUT - TESORO DIRECTO DE BANCO UNION S.A. A CUENTA UNICA DEL TESORO CON NUMERO DE SOLICITUD = 4004587 Y NUMERO CORRELATIVO = 91320029072019718 TRANSFERENCIA POR OPERACIONES VENTA BONOS BTX</t>
  </si>
  <si>
    <t>A:00099021001 Pago de capital e interés corriente a favor del TGN, adeudados por el GAD Santa Cruz, correspondiente al Convenio Subsidiario Préstamo CAF 2324 – Pavimentación Ruta No.4 (KM.80) Santa Rosa del Sara.</t>
  </si>
  <si>
    <t>PROVISION DE FONDOS A SOLICITUD DE YACIMIENTOS PETROLIFEROS FISCALES BOLIVIANOS SEGUN SOLICITUD YPFB-0166-2019 REF: PAGO A PLUSPETROL ME FACTURA EXB GJA 095 19 Y OP GAFC 001 19 CONTRATO YPFB ENARSA IEASA ABRIL 2019 LIB. 00513012007 YPFB - RECURSOS NACIONALIZACIÓN</t>
  </si>
  <si>
    <t>||TRANSFERENCIA DE FONDOS S/G. MENSAJES SWIFT NROS. 09903 Y 09898 DE LA FECHA. (SECTOR PÚBLICO - SERVICIOS). DEBITO DE LA LIBRETA 00119012001 ADSIB, REPOSICION UTILES DE ESCRITORIO.</t>
  </si>
  <si>
    <t>||TRANSFERENCIA DE FONDOS S/G. MENSAJES SWIFT NROS. 09900 Y 09899 DE LA FECHA. (SECTOR PÚBLICO - SERVICIOS). DEBITO DE LA LIBRETA 00119012001 ADSIB, REPOSICION UTILES DE ESCRITORIO.</t>
  </si>
  <si>
    <t>||TRANSFERENCIA DE FONDOS S/G. MENSAJES SWIFT NROS. 09904 DE LA FECHA Y 09889 DE F. 26/07/2019. (SECTOR PÚBLICO - SOBREVUELOS). DEBITO DE LA LIBRETA 00117012001 DGAC, REPOSICION UTILES DE ESCRITORIO.</t>
  </si>
  <si>
    <t>||REGULARIZACIÓN DE LA OPERACIÓN NRO. S-0960106 DE F. 24/07/2019 DEL DEPARTAMENTO DE OPERACIONES DE INVERSIÓN, SEGÚN INFORMACIÓN ADICIONAL DEL STANDARD CHARTERED BANK. DEBITO DE LA LIBRETA 00117012001 DGAC, REPOSICION UTILES DE ESCRITORIO.</t>
  </si>
  <si>
    <t>||REGISTRO DEVOLUCION SALDO NO UTILIZADO L/C I-2019-15 CR:0660-1-2019-000015-8 P/C SENATEX A/F INCOTEX S.R.L.,S/G DOCS.ADJ. LIB.00378014201 SENATEX - FIDEICOMISO - BANCO UNION REF.:DEVOL.SALDO NO UT.LC I-2019-15</t>
  </si>
  <si>
    <t>||REGISTRO COBRO COMISION ALADI 0,15% S/USD159.440.-REF.:LC I-2019-15 CR:0660-1-2019-000015-8 P/C SENATEX A/F INCOTEX S.R.L. LIB.00378012002 SENATEX-ADMINISTRACION CENTRAL REF.:COMISION ALADI PAGO LC I-2019-15</t>
  </si>
  <si>
    <t>'COBRO DE UTILES DE ESCRITORIO POR´||BS50.-PAGO LC I-2019-15 CR:0660-1-2019-000015-8,EN COMPL.A COMP.960563,29/07/2019. LIB.00378012002 SENATEX-ADMINISTRACION CENTRAL REF.:EMIS.COMP.CONT.LC I-2019-15</t>
  </si>
  <si>
    <t>||TRANSFERENCIA DE FONDOS S/G. MENSAJES SWIFT NROS. 09927 Y 09926 DE LA FECHA. (SECTOR PÚBLICO - SERVICIOS). DEBITO DE LA LIBRETA 00119012001 ADSIB, REPOSICION UTILES DE ESCRITORIO.</t>
  </si>
  <si>
    <t>||REGISTRO DEVOLUCION DE FONDOS CARTA DE CREDITO I-2019-10 POR CUENTA DE ENVIBOL A FAVOR DE PARAGUAY PACKING S.A. SEGUN NOTA SEDEM/GG/EV N° 0337/2019 ADJUNTA LIB. 00132079201 SEDEM - PLANTA ENVASES DE VIDRIO CHUQUISACA - MUNICIPIO ZUDAÑEZ</t>
  </si>
  <si>
    <t>||COMISIÓN TRANSFERENCIA FDOS. AL EXTERIOR 0.10% S/USD 1.688.496.-, REEMB. GSTS. COM. BS. 220.- Y EMISIÓN COMP. CONT. BS 50.-, REF.: PAGO LC I-2019-13 P/C MIN. DE DESARROLLO RURAL Y TIERRAS A/F JOHN DEERE SALES HISP., EN COMPL. A COMP. CONT. N°0960480, 29/07/19. LIB.:00099021001 TGN-RECURSOS ORDINARIOS (3987) REF.:COMISIONES PAGO LC- I-2019-13</t>
  </si>
  <si>
    <t>||REGISTRO COBRO COMISIÓN AMPLIACIÓN VALIDEZ 0,015% S/USD 360.379.- ENMIENDA BS 220,- Y EMISIÓN DE BCTE. CONTABLE BS 50.- S/G NOTA SEDEM/GG/EV N° 0334/2019 REF.:I-2017-019 P/C ENVIBOL A/F BOTTERO S.P.A. LIB.: 00132079201 SEDEM-PLANTA ENVASES DE VIDRIO CHUQUISACA-MJNICIPIO ZUDAÑEZ LC I-2017-19</t>
  </si>
  <si>
    <t>||REGISTRO COBRO COMISIÓN AMPLIACIÓN VALIDEZ 0,015% S/USD 63.881.- ENMIENDA BS 220,- REEMBOLSO GASTOS DE COMUNICACIÓN BS220.- Y EMISIÓN DE CBTE. CONTABLE BS 50.- S/G NOTA SEDEM/GG/EV N° 0336/2019 REF.:I-2017-049 P/C ENVIBOL A/F ANTONINI SRL LIB.: 001320792001 SEDEM-PLANTA ENVASES DE VIDRIO CHUQUISACA - MUNICIPIO ZUDAÑEZ I-2017-49</t>
  </si>
  <si>
    <t>'COBRO DE'||UTILES DE ESCRITORIO POR EL COMPROBANTE CONTABLE NRO. 0960605 DE LA FECHA, SEGÚN CORREO ELECTRÓNICO DE YPFB DE F. 23/01/2018. DEBITO DE LA LIBRETA 00513022001 YPFB  OPERACIONES.</t>
  </si>
  <si>
    <t>'COBRO DE UTILES DE ESCRITORIO POR´||DEVOLUCION DE FONDOS LC I-2019-10 SEGUN NOTA SEDEM/GG/EV N°0337/2019 ADJUNTA LIB. 00132079201 SEDEM- PLANTA ENVASES DE VIDRIO CHUQUISACA - MUNICIPIO ZUDAÑEZ REF. LC I-2019-10</t>
  </si>
  <si>
    <t>||AMPLIACION DE VALIDEZ 0,15% S/USD50.580,50.-POR 61 DIAS,COMISION ENMIENDA LC BS220.-REEMBS.GSTS.COMUNICACION BS220.-Y EMISION COMP.CONTABLE BS50.-,S/G NOTA SEDEM/GG/EV NO.0335/2019,29/07/19 REF.:I-2017-054 P/C ENVIBOL A/F CERVE SPA. LIB.00132079201 SEDEM-PLANTA ENVASES DE VIDRIO CHUQ.-MUN.ZUDAÑEZ REF.:COMIS.ENM.4 LC I-2017-054</t>
  </si>
  <si>
    <t>||AMPLIACION DE VALIDEZ 0,15% S/USD189.090.-POR 61 DIAS,REEMBS.GSTS.COMUNICACION BS220.-Y EMISION COMP.CONTABLE BS50.-,S/G NOTA SEDEM/GG/EV NO.0333/2019,29/07/2019 REF.:I-2016-037 P/C ENVIBOL A/F EIRICH INDUSTRIAL LTDA. LIB.00132079201 SEDEM-PLANTA ENVASES DE VIDRIO CHUQ.-MUN.ZUDAÑEZ REF.:COMIS.ENM.5 LC I-2016-037</t>
  </si>
  <si>
    <t>De: 00099024113 Transferencia en cumplimiento al DS N°0913 de 15/06/2011 y el Convenio Intergubernativo de Financiamiento UPRE-CIF-IG 459/2015, suscrito entre la UPRE y el GAM de Reyes, proyecto “Construcción Hospital de II Nivel H.S.J.D.D. Municipio de Reyes Fase II Zona Fátima” correspondiente al pago de la planilla N° 2, según la UPRE.</t>
  </si>
  <si>
    <t>VENTA DE DIVISAS CON TRANSFERENCIA DE FONDOS A SOLICITUD DE MINISTERIO DE EDUCACION SEGUN SOLICITUD 8798 REF: TRASPASO PARA VIOLETA CARMEN ANGULO FERNADEZ EQUIVALENTES 1.395,01 USD LIB. 00099021001 TGN-RECURSOS ORDINARIOS (3987) POR DIFERENCIAL CAMBIARIO</t>
  </si>
  <si>
    <t>VENTA DE DIVISAS CON TRANSFERENCIA DE FONDOS A SOLICITUD DE MINISTERIO DE EDUCACION SEGUN SOLICITUD 8799 REF: TRASPASO PARA HELEN LAURA COARITA FERNANDEZ EQUIVALENTES 1.450,81 USD LIB. 00099021001 TGN-RECURSOS ORDINARIOS (3987) POR DIFERENCIAL CAMBIARIO</t>
  </si>
  <si>
    <t>VENTA DE DIVISAS CON TRANSFERENCIA DE FONDOS A SOLICITUD DE MINISTERIO DE EDUCACION SEGUN SOLICITUD 8804 REF: TRASPASO PARA GABRIELA PATRICIA FLORES AVILES EQUIVALENTES 1.450,81 USD LIB. 00099021001 TGN-RECURSOS ORDINARIOS (3987) POR DIFERENCIAL CAMBIARIO</t>
  </si>
  <si>
    <t>'COBRO DE'||UTILES DE ESCRITORIO POR EL COMPROBANTE CONTABLE NRO. 0960620 DE LA FECHA, SEGÚN CORREO ELECTRÓNICO DE YPFB DE F. 23/01/2018. DEBITO DE LA LIBRETA 00513022001 YPFB  OPERACIONES.</t>
  </si>
  <si>
    <t>De: 00099024113 Transferencia en cumplimiento al DS N°0913 de 15/06/2011 y el Convenio Intergubernativo de Financiamiento UPRE-CIF-IG 0198/2018, suscrito entre la UPRE y el GAM de Villa Azurduy, Proyecto “Const. Edificio Municipal Azurduy”, correspondiente al pago de la planilla Nº5, según la UPRE.</t>
  </si>
  <si>
    <t>De: 00099024113 Transferencia en cumplimiento al DS N°0913 de 15/06/2011 y el Convenio Intergubernativo de Financiamiento UPRE-CIF-IG/040/2016 y UPRE ADENDA-003/2018, suscrito entre la UPRE y el GAM de San Julián, Proyecto “Construcción Estadio Municipal San Julián”, correspondiente al pago de la planilla Nº3, según la UPRE.</t>
  </si>
  <si>
    <t>De: 00099024113 Transferencia en cumplimiento al DS N°0913 de 15/06/2011 y el Convenio Intergubernativo de Financiamiento UPRE-CIF-IG 582/2017, suscrito entre la UPRE y el GAM de Villazón, Proyecto “Construcción Unidad Educativa Carlos Villegas”, correspondiente al pago de la planilla Nº8, según la UPRE.</t>
  </si>
  <si>
    <t>De: 00099024113 Transferencia en cumplimiento al DS N°0913 de 15/06/2011 y el Convenio Intergubernativo de Financiamiento UPRE-CIF-IG 1006/2017, suscrito entre la UPRE y el GAM de Tomave, Proyecto “Construcción 4 Aulas mas Tinglado U.E. Jaime Mendoza de Jachioco - Jachioco”, correspondiente al pago de la planilla Nº2 de cierre, según la UPRE.</t>
  </si>
  <si>
    <t>De: 00099024113 Transferencia en cumplimiento al DS N°0913 de 15/06/2011 y el Convenio Intergubernativo de Financiamiento UPRE-CIF-IG 352/2018, suscrito entre la UPRE y el GAM de Portachuelo, Proyecto “Const. Unidad Educativa Ángel María Limpias Secundaria - Portachuelo”, correspondiente al pago de la planilla Nº1, según la UPRE.</t>
  </si>
  <si>
    <t>De: 00099024113 Transferencia en cumplimiento al DS N°0913 de 15/06/2011 y el Convenio Intergubernativo de Financiamiento UPRE-CIF-IG 102/2018, suscrito entre la UPRE y el GAM de Uyuni, Proyecto “Const. U.E. Modelo Uyuni”, correspondiente al pago de la planilla Nº5, según la UPRE.</t>
  </si>
  <si>
    <t>De: 00099024113 Transferencia en cumplimiento al DS N°0913 de 15/06/2011 y el Convenio Intergubernativo de Financiamiento UPRE-CIF-IG 0265/2018, suscrito entre la UPRE y el GAM de Villa Tunari, Proyecto “Const. Graderías, Iluminación y Cancha de Futbol Central Isinuta - D7 Villa Tunari”, correspondiente al pago de la planilla Nº4, según la UPRE.</t>
  </si>
  <si>
    <t>De: 00099024113 Transferencia en cumplimiento al DS N°0913 de 15/06/2011 y el Convenio Intergubernativo de Financiamiento UPRE-CIF-IG 903/2017, suscrito entre la UPRE y el GAM de Montero, Proyecto “Const. Terrapuerto Municipal de Montero”, correspondiente al pago de la planilla Nº9,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</si>
  <si>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pago de la planilla Nº4, según la UPRE.</t>
  </si>
  <si>
    <t>De: 00099024113 Transferencia en cumplimiento al DS N°0913 de 15/06/2011 y el Convenio Intergubernativo de Financiamiento UPRE-CIF-IG 0318/2018, suscrito entre la UPRE y el GAM de Aiquile, Proyecto “Construcción Instituto Tecnológico Superior Agroindustrial Aiquile - Tecsa”, correspondiente al pago de la planilla Nº1, según la UPRE.</t>
  </si>
  <si>
    <t>De: 00099024113 Transferencia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Nº7, según la UPRE.</t>
  </si>
  <si>
    <t>De: 00099024113 Transferencia en cumplimiento al DS N°0913 de 15/06/2011 y el Convenio Intergubernativo de Financiamiento UPRE-CIF-IG 299/2018, suscrito entre la UPRE y el GAM de Puerto Suárez, Proyecto “Const. Unidad Educativa Angélica Rivero Mendoza Municipio de Puerto Suarez”, correspondiente al pago de la planilla Nº4, según la UPRE.</t>
  </si>
  <si>
    <t>||COBRO DE UTILES DE ESCRITORIO POR REGULARIZACION DE NUESTRO COMPROBANTE S-960023 DEL 23/7/19 POR COBRO DE COMISIONES EFECTUADO POR EL MUFG BANK LTD. POR DESEMBOLSO DEL PRESTAMO JICA BV-P5 SEGUN NOTA MEFP/VTCP/DGCP/UODP-748/2019 DEL 29/7/2019 LIB. NRO. 00099021001 TGN - RECURSOS ORDINARIOS (3987)</t>
  </si>
  <si>
    <t>A:00862012001 TRANSFERENCIA DE RECUPERACIONES SEGÚN NOTA GEF-PRE-JSZ-0605-NOT/19 POR COMISION DE ADMINISTRACION QUE CORRESPONDEN AL FNDR DE ACUERDO A CONTRATO DE FIDEICOMISO “CONTRAPARTES LOCALES”. GAM URIONDO.</t>
  </si>
  <si>
    <t>A:00862012001 TRANSFERENCIA DE RECUPERACIONES SEGÚN NOTA GEF-PRE-JSZ-0605-NOT/19 POR COMISION DE ADMINISTRACION QUE CORRESPONDEN AL FNDR DE ACUERDO A CONTRATO DE FIDEICOMISO “CONTRAPARTES LOCALES”. GAM PUCARANI.</t>
  </si>
  <si>
    <t>A:00862012001 TRANSFERENCIA DE RECUPERACIONES SEGÚN NOTA GEF-PRE-JSZ-0605-NOT/19 POR COMISION DE ADMINISTRACION QUE CORRESPONDEN AL FNDR DE ACUERDO A CONTRATO DE FIDEICOMISO “CONTRAPARTES LOCALES”. GAM TEOPONTE.</t>
  </si>
  <si>
    <t>A:00862012001 TRANSFERENCIA DE RECUPERACIONES SEGÚN NOTA GEF-PRE-JSZ-0605-NOT/19 POR COMISION DE ADMINISTRACION QUE CORRESPONDEN AL FNDR DE ACUERDO A CONTRATO DE FIDEICOMISO “CONTRAPARTES LOCALES”. GAD POTOSI.</t>
  </si>
  <si>
    <t>A:00862012001 TRANSFERENCIA DE RECUPERACIONES SEGÚN NOTA GEF-PRE-JSZ-0605-NOT/19 POR COMISION DE ADMINISTRACION QUE CORRESPONDEN AL FNDR DE ACUERDO A CONTRATO DE FIDEICOMISO “CONTRAPARTES LOCALES”. GAM VIACHA.</t>
  </si>
  <si>
    <t>A:00862012001 TRANSFERENCIA DE RECUPERACIONES SEGÚN NOTA GEF-PRE-JSZ-0605-NOT/19 POR COMISION DE ADMINISTRACION QUE CORRESPONDEN AL FNDR DE ACUERDO A CONTRATO DE FIDEICOMISO “CONTRAPARTES LOCALES”. GAM FILADELFIA.</t>
  </si>
  <si>
    <t>A:00862012001 TRANSFERENCIA DE RECUPERACIONES SEGÚN NOTA GEF-PRE-JSZ-0605-NOT/19 POR COMISION DE ADMINISTRACION QUE CORRESPONDEN AL FNDR DE ACUERDO A CONTRATO DE FIDEICOMISO “CONTRAPARTES LOCALES”. GAD BENI.</t>
  </si>
  <si>
    <t>NÚMERO DE LIBRETA CUT: 99031009.00 OPERACIÓN T01 TRANSFERENCIA DE FONDOS A LA CUT - TESORO DIRECTO DE BANCO UNION S.A. A CUENTA UNICA DEL TESORO CON NUMERO DE SOLICITUD = 4009226 Y NUMERO CORRELATIVO = 91320030072019787 TRANSFERENCIA OPERACIONES DE VENTA BONOS BTX</t>
  </si>
  <si>
    <t>NUMERO DE LIBRETA CUT: 00046024102 OPERACIÓN E75 TRANSFERENCIA DE LA CUENTA FISCAL BUN A LA CUT EN MN TRANSF.DE FONDOS A SOL.G.A.D.DE TARIJA SEGÃN NOTA CITE:GOB.AUT.DPTAL.TJA/S.D.E.F./OF.NÂ°1275/2019 A LA CTA. 3987 CUT LBRTA.00046024102</t>
  </si>
  <si>
    <t>NUMERO DE LIBRETA CUT: 00150014201 OPERACIÓN E75 TRANSFERENCIA DE LA CUENTA FISCAL BUN A LA CUT EN MN TRANSF.DE FONDOS A SOLICITUD DEL PROYECTO SUCRE CIUDAD UNIVERSITARIA SEGÃN NOTA CITE PSCU-DAF 151/19 A LA CTA. 3987 CUT LBRTA.00150014201</t>
  </si>
  <si>
    <t>NUMERO DE LIBRETA CUT: 00291012009 OPERACIÓN E18 TRANSFERENCIA DEL SISTEMA FINANCIERO POR CUENTA DE TERCEROS A LA CUT PAGO POR BOLETA DE GARANTIA</t>
  </si>
  <si>
    <t>TRANSFERENCIA RECIBIDA DEL EXTERIOR SEGÚN MENSAJES SWIFT Nos. 9975 - 9974 (REM.EXT.) DE FECHA 30-07-2019 POR DESEMBOLSO DE OPEP PRÉSTAMO 1653-P CARRET.VILLA GRDO.PTE.TAPERAS LIBRETA N° 00291012002 ABC-RECURSOS PROPIOS REF.: UTILES DE ESCRITORIO</t>
  </si>
  <si>
    <t>||REGULARIZACIÓN DE NUESTRA OPERACIÓN NRO. 0960288 DE F. 25/07/2019 EN ATENCIÓN A NOTA DE LA ADSIB, CITE' ADSIB/NE/0576/2019 DE F.29/07/19 RECIBIDA EN LA FECHA. (HRE-TSO-3578). DEBITO DE LA LIBRETA 00119012001 ADSIB, REPOSICION UTILES DE ESCRITORIO.</t>
  </si>
  <si>
    <t>||TRANSFERENCIA DE FONDOS S/G. MENSAJES SWIFT NROS. 09948 Y 09944 DE LA FECHA. (SECTOR PÚBLICO - SERVICIOS). DEBITO DE LA LIBRETA 00119012001 ADSIB, REPOSICION UTILES DE ESCRITORIO.</t>
  </si>
  <si>
    <t>||TRANSFERENCIA DE FONDOS S/G. MENSAJES SWIFT NROS. 09978 Y 09973 DE LA FECHA. (SECTOR PÚBLICO - SERVICIOS). DEBITO DE LA LIBRETA 00119012001 ADSIB, REPOSICION UTILES DE ESCRITORIO.</t>
  </si>
  <si>
    <t>||RESPUESTA DEBITO DEL BANQUERO SG/ SWIFT 09979 DE LA FECHA REF: COBRO COMISION POR TRANSFERENCIA DE EUR 18.985,39 DEL 03/05/19 SG/ SOLICITUD DE LA EMP. PUBLICA DE TRANSPORTE AEREO MILITAR, PAGO A/F ANSETT AVIATION ITALY SPA LIB. NO. 00596012001 EP-TAM GESTION ADMINISTRATIVA ( EQUIV. EUR 25,00)</t>
  </si>
  <si>
    <t>||RESPUESTA DEBITO DEL BANQUERO SG/ SWIFT 09979 DE LA FECHA REF: COBRO COMISION POR TRANSFERENCIA DE EUR 18.985,39 DEL 03/05/19 SG/ SOLICITUD DE LA EMP. PUBLICA DE TRANSPORTE AEREO MILITAR, PAGO A/F ANSETT AVIATION ITALY SPA LIB. NO. 00596012001 EP-TAM GESTION ADMINISTRATIVA (UTILES DE ESCRITORIIO)</t>
  </si>
  <si>
    <t>A:00862012001 TRANSFERENCIA DE RECUPERACIONES SEGÚN NOTA GEF-PRE-JSZ-0605-NOT/19 POR COMISION DE ADMINISTRACION QUE CORRESPONDEN AL FNDR DE ACUERDO A CONTRATO DE FIDEICOMISO “CONTRAPARTES LOCALES”. GAM YAMPARAEZ.</t>
  </si>
  <si>
    <t>A:00862012001 TRANSFERENCIA DE RECUPERACIONES SEGÚN NOTA GEF-PRE-JSZ-0605-NOT/19 POR COMISION DE ADMINISTRACION QUE CORRESPONDEN AL FNDR DE ACUERDO A CONTRATO DE FIDEICOMISO “CONTRAPARTES LOCALES”. GAM ICLA.</t>
  </si>
  <si>
    <t>A:00862012001 TRANSFERENCIA DE RECUPERACIONES SEGÚN NOTA GEF-PRE-JSZ-0605-NOT/19 POR COMISION DE ADMINISTRACION QUE CORRESPONDEN AL FNDR DE ACUERDO A CONTRATO DE FIDEICOMISO “CONTRAPARTES LOCALES”. GAM SAN PEDRO DE CURAHUARA.</t>
  </si>
  <si>
    <t>A:00862012001 TRANSFERENCIA DE RECUPERACIONES SEGÚN NOTA GEF-PRE-JSZ-0605-NOT/19 POR COMISION DE ADMINISTRACION QUE CORRESPONDEN AL FNDR DE ACUERDO A CONTRATO DE FIDEICOMISO “CONTRAPARTES LOCALES”. GAM PUERTO GONZALO MORENO.</t>
  </si>
  <si>
    <t>A:00862012001 TRANSFERENCIA DE RECUPERACIONES SEGÚN NOTA GEF-PRE-JSZ-0605-NOT/19 POR COMISION DE ADMINISTRACION QUE CORRESPONDEN AL FNDR DE ACUERDO A CONTRATO DE FIDEICOMISO “CONTRAPARTES LOCALES”. GAM SANTIAGO DE ANDAMARCA.</t>
  </si>
  <si>
    <t>A:00862012001 TRANSFERENCIA DE RECUPERACIONES SEGÚN NOTA GEF-PRE-JSZ-0605-NOT/19 POR COMISION DE ADMINISTRACION QUE CORRESPONDEN AL FNDR DE ACUERDO A CONTRATO DE FIDEICOMISO “CONTRAPARTES LOCALES”. GAM SANTA CRUZ.</t>
  </si>
  <si>
    <t>A:00862012001 TRANSFERENCIA DE RECUPERACIONES SEGÚN NOTA GEF-PRE-JSZ-0605-NOT/19 POR COMISION DE ADMINISTRACION QUE CORRESPONDEN AL FNDR DE ACUERDO A CONTRATO DE FIDEICOMISO “CONTRAPARTES LOCALES”. GAM LAS CARRERAS.</t>
  </si>
  <si>
    <t>A:00862012001 TRANSFERENCIA DE RECUPERACIONES SEGÚN NOTA GEF-PRE-JSZ-0605-NOT/19 POR COMISION DE ADMINISTRACION QUE CORRESPONDEN AL FNDR DE ACUERDO A CONTRATO DE FIDEICOMISO “CONTRAPARTES LOCALES”. GAM RIBERALTA.</t>
  </si>
  <si>
    <t>A:00862012001 TRANSFERENCIA DE RECUPERACIONES SEGÚN NOTA GEF-PRE-JSZ-0605-NOT/19 POR COMISION DE ADMINISTRACION QUE CORRESPONDEN AL FNDR DE ACUERDO A CONTRATO DE FIDEICOMISO “CONTRAPARTES LOCALES”. GAM PAZÑA.</t>
  </si>
  <si>
    <t>A:00862012001 TRANSFERENCIA DE RECUPERACIONES SEGÚN NOTA GEF-PRE-JSZ-0605-NOT/19 POR COMISION DE ADMINISTRACION QUE CORRESPONDEN AL FNDR DE ACUERDO A CONTRATO DE FIDEICOMISO “CONTRAPARTES LOCALES”. GAM VILLA ALCALA.</t>
  </si>
  <si>
    <t>A:00862012001 TRANSFERENCIA DE RECUPERACIONES SEGÚN NOTA GEF-PRE-JSZ-0605-NOT/19 POR COMISION DE ADMINISTRACION QUE CORRESPONDEN AL FNDR DE ACUERDO A CONTRATO DE FIDEICOMISO “CONTRAPARTES LOCALES”. GAM ENTRE RIOS (CBBA).</t>
  </si>
  <si>
    <t>A:00862012001 TRANSFERENCIA DE RECUPERACIONES SEGÚN NOTA GEF-PRE-JSZ-0605-NOT/19 POR COMISION DE ADMINISTRACION QUE CORRESPONDEN AL FNDR DE ACUERDO A CONTRATO DE FIDEICOMISO “CONTRAPARTES LOCALES”. GAM VILA VILA.</t>
  </si>
  <si>
    <t>A:00862012001 TRANSFERENCIA DE RECUPERACIONES SEGÚN NOTA GEF-PRE-JSZ-0605-NOT/19 POR COMISION DE ADMINISTRACION QUE CORRESPONDEN AL FNDR DE ACUERDO A CONTRATO DE FIDEICOMISO “CONTRAPARTES LOCALES”. GAM EL TORNO.</t>
  </si>
  <si>
    <t>A:00862012001 TRANSFERENCIA DE RECUPERACIONES SEGÚN NOTA GEF-PRE-JSZ-0605-NOT/19 POR COMISION DE ADMINISTRACION QUE CORRESPONDEN AL FNDR DE ACUERDO A CONTRATO DE FIDEICOMISO “CONTRAPARTES LOCALES”. GAM MECAPACA.</t>
  </si>
  <si>
    <t>A:00862012001 TRANSFERENCIA DE RECUPERACIONES SEGÚN NOTA GEF-PRE-JSZ-0605-NOT/19 POR COMISION DE ADMINISTRACION QUE CORRESPONDEN AL FNDR DE ACUERDO A CONTRATO DE FIDEICOMISO “CONTRAPARTES LOCALES”. GAM CUEVO.</t>
  </si>
  <si>
    <t>A:00862012001 TRANSFERENCIA DE RECUPERACIONES SEGÚN NOTA GEF-PRE-JSZ-0605-NOT/19 POR COMISION DE ADMINISTRACION QUE CORRESPONDEN AL FNDR DE ACUERDO A CONTRATO DE FIDEICOMISO “CONTRAPARTES LOCALES”. GAM EL PUENTE.</t>
  </si>
  <si>
    <t>A:00862012001 TRANSFERENCIA DE RECUPERACIONES SEGÚN NOTA GEF-PRE-JSZ-0605-NOT/19 POR COMISION DE ADMINISTRACION QUE CORRESPONDEN AL FNDR DE ACUERDO A CONTRATO DE FIDEICOMISO “CONTRAPARTES LOCALES”. GAM ARBIETO.</t>
  </si>
  <si>
    <t>A:00862012001 TRANSFERENCIA DE RECUPERACIONES SEGÚN NOTA GEF-PRE-JSZ-0605-NOT/19 POR COMISION DE ADMINISTRACION QUE CORRESPONDEN AL FNDR DE ACUERDO A CONTRATO DE FIDEICOMISO “CONTRAPARTES LOCALES”. GAM PAPEL PAMPA.</t>
  </si>
  <si>
    <t>A:00862012001 TRANSFERENCIA DE RECUPERACIONES SEGÚN NOTA GEF-PRE-JSZ-0605-NOT/19 POR COMISION DE ADMINISTRACION QUE CORRESPONDEN AL FNDR DE ACUERDO A CONTRATO DE FIDEICOMISO “CONTRAPARTES LOCALES”. GAM LURIBAY.</t>
  </si>
  <si>
    <t>A:00862012001 TRANSFERENCIA DE RECUPERACIONES SEGÚN NOTA GEF-PRE-JSZ-0605-NOT/19 POR COMISION DE ADMINISTRACION QUE CORRESPONDEN AL FNDR DE ACUERDO A CONTRATO DE FIDEICOMISO “CONTRAPARTES LOCALES”. GAM VILLA CHARCAS.</t>
  </si>
  <si>
    <t>A:00862012001 TRANSFERENCIA DE RECUPERACIONES SEGÚN NOTA GEF-PRE-JSZ-0605-NOT/19 POR COMISION DE ADMINISTRACION QUE CORRESPONDEN AL FNDR DE ACUERDO A CONTRATO DE FIDEICOMISO “CONTRAPARTES LOCALES”. GAM VILLA RIVERO.</t>
  </si>
  <si>
    <t>De: 00099024113 Transferencia en cumplimiento al DS N°0913 de 15/06/2011 y el Convenio Intergubernativo de Financiamiento UPRE-CIF-IG 001/2016, suscrito entre la UPRE y el GAM de Ayata, Proyecto “Construcción Palacio Consistorial del G.A.M. Ayata”, correspondiente al pago de la planilla Nº6 de cierre, según la UPRE.</t>
  </si>
  <si>
    <t>De: 00099024113 Transferencia en cumplimiento al DS N°0913 de 15/06/2011 y el Convenio Intergubernativo de Financiamiento UPRE-CIF-IG 1034/2017, suscrito entre la UPRE y el GAD de Potosí, Proyecto “Construcción Piscina Olímpica Potosí”, correspondiente al pago de la planilla Nº13, según la UPRE.</t>
  </si>
  <si>
    <t>A:00862012001 TRANSFERENCIA DE RECUPERACIONES SEGÚN NOTA GEF-PRE-JSZ-0605-NOT/19 POR COMISION DE ADMINISTRACION QUE CORRESPONDEN AL FNDR DE ACUERDO A CONTRATO DE FIDEICOMISO “CONTRAPARTES LOCALES”. GAM CHAQUI.</t>
  </si>
  <si>
    <t>A:00862012001 TRANSFERENCIA DE RECUPERACIONES SEGÚN NOTA GEF-PRE-JSZ-0605-NOT/19 POR COMISION DE ADMINISTRACION QUE CORRESPONDEN AL FNDR DE ACUERDO A CONTRATO DE FIDEICOMISO “CONTRAPARTES LOCALES”. GAM TARABUCO.</t>
  </si>
  <si>
    <t>A:00862012001 TRANSFERENCIA DE RECUPERACIONES SEGÚN NOTA GEF-PRE-JSZ-0605-NOT/19 POR COMISION DE ADMINISTRACION QUE CORRESPONDEN AL FNDR DE ACUERDO A CONTRATO DE FIDEICOMISO “CONTRAPARTES LOCALES”. GAM TARIJA.</t>
  </si>
  <si>
    <t>A:00862012001 TRANSFERENCIA DE RECUPERACIONES SEGÚN NOTA GEF-PRE-JSZ-0605-NOT/19 POR COMISION DE ADMINISTRACION QUE CORRESPONDEN AL FNDR DE ACUERDO A CONTRATO DE FIDEICOMISO “CONTRAPARTES LOCALES”. GAM PRESTO.</t>
  </si>
  <si>
    <t>A:00862012001 TRANSFERENCIA DE RECUPERACIONES SEGÚN NOTA GEF-PRE-JSZ-0605-NOT/19 POR COMISION DE ADMINISTRACION QUE CORRESPONDEN AL FNDR DE ACUERDO A CONTRATO DE FIDEICOMISO “CONTRAPARTES LOCALES”. GAM CULPINA.</t>
  </si>
  <si>
    <t>A:00862012001 TRANSFERENCIA DE RECUPERACIONES SEGÚN NOTA GEF-PRE-JSZ-0605-NOT/19 POR COMISION DE ADMINISTRACION QUE CORRESPONDEN AL FNDR DE ACUERDO A CONTRATO DE FIDEICOMISO “CONTRAPARTES LOCALES”. GAM ESMERALDA.</t>
  </si>
  <si>
    <t>A:00862012001 TRANSFERENCIA DE RECUPERACIONES SEGÚN NOTA GEF-PRE-JSZ-0605-NOT/19 POR COMISION DE ADMINISTRACION QUE CORRESPONDEN AL FNDR DE ACUERDO A CONTRATO DE FIDEICOMISO “CONTRAPARTES LOCALES”. GAM VILLA TUNARI.</t>
  </si>
  <si>
    <t>A:00862012001 TRANSFERENCIA DE RECUPERACIONES SEGÚN NOTA GEF-PRE-JSZ-0605-NOT/19 POR COMISION DE ADMINISTRACION QUE CORRESPONDEN AL FNDR DE ACUERDO A CONTRATO DE FIDEICOMISO “CONTRAPARTES LOCALES”. GAM ORURO.</t>
  </si>
  <si>
    <t>A:00862012001 TRANSFERENCIA DE RECUPERACIONES SEGÚN NOTA GEF-PRE-JSZ-0605-NOT/19 POR COMISION DE ADMINISTRACION QUE CORRESPONDEN AL FNDR DE ACUERDO A CONTRATO DE FIDEICOMISO “CONTRAPARTES LOCALES”. GAM INCAHUASI.</t>
  </si>
  <si>
    <t>A:00862012001 TRANSFERENCIA DE RECUPERACIONES SEGÚN NOTA GEF-PRE-JSZ-0605-NOT/19 POR COMISION DE ADMINISTRACION QUE CORRESPONDEN AL FNDR DE ACUERDO A CONTRATO DE FIDEICOMISO “CONTRAPARTES LOCALES”. GAM PADCAYA.</t>
  </si>
  <si>
    <t>A:00862012001 TRANSFERENCIA DE RECUPERACIONES SEGÚN NOTA GEF-PRE-JSZ-0605-NOT/19 POR COMISION DE ADMINISTRACION QUE CORRESPONDEN AL FNDR DE ACUERDO A CONTRATO DE FIDEICOMISO “CONTRAPARTES LOCALES”. GAM UMALA.</t>
  </si>
  <si>
    <t>A:00862012001 TRANSFERENCIA DE RECUPERACIONES SEGÚN NOTA GEF-PRE-JSZ-0605-NOT/19 POR COMISION DE ADMINISTRACION QUE CORRESPONDEN AL FNDR DE ACUERDO A CONTRATO DE FIDEICOMISO “CONTRAPARTES LOCALES”. GAM CARAPARI.</t>
  </si>
  <si>
    <t>A:00862012001 TRANSFERENCIA DE RECUPERACIONES SEGÚN NOTA GEF-PRE-JSZ-0605-NOT/19 POR COMISION DE ADMINISTRACION QUE CORRESPONDEN AL FNDR DE ACUERDO A CONTRATO DE FIDEICOMISO “CONTRAPARTES LOCALES”. GAM SAN PABLO DE HUACARETA.</t>
  </si>
  <si>
    <t>A:00862012001 TRANSFERENCIA DE RECUPERACIONES SEGÚN NOTA GEF-PRE-JSZ-0605-NOT/19 POR COMISION DE ADMINISTRACION QUE CORRESPONDEN AL FNDR DE ACUERDO A CONTRATO DE FIDEICOMISO “CONTRAPARTES LOCALES”. GAM VILLA AZURDUY.</t>
  </si>
  <si>
    <t>A:00862012001 TRANSFERENCIA DE RECUPERACIONES SEGÚN NOTA GEF-PRE-JSZ-0605-NOT/19 POR COMISION DE ADMINISTRACION QUE CORRESPONDEN AL FNDR DE ACUERDO A CONTRATO DE FIDEICOMISO “CONTRAPARTES LOCALES”. GAM TOLEDO.</t>
  </si>
  <si>
    <t>A:00862012001 TRANSFERENCIA DE RECUPERACIONES SEGÚN NOTA GEF-PRE-JSZ-0605-NOT/19 POR COMISION DE ADMINISTRACION QUE CORRESPONDEN AL FNDR DE ACUERDO A CONTRATO DE FIDEICOMISO “CONTRAPARTES LOCALES”. GAM INDEPENDENCIA</t>
  </si>
  <si>
    <t>A:00862012001 TRANSFERENCIA DE RECUPERACIONES SEGÚN NOTA GEF-PRE-JSZ-0605-NOT/19 POR COMISION DE ADMINISTRACION QUE CORRESPONDEN AL FNDR DE ACUERDO A CONTRATO DE FIDEICOMISO “CONTRAPARTES LOCALES”. GAM SAN ANDRES.</t>
  </si>
  <si>
    <t>A:00862012001 TRANSFERENCIA DE RECUPERACIONES SEGÚN NOTA GEF-PRE-JSZ-0605-NOT/19 POR COMISION DE ADMINISTRACION QUE CORRESPONDEN AL FNDR DE ACUERDO A CONTRATO DE FIDEICOMISO “CONTRAPARTES LOCALES”. GAM YAPACANI.</t>
  </si>
  <si>
    <t>A:00862012001 TRANSFERENCIA DE RECUPERACIONES SEGÚN NOTA GEF-PRE-JSZ-0605-NOT/19 POR COMISION DE ADMINISTRACION QUE CORRESPONDEN AL FNDR DE ACUERDO A CONTRATO DE FIDEICOMISO “CONTRAPARTES LOCALES”. GAD ORURO.</t>
  </si>
  <si>
    <t>A:00862012001 TRANSFERENCIA DE RECUPERACIONES SEGÚN NOTA GEF-PRE-JSZ-0605-NOT/19 POR COMISION DE ADMINISTRACION QUE CORRESPONDEN AL FNDR DE ACUERDO A CONTRATO DE FIDEICOMISO “CONTRAPARTES LOCALES”. GAM ESMORUCO</t>
  </si>
  <si>
    <t>A:00862012001 TRANSFERENCIA DE RECUPERACIONES SEGÚN NOTA GEF-PRE-JSZ-0605-NOT/19 POR COMISION DE ADMINISTRACION QUE CORRESPONDEN AL FNDR DE ACUERDO A CONTRATO DE FIDEICOMISO “CONTRAPARTES LOCALES”. GAD CHUQUISACA.</t>
  </si>
  <si>
    <t>A:00862012001 TRANSFERENCIA DE RECUPERACIONES SEGÚN NOTA GEF-PRE-JSZ-0605-NOT/19 POR COMISION DE ADMINISTRACION QUE CORRESPONDEN AL FNDR DE ACUERDO A CONTRATO DE FIDEICOMISO “CONTRAPARTES LOCALES”. GAM GUALBERTO VILLARROEL.</t>
  </si>
  <si>
    <t>De: 00099024113 Transferencia en cumplimiento al DS N°0913 de 15/06/2011 y el Convenio Intergubernativo de Financiamiento UPRE-CIF-IG 0245/2018 suscrito entre la UPRE y el GAD del Beni, Proyecto “Const. U.E. Nueva Galilea con Tinglado Polifuncional y Graderías – Com. Nueva Galilea”, correspondiente al pago de la planilla Nº3,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</si>
  <si>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Nº5, según la UPRE.</t>
  </si>
  <si>
    <t>De: 00099024113 Transferencia en cumplimiento al DS N°0913 de 15/06/2011 y el Convenio Intergubernativo de Financiamiento UPRE-CIF-IG 0138/2018, suscrito entre la UPRE y el GAM de Villa Tunari, Proyecto “Const. 8 Aulas, Tinglado, Gradería y Recarpetado de Cancha Múltiple U.E. Villa Nueva – D 4 Villa Tunari”, correspondiente al pago de la planilla Nº3 de cierre, según la UPRE.</t>
  </si>
  <si>
    <t>De: 00099024113 Transferencia en cumplimiento al DS N°0913 de 15/06/2011 y el Convenio Intergubernativo de Financiamiento UPRE-CIF-IG 022/2019 suscrito entre la UPRE y el GAM de Villa Tunari, Proyecto “Construcción Tinglado con Gradería y Recarpetado U.E. San Cristobal B D-3”, correspondiente al pago de la planilla Nº2, según la UPRE.</t>
  </si>
  <si>
    <t>De: 00099024113 Transferencia en cumplimiento al DS N°0913 de 15/06/2011 y el Convenio Intergubernativo de Financiamiento UPRE-CIF-IG 1120/2017, suscrito entre la UPRE y el GAM de Villa Tunari, Proyecto “Construcción Cancha de Futbol y Graderías Central Paractito D-9”, correspondiente al pago de la planilla Nº6, según la UPRE.</t>
  </si>
  <si>
    <t>De: 00099024113 Transferencia en cumplimiento al DS N°0913 de 15/06/2011 y el Convenio Intergubernativo de Financiamiento UPRE-CIF-IG 0231/2018, suscrito entre la UPRE y el GAM de San Pablo de Huacareta, Proyecto “Const. Plaza Comunidad Ñacamiri”, correspondiente al pago de la planilla Nº2 de cierre, según la UPRE.</t>
  </si>
  <si>
    <t>De: 00099024113 Transferencia en cumplimiento al DS N°0913 de 15/06/2011 y el Convenio Intergubernativo de Financiamiento UPRE-CIF-IG 021/2017, suscrito entre la UPRE y el GAM de Oruro, Proyecto “Construcción Unidad Educativa San Luis”, correspondiente al pago de la planilla Nº6 de cierre, según la UPRE.</t>
  </si>
  <si>
    <t>De: 00099024113 Transferencia en cumplimiento al DS N°0913 de 15/06/2011 y el Convenio Intergubernativo de Financiamiento UPRE-CIF-IG 274/2018 suscrito entre la UPRE y el GAD del Beni, Proyecto “Const. del Aeropuerto de Guayaramerin - Beni”, correspondiente al pago de la planilla Nº2, según la UPRE.</t>
  </si>
  <si>
    <t>De: 00099024113 Transferencia en cumplimiento al DS N°0913 de 15/06/2011 y el Convenio Intergubernativo de Financiamiento UPRE-CIF-IG 090/2018, suscrito entre la UPRE y el GAM de Pazña, Proyecto “Construcción Enlosetado Calles Adyacentes Plaza Urmiri Pazña”, correspondiente al pago de la planilla Nº2 de cierre, según la UPRE.</t>
  </si>
  <si>
    <t>De: 00099024113 Transferencia en cumplimiento al DS N°0913 de 15/06/2011 y el Convenio Intergubernativo de Financiamiento UPRE-CIF-IG 330/2018, suscrito entre la UPRE y el GAM de San Lorenzo, Proyecto “Const. Coliseo Municipal San Lorenzo – Com. Blanca Flor”, correspondiente al pago de la planilla Nº1, según la UPRE.</t>
  </si>
  <si>
    <t>De: 00099024113 Transferencia en cumplimiento al DS N°0913 de 15/06/2011 y el Convenio Intergubernativo de Financiamiento UPRE-CIF-IG 0236/2018, suscrito entre la UPRE y el GAM de Poroma, Proyecto “Const. Tinglado y Graderías Unidad Educativa Irocota Comunidad Irocota”, correspondiente al pago de la planilla Nº4 de cierre, según la UPRE.</t>
  </si>
  <si>
    <t>De: 00099024113 Transferencia en cumplimiento al DS N°0913 de 15/06/2011 y el Convenio Intergubernativo de Financiamiento UPRE-CIF-IG 926/2017, suscrito entre la UPRE y el GAM de Tacobamba, Proyecto “Const. U.E. Juan Evo Morales Ayma C. Condes”, correspondiente al pago de la planilla Nº1, según la UPRE.</t>
  </si>
  <si>
    <t>De: 00099024113 Transferencia en cumplimiento al DS N°0913 de 15/06/2011 y el Convenio Intergubernativo de Financiamiento UPRE-CIF-IG 030/2017, suscrito entre la UPRE y el GAM de Arbieto, Proyecto “Construcción Cancha Césped Sintético con Cerco Perimetral 20 de Octubre”, correspondiente al pago de la planilla Nº2 de cierre, según la UPRE.</t>
  </si>
  <si>
    <t>De: 00099024113 Transferencia en cumplimiento al DS N°0913 de 15/06/2011 y el Convenio Intergubernativo de Financiamiento UPRE-CIF-IG 010/2019 suscrito entre la UPRE y el GAM de Llallagua, Proyecto “Construcción U.E. Simón Bolívar Urbanización Golf”, correspondiente al pago de la planilla Nº2, según la UPRE.</t>
  </si>
  <si>
    <t>PAGO A CAF PRÉSTAMO CFA003145 VCTO. 31-07-2019 POR CUENTA DE TGN , NTI. 012397 VALOR 31-07-2019 CAPITAL USD 841.465,71 INTERESES USD 48.864,62 CTA. 3987 CUENTA UNICA DEL TESORO-3987 LIB. 00099021001 REF.: COMISIONES BANCARIAS</t>
  </si>
  <si>
    <t>VENTA DE DIVISAS CON TRANSFERENCIA DE FONDOS A SOLICITUD DE DIRECCION ESTRATEGICA DE REIVINDICACION MARITIMA DIREMAR SEGUN SOLICITUD 8815 REF: PAGO AL ASESOR EDGARDO SOBENES OBREGON POR SERVICIO DE ASESORAMIENTO EN MATERIA DE DERECHO INTERNACIONAL SOLICITADO CON INFORME IF DIREMAR DDS N 30 2019 PO LIB. 00099021001 TGN-RECURSOS ORDINARIOS (3987) POR DIFERENCIAL CAMBIARIO</t>
  </si>
  <si>
    <t>PROVISION DE FONDOS A SOLICITUD DE YACIMIENTOS PETROLIFEROS FISCALES BOLIVIANOS SEGUN SOLICITUD YPFB-0180-2019 REF: PAGO A YPFB TRANSPORTE SA DE MAYO 2019 POR SERV TRANS GN MI INTERRUMPIBLE Y ME FIRME LIB. 00513012007 YPFB - RECURSOS NACIONALIZACIÓN</t>
  </si>
  <si>
    <t>NUMERO DE LIBRETA CUT: 00670018003 OPERACIÓN E18 TRANSFERENCIA DEL SISTEMA FINANCIERO POR CUENTA DE TERCEROS A LA CUT OEP TRIBUNAL SUPREMO ELECTORAL UNICEF PAYMENT NUMBER 3190200485</t>
  </si>
  <si>
    <t>NUMERO DE LIBRETA CUT: 00100311018005 OPERACIÓN E18 TRANSFERENCIA DEL SISTEMA FINANCIERO POR CUENTA DE TERCEROS A LA CUT AAPS FONDO DE NN UU UNICEFUNICEF PAYMENT NUMBER 3190200486</t>
  </si>
  <si>
    <t>De: 00099024113 Transferencia en cumplimiento al DS N°0913 de 15/06/2011 y el Convenio Intergubernativo de Financiamiento UPRE-CIF-IG 0191/2018, suscrito entre la UPRE y el GAM de Incahuasi, Proyecto “Const. Tinglado Unidad Educativa Huajlaya (Incahuasi)”, correspondiente al pago de la planilla Nº3 de cierre, según la UPRE.</t>
  </si>
  <si>
    <t>De: 00099024113 Transferencia en cumplimiento al DS N°0913 de 15/06/2011 y el Convenio Intergubernativo de Financiamiento UPRE-CIF-IG 174/2017, suscrito entre la UPRE y el GAM de Comanche, Proyecto “Construcción Bloque de Aulas Unidad Educativa Nacional de Comanche”, correspondiente al pago de la planilla Nº5, según la UPRE.</t>
  </si>
  <si>
    <t>De: 00099024113 Transferencia en cumplimiento al DS N°0913 de 15/06/2011 y el Convenio Intergubernativo de Financiamiento UPRE-CIF-IG 1101/2017, suscrito entre la UPRE y el GAM de Warnes, Proyecto “Const. Guardería Municipal Julia Katan de Said Warnes”, correspondiente al pago de la planilla Nº2, según la UPRE.</t>
  </si>
  <si>
    <t>De: 00099024113 Transferencia en cumplimiento al DS N°0913 de 15/06/2011 y el Convenio Intergubernativo de Financiamiento UPRE-CIF-IG 0171/2018, suscrito entre la UPRE y el GAM de General Agustín Saavedra, Proyecto “Const. Unidad Educativa Príncipe de Paz Fe y Alegría - General Agustín Saavedra”, correspondiente al pago de la planilla Nº5, según la UPRE.</t>
  </si>
  <si>
    <t>De: 00099024113 Transferencia en cumplimiento al DS N°0913 de 15/06/2011 y el Convenio Intergubernativo de Financiamiento UPRE-CIF-IG 1114/2017, suscrito entre la UPRE y el GAM de Irupana (Villa de Lanza), Proyecto “Construcción Coliseo Cerrado Comunidad Lambate - Irupana”, correspondiente al pago de la planilla Nº8 de cierre, según la UPRE.</t>
  </si>
  <si>
    <t>De: 00099024113 Transferencia en cumplimiento al DS N°0913 de 15/06/2011 y el Convenio Intergubernativo de Financiamiento UPRE-CIF-IG 047/2019 suscrito entre la UPRE y el GAD de Pando, Proyecto “Const. 1 Puente Tipo Cajón en la Av. Bahia - Cobija”, correspondiente al pago de la planilla Nº1, según la UPRE.</t>
  </si>
  <si>
    <t>De: 00099024113 Transferencia en cumplimiento al DS N°0913 de 15/06/2011 y el Convenio Intergubernativo de Financiamiento UPRE-CIF-IG 0163/2018, suscrito entre la UPRE y el GAM de Sucre, Proyecto “Const. Unidad Educativa Mercedes Candia de Ovando - Av. Del Maestro”, correspondiente al pago de la planilla Nº4, según la UPRE.</t>
  </si>
  <si>
    <t>De: 00099024113 Transferencia en cumplimiento al DS N°0913 de 15/06/2011 y el Convenio Intergubernativo de Financiamiento UPRE-CIF-IG 0116/2018, suscrito entre la UPRE y el GAM de Betanzos, Proyecto “Construcción Tinglado Unidad Educativa Tomas Frías - Betanzos”, correspondiente al pago de la planilla Nº2,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</si>
  <si>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al pago de la planilla Nº7, según la UPRE.</t>
  </si>
  <si>
    <t>De: 00099024113 Transferencia en cumplimiento al DS N°0913 de 15/06/2011 y el Convenio Intergubernativo de Financiamiento UPRE-CIF-IG 070/2018, suscrito entre la UPRE y el GAM de Soracachi, Proyecto “Construcción Aulas Unidad Educativa Mcal. Sucre de Tolapalca - Tolapalca”, correspondiente al pago de la planilla Nº3 de cierre,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</si>
  <si>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Nº5, según la UPRE.</t>
  </si>
  <si>
    <t>De: 00099024113 Transferencia en cumplimiento al DS N°0913 de 15/06/2011 y el Convenio Intergubernativo de Financiamiento UPRE-CIF-IG 0233/2018, suscrito entre la UPRE y el GAM de Poroma, Proyecto “Const. Tinglado y Gradería Unidad Educativa Fray Francisco Valea – Comunidad Pomanasa”, correspondiente al pago de la planilla Nº2, según la UPRE.</t>
  </si>
  <si>
    <t>De: 00099024113 Transferencia en cumplimiento al DS N°0913 de 15/06/2011 y el Convenio Intergubernativo de Financiamiento UPRE-CIF-IG 1069/2017, suscrito entre la UPRE y el GAM de Exaltación, Proyecto “Const. Mercado Municipal - Municipio de Exaltación de la Santa Cruz”, correspondiente al pago de la planilla Nº3 de cierre, según la UPRE.</t>
  </si>
  <si>
    <t>De: 00099024113 Transferencia en cumplimiento al DS N°0913 de 15/06/2011 y el Convenio Intergubernativo de Financiamiento UPRE-CIF-IG 192/2017, suscrito entre la UPRE y el GAM de Villa Alcalá, Proyecto “Construcción Unidad Educativa Oscar Alfaro Limabamba”, correspondiente al pago de la planilla Nº7, según la UPRE.</t>
  </si>
  <si>
    <t>De: 00099024113 Transferencia en cumplimiento al DS N°0913 de 15/06/2011 y el Convenio Intergubernativo de Financiamiento UPRE-CIF-IG 0048/2018, suscrito entre la UPRE y el GAM de Corque, Proyecto “Construcción Internado U.E. Huaylloco - San Pedro de Huaylloco”, correspondiente al pago de la planilla Nº6 de cierre, según la UPRE.</t>
  </si>
  <si>
    <t>De: 00099024113 Transferencia en cumplimiento al DS N°0913 de 15/06/2011 y el Convenio Intergubernativo de Financiamiento UPRE-CIF-IG 1096/2017 y UPRE-ADENDA-005/2018, suscrito entre la UPRE y el GAM de Buena Vista, Proyecto “Const. Unidad Educativa Caranda – Municipio de Buena Vista”, correspondiente al pago de la planilla Nº6, según la UPRE.</t>
  </si>
  <si>
    <t>De: 00099024113 Transferencia en cumplimiento al DS N°0913 de 15/06/2011 y el Convenio Intergubernativo de Financiamiento UPRE-CIF-IG 0261/2018, suscrito entre la UPRE y el GAD de Cochabamba, Proyecto “Construcción Puente Vehicular Serkheta - Misicuni”, correspondiente al pago de la planilla Nº1, según la UPRE.</t>
  </si>
  <si>
    <t>De: 00099024113 Transferencia en cumplimiento al DS N°0913 de 15/06/2011 y el Convenio Intergubernativo de Financiamiento UPRE-CIF-IG 1004/2017, suscrito entre la UPRE y el GAM de Tomave, Proyecto “Construcción Tinglado U.E. Eduardo Abaroa de Visigza - Visigza”, correspondiente al pago de la planilla Nº2 de cierre, según la UPRE.</t>
  </si>
  <si>
    <t>De: 00099024113 Transferencia en cumplimiento al DS N°0913 de 15/06/2011 y el Convenio Intergubernativo de Financiamiento UPRE-CIF-IG 019/2019, suscrito entre la UPRE y el GAM de Villa Tunari, Proyecto “Const. Tinglado, Graderías y Cancha Múltiple U.E. Puerto Patiño – D8 Villa Tunari”, correspondiente al pago de la planilla Nº2, según la UPRE.</t>
  </si>
  <si>
    <t>De: 00099024113 Transferencia en cumplimiento al DS N°0913 de 15/06/2011 y el Convenio Intergubernativo de Financiamiento UPRE-CIF-IG 187/2017, suscrito entre la UPRE y el GAD de Pando, Proyecto “Const. Centro de Capacitación Departamental para el Apoyo a la Producción de los Pueblos Indígenas de Pando”, correspondiente al pago de la planilla Nº5 de cierre, según la UPRE.</t>
  </si>
  <si>
    <t>De: 00099024113 Transferencia en cumplimiento al DS N°0913 de 15/06/2011 y el Convenio Intergubernativo de Financiamiento UPRE-CIF-IG 126/2017, suscrito entre la UPRE y el GAM de Sucre, Proyecto “Construcción Centro Cultural de la Prensa Municipal - Sucre”, correspondiente al pago de la planilla Nº5, según la UPRE.</t>
  </si>
  <si>
    <t>De: 00099024113 Transferencia en cumplimiento al DS N°0913 de 15/06/2011 y el Convenio Intergubernativo de Financiamiento UPRE-CIF-IG 308/2018, suscrito entre la UPRE y el GAM de Porvenir, Proyecto “Const. U.E. Técnico Humanístico Nicolás Suarez - Villa Rojas”, correspondiente al pago de la planilla Nº3, según la UPRE.</t>
  </si>
  <si>
    <t>De: 00099024113 Transferencia en cumplimiento al DS N°0913 de 15/06/2011 y el Convenio Interinstitucional de Financiamiento UPRE-CIF-422/2014, suscrito entre la UPRE y el GAM de Coroico, Proyecto “Construcción Tinglado Para Polifuncional U.E. Puente Armas”, correspondiente al pago de la devolución de retención del 7%, según la UPRE.</t>
  </si>
  <si>
    <t>De: 00099024113 Transferencia en cumplimiento al DS N°0913 de 15/06/2011 y el Convenio Intergubernativo de Financiamiento UPRE-CIF-IG 0183/2018, suscrito entre la UPRE y el GAM de Incahuasi, Proyecto “Const. Tinglado Unidad Educativa 25 de Mayo Chillajara (Incahuasi)”, correspondiente al pago de la planilla Nº3 de cierre, según la UPRE.</t>
  </si>
  <si>
    <t>De: 00099024113 Transferencia en cumplimiento al DS N°0913 de 15/06/2011 y el Convenio Intergubernativo de Financiamiento UPRE-CIF-IG 011/2019, suscrito entre la UPRE y el GAM de Llallagua, Proyecto “Construcción Centro de Capacitación y Apoyo al Desarrollo Productivo Social Llallagua”, correspondiente al pago de la planilla Nº2, según la UPRE.</t>
  </si>
  <si>
    <t>De: 00099024113 Transferencia en cumplimiento al DS N°0913 de 15/06/2011 y el Convenio Intergubernativo de Financiamiento UPRE-CIF-IG 301/2018, suscrito entre la UPRE y el GAIOC de Charagua Iyambae, Proyecto “Const. Mercado Popular La Estación - Charagua”, correspondiente al pago de la planilla Nº4, según la UPRE.</t>
  </si>
  <si>
    <t>A:00596012001 A requerimiento del Ministerio de Defensa Nacional con nota CITE: DGAA-UF-ST. N° 0897/2019 y Informe GAA-EP.TAM. SECC.CONT. No. 371/2019, en la cual solicita el traspaso de saldos disponibles de la cuenta fiscal N° 1-4669509 a la Libreta N° 00596012001 EP-TAM GESTIÓN ADMINISTRATIVA POR DEPÓSITOS ERRÓNEOS, H.R. 6-22808-R/3548-R.</t>
  </si>
  <si>
    <t>||REGULARIZACIÓN DE NUESTRA OPERACIÓN NRO. 0960744 DE F. 30/07/2019 EN ATENCIÓN A CORREO ELECTRÓNICO DEL INIAF. A LA LIBR.00222018014 INIAF-CIMMYT PLATAFORMA DE FENOTIPADO EN CAMPO PARA PYRICULARIA; P/CTA.CIMMYT.</t>
  </si>
  <si>
    <t>||REGULARIZACIÓN DE NUESTRA OPERACIÓN NRO. 0960744 DE F. 30/07/2019 EN ATENCIÓN A CORREO ELECTRÓNICO DEL INIAF. DEBITO DE LA LIBRETA 00222012001 INIAF- A NIVEL NACIONAL; COBRO UTILES DE ESCRITORIO.</t>
  </si>
  <si>
    <t>De: 00099024113 Transferencia en cumplimiento al DS N°0913 de 15/06/2011 y el Convenio Intergubernativo de Financiamiento UPRE-CIF-IG 0194/2018, suscrito entre la UPRE y el GAM de Sopachuy, Proyecto “Const. Unidad Educativa Mama Wasi Comunidad Mama Huasi”, correspondiente al pago de la planilla Nº3, según la UPRE.</t>
  </si>
  <si>
    <t>De: 00099024113 Transferencia en cumplimiento al DS N°0913 de 15/06/2011 y el Convenio Intergubernativo de Financiamiento UPRE-CIF-IG 0169/2018, suscrito entre la UPRE y el GAM de Ayo Ayo, Proyecto “Construcción Coliseo Municipal Tupac Katari - Ayo Ayo”, correspondiente al pago de la planilla Nº4, según la UPRE.</t>
  </si>
  <si>
    <t>De: 00099024113 Transferencia en cumplimiento al DS N°0913 de 15/06/2011 y el Convenio Intergubernativo de Financiamiento UPRE-CIF-IG 535/2016, suscrito entre la UPRE y el GAM de Entre Ríos, Proyecto “Construcción Mercado Central Entre Ríos (Zona Cañaveral)”, correspondiente al pago de la planilla Nº17 de cierre,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</si>
  <si>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la planilla Nº7 de cierre, según la UPRE.</t>
  </si>
  <si>
    <t>De: 00099024113 Transferencia en cumplimiento al DS N°0913 de 15/06/2011 y el Convenio Intergubernativo de Financiamiento UPRE-CIF-IG 175/2017, suscrito entre la UPRE y el GAM de Comanche, Proyecto “Construcción Tinglado Unidad Educativa Kella Kella Alta”, correspondiente al pago de la planilla Nº3,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</si>
  <si>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Nº9 de cierre, según la UPRE.</t>
  </si>
  <si>
    <t>A:00862012001 TRANSFERENCIA DE RECUPERACIONES SEGÚN NOTA GEF-PRE-JSZ-0605-NOT/19 POR COMISION DE ADMINISTRACION QUE CORRESPONDEN AL FNDR DE ACUERDO A CONTRATO DE FIDEICOMISO “CONTRAPARTES LOCALES”. GAM PASORAPA.</t>
  </si>
  <si>
    <t>A:00862012001 TRANSFERENCIA DE RECUPERACIONES SEGÚN NOTA GEF-PRE-JSZ-0605-NOT/19 POR COMISION DE ADMINISTRACION QUE CORRESPONDEN AL FNDR DE ACUERDO A CONTRATO DE FIDEICOMISO “CONTRAPARTES LOCALES”. GAM VILLA MONTES.</t>
  </si>
  <si>
    <t>A:00862012001 TRANSFERENCIA DE RECUPERACIONES SEGÚN NOTA GEF-PRE-JSZ-0605-NOT/19 POR COMISION DE ADMINISTRACION QUE CORRESPONDEN AL FNDR DE ACUERDO A CONTRATO DE FIDEICOMISO “CONTRAPARTES LOCALES”. GAM RAVELO.</t>
  </si>
  <si>
    <t>A:00862012001 TRANSFERENCIA DE RECUPERACIONES SEGÚN NOTA GEF-PRE-JSZ-0605-NOT/19 POR COMISION DE ADMINISTRACION QUE CORRESPONDEN AL FNDR DE ACUERDO A CONTRATO DE FIDEICOMISO “CONTRAPARTES LOCALES”. GAM CAMATAQUI.</t>
  </si>
  <si>
    <t>A:00862012001 TRANSFERENCIA DE RECUPERACIONES SEGÚN NOTA GEF-PRE-JSZ-0605-NOT/19 POR COMISION DE ADMINISTRACION QUE CORRESPONDEN AL FNDR DE ACUERDO A CONTRATO DE FIDEICOMISO “CONTRAPARTES LOCALES”. GAM SAN LORENZO.</t>
  </si>
  <si>
    <t>A:00862012001 TRANSFERENCIA DE RECUPERACIONES SEGÚN NOTA GEF-PRE-JSZ-0605-NOT/19 POR COMISION DE ADMINISTRACION QUE CORRESPONDEN AL FNDR DE ACUERDO A CONTRATO DE FIDEICOMISO “CONTRAPARTES LOCALES”. GAM COCAPATA.</t>
  </si>
  <si>
    <t>A:00862012001 TRANSFERENCIA DE RECUPERACIONES SEGÚN NOTA GEF-PRE-JSZ-0605-NOT/19 POR COMISION DE ADMINISTRACION QUE CORRESPONDEN AL FNDR DE ACUERDO A CONTRATO DE FIDEICOMISO “CONTRAPARTES LOCALES”. GAM SICA SICA.</t>
  </si>
  <si>
    <t>A:00862012001 TRANSFERENCIA DE RECUPERACIONES SEGÚN NOTA GEF-PRE-JSZ-0605-NOT/19 POR COMISION DE ADMINISTRACION QUE CORRESPONDEN AL FNDR DE ACUERDO A CONTRATO DE FIDEICOMISO “CONTRAPARTES LOCALES”. GAM BELEN DE ANDAMARCA.</t>
  </si>
  <si>
    <t>A:00862012001 TRANSFERENCIA DE RECUPERACIONES SEGÚN NOTA GEF-PRE-JSZ-0605-NOT/19 POR COMISION DE ADMINISTRACION QUE CORRESPONDEN AL FNDR DE ACUERDO A CONTRATO DE FIDEICOMISO “CONTRAPARTES LOCALES”. GAM POJO.</t>
  </si>
  <si>
    <t>A:00862012001 TRANSFERENCIA DE RECUPERACIONES SEGÚN NOTA GEF-PRE-JSZ-0605-NOT/19 POR COMISION DE ADMINISTRACION QUE CORRESPONDEN AL FNDR DE ACUERDO A CONTRATO DE FIDEICOMISO “CONTRAPARTES LOCALES”. GAM ENTRE RIOS (TARIJA).</t>
  </si>
  <si>
    <t>A:00862012001 TRANSFERENCIA DE RECUPERACIONES SEGÚN NOTA GEF-PRE-JSZ-0605-NOT/19 POR COMISION DE ADMINISTRACION QUE CORRESPONDEN AL FNDR DE ACUERDO A CONTRATO DE FIDEICOMISO “CONTRAPARTES LOCALES”. GAD SANTA CRUZ.</t>
  </si>
  <si>
    <t>A:00862012001 TRANSFERENCIA DE RECUPERACIONES SEGÚN NOTA GEF-PRE-JSZ-0605-NOT/19 POR COMISION DE ADMINISTRACION QUE CORRESPONDEN AL FNDR DE ACUERDO A CONTRATO DE FIDEICOMISO “CONTRAPARTES LOCALES”. GAM POCONA.</t>
  </si>
  <si>
    <t>A:00862012001 TRANSFERENCIA DE RECUPERACIONES SEGÚN NOTA GEF-PRE-JSZ-0605-NOT/19 POR COMISION DE ADMINISTRACION QUE CORRESPONDEN AL FNDR DE ACUERDO A CONTRATO DE FIDEICOMISO “CONTRAPARTES LOCALES”. GAM COBIJA.</t>
  </si>
  <si>
    <t>A:00862012001 TRANSFERENCIA DE RECUPERACIONES SEGÚN NOTA GEF-PRE-JSZ-0605-NOT/19 POR COMISION DE ADMINISTRACION QUE CORRESPONDEN AL FNDR DE ACUERDO A CONTRATO DE FIDEICOMISO “CONTRAPARTES LOCALES”. GAM BELLA FLOR.</t>
  </si>
  <si>
    <t>A:00862012001 TRANSFERENCIA DE RECUPERACIONES SEGÚN NOTA GEF-PRE-JSZ-0605-NOT/19 POR COMISION DE ADMINISTRACION QUE CORRESPONDEN AL FNDR DE ACUERDO A CONTRATO DE FIDEICOMISO “CONTRAPARTES LOCALES”. GAM COLQUECHACA.</t>
  </si>
  <si>
    <t>A:00862012001 TRANSFERENCIA DE RECUPERACIONES SEGÚN NOTA GEF-PRE-JSZ-0605-NOT/19 POR COMISION DE ADMINISTRACION QUE CORRESPONDEN AL FNDR DE ACUERDO A CONTRATO DE FIDEICOMISO “CONTRAPARTES LOCALES”. GAM TAPACARI.</t>
  </si>
  <si>
    <t>A:00862012001 TRANSFERENCIA DE RECUPERACIONES SEGÚN NOTA GEF-PRE-JSZ-0605-NOT/19 POR COMISION DE ADMINISTRACION QUE CORRESPONDEN AL FNDR DE ACUERDO A CONTRATO DE FIDEICOMISO “CONTRAPARTES LOCALES”. GAM YUNCHARA.</t>
  </si>
  <si>
    <t>A:00862012001 TRANSFERENCIA DE RECUPERACIONES SEGÚN NOTA GEF-PRE-JSZ-0605-NOT/19 POR COMISION DE ADMINISTRACION QUE CORRESPONDEN AL FNDR DE ACUERDO A CONTRATO DE FIDEICOMISO “CONTRAPARTES LOCALES”. GAM EXALTACION.</t>
  </si>
  <si>
    <t>A:00862012001 TRANSFERENCIA DE RECUPERACIONES SEGÚN NOTA GEF-PRE-JSZ-0605-NOT/19 POR COMISION DE ADMINISTRACION QUE CORRESPONDEN AL FNDR DE ACUERDO A CONTRATO DE FIDEICOMISO “CONTRAPARTES LOCALES”. GAM CHULUMANI.</t>
  </si>
  <si>
    <t>A:00862012001 TRANSFERENCIA DE RECUPERACIONES SEGÚN NOTA GEF-PRE-JSZ-0605-NOT/19 POR COMISION DE ADMINISTRACION QUE CORRESPONDEN AL FNDR DE ACUERDO A CONTRATO DE FIDEICOMISO “CONTRAPARTES LOCALES”. GAM VILLA MOJOCOYA.</t>
  </si>
  <si>
    <t>A:00862012001 TRANSFERENCIA DE RECUPERACIONES SEGÚN NOTA GEF-PRE-JSZ-0605-NOT/19 POR COMISION DE ADMINISTRACION QUE CORRESPONDEN AL FNDR DE ACUERDO A CONTRATO DE FIDEICOMISO “CONTRAPARTES LOCALES”. GAM BERMEJO.</t>
  </si>
  <si>
    <t>A:00862012001 TRANSFERENCIA DE RECUPERACIONES SEGÚN NOTA GEF-PRE-JSZ-0605-NOT/19 POR COMISION DE ADMINISTRACION QUE CORRESPONDEN AL FNDR DE ACUERDO A CONTRATO DE FIDEICOMISO “CONTRAPARTES LOCALES”. GAD TARIJA.</t>
  </si>
  <si>
    <t>A:00862012001 TRANSFERENCIA DE RECUPERACIONES SEGÚN NOTA GEF-PRE-JSZ-0605-NOT/19 POR COMISION DE ADMINISTRACION QUE CORRESPONDEN AL FNDR DE ACUERDO A CONTRATO DE FIDEICOMISO “CONTRAPARTES LOCALES”. GAM TOMINA.</t>
  </si>
  <si>
    <t>A:00862012001 TRANSFERENCIA DE RECUPERACIONES SEGÚN NOTA GEF-PRE-JSZ-0605-NOT/19 POR COMISION DE ADMINISTRACION QUE CORRESPONDEN AL FNDR DE ACUERDO A CONTRATO DE FIDEICOMISO “CONTRAPARTES LOCALES”. GAM CHIMORE.</t>
  </si>
  <si>
    <t>A:00862012001 TRANSFERENCIA DE RECUPERACIONES SEGÚN NOTA GEF-PRE-JSZ-0605-NOT/19 POR COMISION DE ADMINISTRACION QUE CORRESPONDEN AL FNDR DE ACUERDO A CONTRATO DE FIDEICOMISO “CONTRAPARTES LOCALES”. GAM SAN MATIAS</t>
  </si>
  <si>
    <t>A:00862012001 TRANSFERENCIA DE RECUPERACIONES SEGÚN NOTA GEF-PRE-JSZ-0605-NOT/19 POR COMISION DE ADMINISTRACION QUE CORRESPONDEN AL FNDR DE ACUERDO A CONTRATO DE FIDEICOMISO “CONTRAPARTES LOCALES”. GAM CORIPATA.</t>
  </si>
  <si>
    <t>A:00862012001 TRANSFERENCIA DE RECUPERACIONES SEGÚN NOTA GEF-PRE-JSZ-0605-NOT/19 POR COMISION DE ADMINISTRACION QUE CORRESPONDEN AL FNDR DE ACUERDO A CONTRATO DE FIDEICOMISO “CONTRAPARTES LOCALES”. GAM PUNATA.</t>
  </si>
  <si>
    <t>A:00862012001 TRANSFERENCIA DE RECUPERACIONES SEGÚN NOTA GEF-PRE-JSZ-0605-NOT/19 POR COMISION DE ADMINISTRACION QUE CORRESPONDEN AL FNDR DE ACUERDO A CONTRATO DE FIDEICOMISO “CONTRAPARTES LOCALES”. GAD PANDO.</t>
  </si>
  <si>
    <t>PAGO A AFD PRÉSTAMO CBO 1020 01 B VCTO. 31-07-2019 POR CUENTA DE TGN , NTI. 012451 VALOR 31-07-2019 INTERESES EUR 29.880,00 COMISIONES EUR 75.621,04 CTA. 3987 CUENTA UNICA DEL TESORO-3987 LIB. 00099021001 REF.: COMISIONES BANCARIAS</t>
  </si>
  <si>
    <t>A:00862012001 TRANSFERENCIA DE RECUPERACIONES SEGÚN NOTA GEF-PRE-JSZ-0605-NOT/19 POR COMISION DE ADMINISTRACION QUE CORRESPONDEN AL FNDR DE ACUERDO A CONTRATO DE FIDEICOMISO “CONTRAPARTES LOCALES”. GAM PUNA.</t>
  </si>
  <si>
    <t>A:00862012001 TRANSFERENCIA DE RECUPERACIONES SEGÚN NOTA GEF-PRE-JSZ-0605-NOT/19 POR COMISION DE ADMINISTRACION QUE CORRESPONDEN AL FNDR DE ACUERDO A CONTRATO DE FIDEICOMISO “CONTRAPARTES LOCALES”. GAD COCHABAMBA.</t>
  </si>
  <si>
    <t>A:00862012001 TRANSFERENCIA DE RECUPERACIONES SEGÚN NOTA GEF-PRE-JSZ-0605-NOT/19 POR COMISION DE ADMINISTRACION QUE CORRESPONDEN AL FNDR DE ACUERDO A CONTRATO DE FIDEICOMISO “CONTRAPARTES LOCALES”. GAM SAN BORJA.</t>
  </si>
  <si>
    <t>A:00862012001 TRANSFERENCIA DE RECUPERACIONES SEGÚN NOTA GEF-PRE-JSZ-0605-NOT/19 POR COMISION DE ADMINISTRACION QUE CORRESPONDEN AL FNDR DE ACUERDO A CONTRATO DE FIDEICOMISO “CONTRAPARTES LOCALES”. GAM MOROCHATA.</t>
  </si>
  <si>
    <t>A:00862012001 TRANSFERENCIA DE RECUPERACIONES SEGÚN NOTA GEF-PRE-JSZ-0605-NOT/19 POR COMISION DE ADMINISTRACION QUE CORRESPONDEN AL FNDR DE ACUERDO A CONTRATO DE FIDEICOMISO “CONTRAPARTES LOCALES”. GAM TARVITA.</t>
  </si>
  <si>
    <t>A:00862012001 TRANSFERENCIA DE RECUPERACIONES SEGÚN NOTA GEF-PRE-JSZ-0605-NOT/19 POR COMISION DE ADMINISTRACION QUE CORRESPONDEN AL FNDR DE ACUERDO A CONTRATO DE FIDEICOMISO “CONTRAPARTES LOCALES”. GAM QUIRUSILLAS.</t>
  </si>
  <si>
    <t>A:00862012001 TRANSFERENCIA DE RECUPERACIONES SEGÚN NOTA GEF-PRE-JSZ-0605-NOT/19 POR COMISION DE ADMINISTRACION QUE CORRESPONDEN AL FNDR DE ACUERDO A CONTRATO DE FIDEICOMISO “CONTRAPARTES LOCALES”. GAM EL ALTO.</t>
  </si>
  <si>
    <t>A:00862012001 TRANSFERENCIA DE RECUPERACIONES SEGÚN NOTA GEF-PRE-JSZ-0605-NOT/19 POR COMISION DE ADMINISTRACION QUE CORRESPONDEN AL FNDR DE ACUERDO A CONTRATO DE FIDEICOMISO “CONTRAPARTES LOCALES”. GAM TIPUANI.</t>
  </si>
  <si>
    <t>A:00862012001 TRANSFERENCIA DE RECUPERACIONES SEGÚN NOTA GEF-PRE-JSZ-0605-NOT/19 POR COMISION DE ADMINISTRACION QUE CORRESPONDEN AL FNDR DE ACUERDO A CONTRATO DE FIDEICOMISO “CONTRAPARTES LOCALES”. GAM VILLA NUEVA.</t>
  </si>
  <si>
    <t>TRANSFERENCIA DEL EXTERIOR SEGUN SWIFT NO.10068 DE FECHA 31/07/2019 ORDENANTE: CONSULADO GENERAL DEL ESTADO MIAMI LIB. 00010011102 MIN.RELACIONES EXTERIORES - GESTORIA CONSULAR LEY Nº 3108</t>
  </si>
  <si>
    <t>NÚMERO DE LIBRETA CUT: 99031009.00 OPERACIÓN T01 TRANSFERENCIA DE FONDOS A LA CUT - TESORO DIRECTO DE BANCO UNION S.A. A CUENTA UNICA DEL TESORO CON NUMERO DE SOLICITUD = 4013635 Y NUMERO CORRELATIVO = 91320031072019935 TRANSFERENCIA OPERACIONES VENTA BONOS BTX</t>
  </si>
  <si>
    <t>||REGULARIZACIÓN DE NUESTRA OPERACIÓN NRO. 0960746 DE F. 30/07/2019 EN ATENCIÓN A CORREOS ELECTRÓNICOS DE LA DGAC Y AASANA. DEBITO DE LA LIBRETA 00117012001 DGAC, REPOSICION UTILES DE ESCRITORIO.</t>
  </si>
  <si>
    <t>TRANSFERENCIA RECIBIDA DEL EXTERIOR SEGÚN MENSAJES SWIFT Nos. 10070-10065 (REM.EXT.) DE FECHA 31-07-2019 POR DESEMBOLSO DE FONPLATA PRÉSTAMO BOL 30/2017 INFRAESTRUCTURA URBANA DESEMB. N° 18 LIBRETA N° 00287102001 FPS-RECURSOS PROPIOS REF.: UTILES DE ESCRITORIO</t>
  </si>
  <si>
    <t>COBRO COSTOS DE PAPELERIA SEGUN TRANSFERENCIA DEL EXTERIOR POR ORDEN DE CONSULADO GENERAL DEL ESTADO MIAMI LIB. 00010011102 MIN.RELACIONES EXTERIORES - GESTORIA CONSULAR LEY Nº 3108</t>
  </si>
  <si>
    <t>||TRANSF. A LA FUNDACION CULTURAL DEL BCB (GTOS.CTTES.Y DE INVERSION) CORRRESP. AL 3ER.TRIMESTRE GESTION/2019 EN CUMP.A INST.HR-BCB-HRE-TGL-2019-10807, INF.BCB-SPCG-INF.-2019-19 DE LA SPCG, NOTA FC.BCB.PDCIA. N°98/2019 DE LA FC-BCB Y FOR.DE TRANSF. 6/2019 DE LA GADM TRANSFERENCIA A LA LIBRETA 00293014201 DE LA FUNDACION CULTURAL DEL BANCO CENTRAL DE BOLIVIA</t>
  </si>
  <si>
    <t>||TRANSFERENCIA DE FONDOS S/G. MENSAJES SWIFT NROS. 10034 Y 10013 DE LA FECHA. (SECTOR PÚBLICO - SOBREVUELOS) DEBITO DE LA LIBRETA 00117012001 DGAC, REPOSICION UTILES DE ESCRITORIO.</t>
  </si>
  <si>
    <t>||TRANSFERENCIA DE FONDOS S/G. MENSAJES SWIFT NROS. 10028 Y 10014 DE LA FECHA. (SECTOR PÚBLICO - SOBREVUELOS). DEBITO DE LA LIBRETA 00117012001 DGAC, REPOSICION UTILES DE ESCRITORIO.</t>
  </si>
  <si>
    <t>A:00862012001 TRANSFERENCIA DE RECUPERACIONES SEGÚN NOTA GEF-PRE-JSZ-0605-NOT/19 POR COMISION DE ADMINISTRACION QUE CORRESPONDEN AL FNDR DE ACUERDO A CONTRATO DE FIDEICOMISO “CONTRAPARTES LOCALES”. GAM SAN LUCAS.</t>
  </si>
  <si>
    <t>A:00862012001 TRANSFERENCIA DE RECUPERACIONES SEGÚN NOTA GEF-PRE-JSZ-0605-NOT/19 POR COMISION DE ADMINISTRACION QUE CORRESPONDEN AL FNDR DE ACUERDO A CONTRATO DE FIDEICOMISO “CONTRAPARTES LOCALES”. GAM CARIPUYO.</t>
  </si>
  <si>
    <t>A:00862012001 TRANSFERENCIA DE RECUPERACIONES SEGÚN NOTA GEF-PRE-JSZ-0605-NOT/19 POR COMISION DE ADMINISTRACION QUE CORRESPONDEN AL FNDR DE ACUERDO A CONTRATO DE FIDEICOMISO “CONTRAPARTES LOCALES”. GAM BUENA VISTA</t>
  </si>
  <si>
    <t>COBRO COSTOS DE PAPELERIA POR REGULARIZACION DE TRANSFERENCIA DEL EXTERIOR POR ORDEN DE SHELL BOLIVIA CORPORATION SUCURSAL BOLIVIA LIB. 00513012007 YPFB - RECURSOS NACIONALIZACIÓN</t>
  </si>
  <si>
    <t>COBRO DE||COSTO DE ÚTILES DE ESCRITORIO POR LA ELABORACIÓN DE LA OPERACIÓN CONTABLE N° 0960935 DE LA FECHA (COBRO A CAPITAL E INTERESES AL FNDR) DE LA LIBRETA N° 00862012001 FNDR  ADMINISTRACIÓN, COBRO DE ÚTILES DE ESCRITORIO.</t>
  </si>
  <si>
    <t>De: 00512012001 A:00099021001 De: 00512012001 A:00099021001 Transferencia que realizamos a solicitud de la DGAFT de acuerdo a la nota interna CITE: MEFP/VTCP/DGAFT/USCFT/No 1182/19, Informe Técnico MEFP/VTCP/DGAFT/USCFT/INF. No 51/14 de la</t>
  </si>
  <si>
    <t>00099014102</t>
  </si>
  <si>
    <t>De: 00099014102 A:00580012001 A requerimiento de Depósitos Aduaneros Bolivianos (DAB), con nota CITE: DAB/GG N° 971/2019 y en virtud a las notas internas MEFP/VTCP/DGPOT/UAIS/n° 3841/2019 de la Unidad de Administración e Información Salaria</t>
  </si>
  <si>
    <t>De: 00099021001 A:00670144101 De: 00099021001 A: 00670144101 Transferencia a solicitud de SERECI ORURO, conforme nota CITE: SERECI-JSAF N° 552/2019, para regularizar el pago efectuado con libreta errónea C-31 N°188 correspondiente al pago p</t>
  </si>
  <si>
    <t>00670144101</t>
  </si>
  <si>
    <t>De: 00099021001 A:00006011001 Traspaso entre libretas a solicitud de la Vicepresidencia del Estado Plurinacional sg nota CITE: VPEP-DGAA-468/2018, relacionado a la regularización de la NTE Nro. 182693 y la TDRTG 152/2018, H.R. 6-6808-R; 6-5</t>
  </si>
  <si>
    <t>00006011001</t>
  </si>
  <si>
    <t>De: 00006011001 A:00099021001 Traspaso entre libretas a solicitud de la Vicepresidencia del Estado Plurinacional sg nota CITE: VPEP-DGAA-468/2018, relacionado a la regularización de la NTE Nro. 182693 y la TDRTG 152/2018, H.R. 6-6808-R; 6-5</t>
  </si>
  <si>
    <t>De: 00099021001 A:00081077001 Traspaso entre libretas a solicitud del Ministerio de Obras Públicas, Servicios y Vivienda sg nota CITE: CAR/MOPSV/VMT/DGTTFL/UTF N°1100/2018, relacionado a la regularización de la NTE Nro. 182675 y la TDRTG 15</t>
  </si>
  <si>
    <t>De: 00081077001 A:00099021001 Traspaso entre libretas a solicitud del Ministerio de Obras Públicas, Servicios y Vivienda sg nota CITE: CAR/MOPSV/VMT/DGTTFL/UTF N°1100/2018, relacionado a la regularización de la NTE Nro. 182675 y la TDRTG 15</t>
  </si>
  <si>
    <t>00066047001</t>
  </si>
  <si>
    <t>De: 00066047001 A:00099021001 Traspaso de recursos a solicitud de la Dirección General de Crédito Publico sg nota CITE: MEFP/VTCP/DGCP/UODP-650/2019, costo por ampliación de plazo de desembolsos de créditos externos, prestamos CAF 8296, H.R</t>
  </si>
  <si>
    <t>10000030466440</t>
  </si>
  <si>
    <t>CIAAAT - RECURSOS PROPIOS - CUENTA RECAUDADORA</t>
  </si>
  <si>
    <t>10000030281773</t>
  </si>
  <si>
    <t>YPFB - CUENTA ESPECIAL DE UREA Y OTROS - DISTRITO COMERCIAL ORURO</t>
  </si>
  <si>
    <t>10000026505608</t>
  </si>
  <si>
    <t>EMPRESA PUBLICA EDITORIAL DEL ESTADO PLURINACIONAL DE BOLIVIA - PRESTAMO FINPRO</t>
  </si>
  <si>
    <t>10000030696146</t>
  </si>
  <si>
    <t>EBA - ALIMENTACIÓN COMPLEMENTARIA ESCOLAR (ACE)</t>
  </si>
  <si>
    <t>ACTUALIZADO AL : 7 de agosto de 2019</t>
  </si>
  <si>
    <t>CORRESPONDIENTE AL PERIODO DE ENERO A JULIO DE 2019</t>
  </si>
  <si>
    <r>
      <t xml:space="preserve">Fecha: </t>
    </r>
    <r>
      <rPr>
        <b/>
        <sz val="12"/>
        <rFont val="Arial"/>
        <family val="2"/>
      </rPr>
      <t xml:space="preserve"> 07 - AGOSTO - 2019</t>
    </r>
  </si>
  <si>
    <t>Nº Correlativo: 9</t>
  </si>
  <si>
    <t>00099021001 DEP.DE CHEQ.AJENOS,RET.DE CAM.,CONCEPTO: PAGO INCAPACIDADES TEMPORALES (REEMBOLSO) MINISTERIO DE ECONOMIA Y FINANZAS PUBLICAS,DEP.: CAJA NACIONAL DE SALUD , PROCEDENCIA: BANCO UNION S.A., CHEQUE: 18816,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</si>
  <si>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18812,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</si>
  <si>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18814,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</si>
  <si>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18817, FECHA DE EMISION:04/06/2019
NOTA MEFP/VTCP/DGPOT/UAIS/N°3450/2019 de fecha 23 de julio de 2019</t>
  </si>
  <si>
    <t>00099021001 DEP.DE CHEQ.AJENOS,RET.DE CAM.,CONCEPTO: PAGO INCAPACIDADES TEMPORALES (REEMBOLSO) MINISTERIO DE ECONOMIA Y FINANZAS PUBLICAS,DEP.: CAJA NACNIONAL DE SALUD , PROCEDENCIA: BANCO UNION S.A., CHEQUE: 18815,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</si>
  <si>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18813, FECHA DE EMISION:04/06/2019
NOTA MEFP/VTCP/DGPOT/UAIS/N°3450/2019 de fecha 23 de julio de 2019</t>
  </si>
  <si>
    <t>00099021001 DEP.DE CHEQ.AJENOS,RET.DE CAM.,CONCEPTO: PAGO INCAPACIDADES TEMPORALES (REEMBOLSO) MINISTERIO DE ECONOMIA Y FINANZAS PUBLICAS,DEP.: CAJA NACIONAL DE SALUD , PROCEDENCIA: BANCO UNION S.A., CHEQUE: 18821,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</si>
  <si>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18823,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</si>
  <si>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18840,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</si>
  <si>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18841,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</si>
  <si>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18839,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</si>
  <si>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18820, FECHA DE EMISION:05/06/2019
NOTA MEFP/VTCP/DGPOT/UAIS/N°3450/2019 de fecha 23 de julio de 2019</t>
  </si>
  <si>
    <t>00099021001 DEP.DE CHEQ.AJENOS,RET.DE CAM.,CONCEPTO: PAGO INCAPACIDADES TEMPORALES (REEMBOLSO) MINISTERIO DE ECONOMIA Y FINANZAS PUBLICAS,DEP.: CAJA NACIONAL DE SALUD , PROCEDENCIA: BANCO UNION S.A., CHEQUE: 18838, FECHA DE EMISION:05/06/2019
NOTA MEFP/VTCP/DGPOT/UAIS/N°3450/2019 de fecha 23 de julio de 2019</t>
  </si>
  <si>
    <t>00099021001 DEP.DE CHEQ.AJENOS,RET.DE CAM.,CONCEPTO: PAGO INCAPACIDADDES TEMPORALES (REEMBOLSO) MINISTERIO DE ECONOMIA Y FINANZAS PUBLICAS,DEP.: CAJA NACIONAL DE SALUD , PROCEDENCIA: BANCO UNION S.A., CHEQUE: 18837, FECHA DE EMISION:05/06/2019
NOTA MEFP/VTCP/DGPOT/UAIS/N°3450/2019 de fecha 23 de julio de 2019</t>
  </si>
  <si>
    <t>Direc. Dptal. de Educación La Paz</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</si>
</sst>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73">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2" fillId="41" borderId="0" xfId="0" applyFont="1" applyFill="1" applyAlignment="1" applyProtection="1">
      <alignment horizontal="center" vertical="center"/>
    </xf>
    <xf numFmtId="0" fontId="55"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59"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6" fillId="41" borderId="0" xfId="429" applyFont="1" applyFill="1" applyAlignment="1" applyProtection="1">
      <alignment horizontal="left" vertical="center"/>
    </xf>
    <xf numFmtId="167" fontId="63"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4" fillId="41" borderId="0" xfId="427" applyNumberFormat="1" applyFont="1" applyFill="1" applyBorder="1" applyAlignment="1" applyProtection="1">
      <alignment horizontal="left" vertical="center" wrapText="1"/>
    </xf>
    <xf numFmtId="43" fontId="64" fillId="41" borderId="0" xfId="435" applyFont="1" applyFill="1" applyBorder="1" applyAlignment="1" applyProtection="1">
      <alignment horizontal="left" vertical="center"/>
    </xf>
    <xf numFmtId="0" fontId="66" fillId="0" borderId="0" xfId="0" applyFont="1"/>
    <xf numFmtId="14" fontId="68" fillId="0" borderId="13" xfId="0" applyNumberFormat="1" applyFont="1" applyBorder="1" applyAlignment="1">
      <alignment horizontal="center" vertical="center"/>
    </xf>
    <xf numFmtId="0" fontId="68" fillId="0" borderId="13" xfId="0" applyFont="1" applyBorder="1" applyAlignment="1">
      <alignment horizontal="center" vertical="center"/>
    </xf>
    <xf numFmtId="0" fontId="69" fillId="41" borderId="0" xfId="427" applyFont="1" applyFill="1" applyBorder="1" applyAlignment="1" applyProtection="1">
      <alignment horizontal="left" vertical="center"/>
    </xf>
    <xf numFmtId="0" fontId="66" fillId="0" borderId="0" xfId="0" applyFont="1" applyAlignment="1">
      <alignment horizontal="center" vertical="center"/>
    </xf>
    <xf numFmtId="0" fontId="66" fillId="41" borderId="0" xfId="0" applyFont="1" applyFill="1" applyAlignment="1">
      <alignment horizontal="center" vertical="center"/>
    </xf>
    <xf numFmtId="0" fontId="66" fillId="0" borderId="13" xfId="0" applyFont="1" applyBorder="1" applyAlignment="1">
      <alignment horizontal="center" vertical="center"/>
    </xf>
    <xf numFmtId="0" fontId="66" fillId="0" borderId="13" xfId="0" applyFont="1" applyBorder="1" applyAlignment="1">
      <alignment horizontal="center" vertical="center" wrapText="1"/>
    </xf>
    <xf numFmtId="43" fontId="64" fillId="41" borderId="0" xfId="435" applyFont="1" applyFill="1" applyBorder="1" applyAlignment="1" applyProtection="1">
      <alignment horizontal="left" vertical="center" wrapText="1"/>
    </xf>
    <xf numFmtId="0" fontId="66" fillId="41" borderId="0" xfId="0" applyFont="1" applyFill="1" applyAlignment="1">
      <alignment horizontal="left" vertical="center" wrapText="1"/>
    </xf>
    <xf numFmtId="0" fontId="66" fillId="0" borderId="13" xfId="0" applyFont="1" applyBorder="1" applyAlignment="1">
      <alignment horizontal="left" vertical="center" wrapText="1"/>
    </xf>
    <xf numFmtId="0" fontId="66" fillId="0" borderId="0" xfId="0" applyFont="1" applyAlignment="1">
      <alignment horizontal="left" vertical="center" wrapText="1"/>
    </xf>
    <xf numFmtId="0" fontId="66" fillId="41" borderId="0" xfId="0" applyFont="1" applyFill="1" applyAlignment="1">
      <alignment horizontal="left" vertical="center"/>
    </xf>
    <xf numFmtId="0" fontId="66" fillId="0" borderId="0" xfId="0" applyFont="1" applyAlignment="1">
      <alignment horizontal="left"/>
    </xf>
    <xf numFmtId="14" fontId="64" fillId="41" borderId="0" xfId="427" applyNumberFormat="1" applyFont="1" applyFill="1" applyBorder="1" applyAlignment="1" applyProtection="1">
      <alignment horizontal="left" vertical="center" wrapText="1"/>
    </xf>
    <xf numFmtId="0" fontId="66" fillId="0" borderId="0" xfId="0" applyFont="1" applyBorder="1"/>
    <xf numFmtId="0" fontId="66" fillId="41" borderId="0" xfId="429" applyFont="1" applyFill="1" applyAlignment="1" applyProtection="1">
      <alignment vertical="center"/>
    </xf>
    <xf numFmtId="0" fontId="65" fillId="41" borderId="0" xfId="429" applyFont="1" applyFill="1" applyAlignment="1" applyProtection="1">
      <alignment horizontal="center" vertical="center"/>
    </xf>
    <xf numFmtId="14" fontId="65" fillId="41" borderId="0" xfId="429" applyNumberFormat="1" applyFont="1" applyFill="1" applyAlignment="1" applyProtection="1">
      <alignment horizontal="center" vertical="center"/>
    </xf>
    <xf numFmtId="0" fontId="65" fillId="41" borderId="0" xfId="429" applyFont="1" applyFill="1" applyAlignment="1" applyProtection="1">
      <alignment horizontal="center"/>
    </xf>
    <xf numFmtId="43" fontId="65" fillId="41" borderId="0" xfId="435" applyFont="1" applyFill="1" applyAlignment="1" applyProtection="1">
      <alignment horizontal="center" vertical="center"/>
    </xf>
    <xf numFmtId="43" fontId="65" fillId="41" borderId="0" xfId="435" applyFont="1" applyFill="1" applyAlignment="1" applyProtection="1">
      <alignment horizontal="center" wrapText="1"/>
    </xf>
    <xf numFmtId="0" fontId="66" fillId="41" borderId="0" xfId="429" applyFont="1" applyFill="1" applyAlignment="1" applyProtection="1">
      <alignment horizontal="center" vertical="center"/>
    </xf>
    <xf numFmtId="14" fontId="66" fillId="41" borderId="0" xfId="429" applyNumberFormat="1" applyFont="1" applyFill="1" applyAlignment="1" applyProtection="1">
      <alignment horizontal="center" vertical="center"/>
    </xf>
    <xf numFmtId="0" fontId="66" fillId="41" borderId="0" xfId="429" applyFont="1" applyFill="1" applyProtection="1"/>
    <xf numFmtId="43" fontId="66" fillId="41" borderId="0" xfId="435" applyFont="1" applyFill="1" applyAlignment="1" applyProtection="1">
      <alignment vertical="center"/>
    </xf>
    <xf numFmtId="43" fontId="66" fillId="41" borderId="0" xfId="435" applyFont="1" applyFill="1" applyAlignment="1" applyProtection="1">
      <alignment horizontal="center" wrapText="1"/>
    </xf>
    <xf numFmtId="0" fontId="64" fillId="34" borderId="13" xfId="1" applyNumberFormat="1" applyFont="1" applyFill="1" applyBorder="1" applyAlignment="1" applyProtection="1">
      <alignment horizontal="center" vertical="center" wrapText="1"/>
    </xf>
    <xf numFmtId="14" fontId="64" fillId="34" borderId="13" xfId="1" applyNumberFormat="1" applyFont="1" applyFill="1" applyBorder="1" applyAlignment="1" applyProtection="1">
      <alignment horizontal="center" vertical="center"/>
    </xf>
    <xf numFmtId="43" fontId="64" fillId="34" borderId="13" xfId="435" applyFont="1" applyFill="1" applyBorder="1" applyAlignment="1" applyProtection="1">
      <alignment horizontal="center" vertical="center" wrapText="1"/>
    </xf>
    <xf numFmtId="1" fontId="68" fillId="0" borderId="13" xfId="435" applyNumberFormat="1" applyFont="1" applyFill="1" applyBorder="1" applyAlignment="1">
      <alignment horizontal="center" vertical="center"/>
    </xf>
    <xf numFmtId="14" fontId="68" fillId="0" borderId="13" xfId="435" applyNumberFormat="1" applyFont="1" applyFill="1" applyBorder="1" applyAlignment="1">
      <alignment horizontal="center" vertical="center"/>
    </xf>
    <xf numFmtId="1" fontId="68" fillId="0" borderId="13" xfId="435" applyNumberFormat="1" applyFont="1" applyFill="1" applyBorder="1" applyAlignment="1">
      <alignment horizontal="left" vertical="center" wrapText="1"/>
    </xf>
    <xf numFmtId="0" fontId="66" fillId="0" borderId="0" xfId="0" applyFont="1" applyAlignment="1">
      <alignment vertical="center"/>
    </xf>
    <xf numFmtId="43" fontId="65" fillId="39" borderId="13" xfId="435" applyFont="1" applyFill="1" applyBorder="1"/>
    <xf numFmtId="0" fontId="66" fillId="41" borderId="0" xfId="429" applyFont="1" applyFill="1" applyAlignment="1" applyProtection="1">
      <alignment horizontal="center"/>
    </xf>
    <xf numFmtId="0" fontId="66" fillId="0" borderId="0" xfId="429" applyFont="1" applyProtection="1">
      <protection locked="0"/>
    </xf>
    <xf numFmtId="0" fontId="65" fillId="0" borderId="0" xfId="0" applyFont="1" applyFill="1" applyBorder="1" applyAlignment="1">
      <alignment vertical="center" wrapText="1"/>
    </xf>
    <xf numFmtId="43" fontId="64" fillId="0" borderId="0" xfId="435" applyFont="1" applyFill="1" applyBorder="1" applyAlignment="1" applyProtection="1">
      <alignment horizontal="center" vertical="center" wrapText="1"/>
    </xf>
    <xf numFmtId="0" fontId="64" fillId="0" borderId="0" xfId="1" applyNumberFormat="1" applyFont="1" applyFill="1" applyBorder="1" applyAlignment="1" applyProtection="1">
      <alignment horizontal="center" vertical="center"/>
    </xf>
    <xf numFmtId="14" fontId="64" fillId="0" borderId="0" xfId="1" applyNumberFormat="1" applyFont="1" applyFill="1" applyBorder="1" applyAlignment="1" applyProtection="1">
      <alignment horizontal="center" vertical="center"/>
    </xf>
    <xf numFmtId="0" fontId="64" fillId="0" borderId="0" xfId="1" applyNumberFormat="1" applyFont="1" applyFill="1" applyBorder="1" applyAlignment="1" applyProtection="1">
      <alignment horizontal="center" vertical="center" wrapText="1"/>
    </xf>
    <xf numFmtId="43" fontId="65" fillId="0" borderId="0" xfId="435" applyFont="1" applyFill="1" applyBorder="1" applyAlignment="1">
      <alignment vertical="center" wrapText="1"/>
    </xf>
    <xf numFmtId="0" fontId="66" fillId="0" borderId="0" xfId="0" applyFont="1" applyFill="1" applyBorder="1"/>
    <xf numFmtId="0" fontId="65" fillId="0" borderId="0" xfId="429" applyFont="1" applyFill="1" applyBorder="1" applyAlignment="1" applyProtection="1">
      <protection locked="0"/>
    </xf>
    <xf numFmtId="0" fontId="66" fillId="0" borderId="0" xfId="429" applyFont="1" applyFill="1" applyBorder="1" applyAlignment="1" applyProtection="1">
      <alignment horizontal="center"/>
      <protection locked="0"/>
    </xf>
    <xf numFmtId="0" fontId="66" fillId="0" borderId="0" xfId="433" applyFont="1" applyProtection="1"/>
    <xf numFmtId="0" fontId="39" fillId="0" borderId="0" xfId="433" applyFont="1" applyFill="1" applyAlignment="1" applyProtection="1">
      <alignment horizontal="left"/>
    </xf>
    <xf numFmtId="0" fontId="65" fillId="0" borderId="0" xfId="433" applyFont="1" applyFill="1" applyAlignment="1" applyProtection="1">
      <alignment horizontal="left"/>
    </xf>
    <xf numFmtId="0" fontId="65" fillId="0" borderId="0" xfId="433" applyFont="1" applyFill="1" applyAlignment="1" applyProtection="1">
      <alignment horizontal="center" wrapText="1"/>
    </xf>
    <xf numFmtId="0" fontId="66" fillId="0" borderId="0" xfId="433" applyFont="1" applyAlignment="1" applyProtection="1">
      <alignment wrapText="1"/>
    </xf>
    <xf numFmtId="0" fontId="64" fillId="35" borderId="13" xfId="434" applyNumberFormat="1" applyFont="1" applyFill="1" applyBorder="1" applyAlignment="1" applyProtection="1">
      <alignment horizontal="center" vertical="center" wrapText="1"/>
      <protection locked="0"/>
    </xf>
    <xf numFmtId="0" fontId="64" fillId="34" borderId="13" xfId="433" applyFont="1" applyFill="1" applyBorder="1" applyAlignment="1" applyProtection="1">
      <alignment horizontal="center" vertical="center" wrapText="1"/>
      <protection locked="0"/>
    </xf>
    <xf numFmtId="0" fontId="64" fillId="35" borderId="13" xfId="433" applyFont="1" applyFill="1" applyBorder="1" applyAlignment="1" applyProtection="1">
      <alignment horizontal="center" vertical="center"/>
      <protection locked="0"/>
    </xf>
    <xf numFmtId="0" fontId="66" fillId="0" borderId="0" xfId="433" applyFont="1" applyProtection="1">
      <protection locked="0"/>
    </xf>
    <xf numFmtId="43" fontId="68" fillId="0" borderId="13" xfId="435" applyFont="1" applyFill="1" applyBorder="1" applyAlignment="1">
      <alignment wrapText="1"/>
    </xf>
    <xf numFmtId="0" fontId="66"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6" fillId="41" borderId="0" xfId="0" applyFont="1" applyFill="1" applyAlignment="1">
      <alignment horizontal="center" vertical="center" wrapText="1"/>
    </xf>
    <xf numFmtId="0" fontId="66" fillId="0" borderId="0" xfId="0" applyFont="1" applyAlignment="1">
      <alignment horizontal="center" vertical="center" wrapText="1"/>
    </xf>
    <xf numFmtId="14" fontId="74" fillId="0" borderId="13" xfId="0" applyNumberFormat="1" applyFont="1" applyFill="1" applyBorder="1" applyAlignment="1">
      <alignment horizontal="center" vertical="center"/>
    </xf>
    <xf numFmtId="0" fontId="65" fillId="41" borderId="0" xfId="429" applyFont="1" applyFill="1" applyAlignment="1" applyProtection="1">
      <alignment horizontal="center" wrapText="1"/>
    </xf>
    <xf numFmtId="0" fontId="66" fillId="41" borderId="0" xfId="429" applyFont="1" applyFill="1" applyAlignment="1" applyProtection="1">
      <alignment wrapText="1"/>
    </xf>
    <xf numFmtId="0" fontId="66" fillId="0" borderId="13" xfId="0" applyFont="1" applyBorder="1" applyAlignment="1">
      <alignment wrapText="1"/>
    </xf>
    <xf numFmtId="0" fontId="66" fillId="0" borderId="0" xfId="0" applyFont="1" applyAlignment="1">
      <alignment wrapText="1"/>
    </xf>
    <xf numFmtId="14" fontId="66" fillId="0" borderId="13" xfId="0" applyNumberFormat="1" applyFont="1" applyBorder="1" applyAlignment="1">
      <alignment horizontal="center" vertical="center"/>
    </xf>
    <xf numFmtId="43" fontId="66" fillId="41" borderId="0" xfId="435" applyFont="1" applyFill="1" applyAlignment="1" applyProtection="1">
      <alignment horizontal="center" vertical="center"/>
    </xf>
    <xf numFmtId="43" fontId="66" fillId="0" borderId="13" xfId="435" applyFont="1" applyBorder="1" applyAlignment="1">
      <alignment horizontal="center" vertical="center"/>
    </xf>
    <xf numFmtId="43" fontId="66" fillId="0" borderId="0" xfId="435" applyFont="1" applyAlignment="1">
      <alignment horizontal="center" vertical="center"/>
    </xf>
    <xf numFmtId="43" fontId="65" fillId="41" borderId="0" xfId="435" applyFont="1" applyFill="1" applyAlignment="1" applyProtection="1">
      <alignment horizontal="center" vertical="center" wrapText="1"/>
    </xf>
    <xf numFmtId="43" fontId="66" fillId="41" borderId="0" xfId="435" applyFont="1" applyFill="1" applyAlignment="1" applyProtection="1">
      <alignment horizontal="center" vertical="center" wrapText="1"/>
    </xf>
    <xf numFmtId="43" fontId="66" fillId="41" borderId="0" xfId="435" applyFont="1" applyFill="1" applyAlignment="1">
      <alignment horizontal="center" vertical="center"/>
    </xf>
    <xf numFmtId="43" fontId="65" fillId="39" borderId="11" xfId="435" applyFont="1" applyFill="1" applyBorder="1" applyAlignment="1">
      <alignment horizontal="center" vertical="center"/>
    </xf>
    <xf numFmtId="0" fontId="66" fillId="41" borderId="0" xfId="0" applyFont="1" applyFill="1"/>
    <xf numFmtId="0" fontId="65" fillId="39" borderId="12" xfId="0" applyFont="1" applyFill="1" applyBorder="1" applyAlignment="1">
      <alignment horizontal="center" wrapText="1"/>
    </xf>
    <xf numFmtId="0" fontId="64" fillId="41" borderId="0" xfId="427" applyNumberFormat="1" applyFont="1" applyFill="1" applyBorder="1" applyAlignment="1" applyProtection="1">
      <alignment vertical="center"/>
    </xf>
    <xf numFmtId="0" fontId="65" fillId="35" borderId="13" xfId="0" applyFont="1" applyFill="1" applyBorder="1" applyAlignment="1">
      <alignment horizontal="center" vertical="center" wrapText="1"/>
    </xf>
    <xf numFmtId="0" fontId="65" fillId="0" borderId="0" xfId="0" applyFont="1" applyFill="1" applyBorder="1" applyAlignment="1">
      <alignment vertical="center"/>
    </xf>
    <xf numFmtId="0" fontId="64" fillId="41" borderId="0" xfId="427" applyNumberFormat="1" applyFont="1" applyFill="1" applyBorder="1" applyAlignment="1" applyProtection="1">
      <alignment horizontal="left" vertical="center"/>
    </xf>
    <xf numFmtId="0" fontId="65" fillId="41" borderId="0" xfId="429" applyFont="1" applyFill="1" applyAlignment="1" applyProtection="1">
      <alignment horizontal="left"/>
    </xf>
    <xf numFmtId="43" fontId="68" fillId="0" borderId="13" xfId="435" applyFont="1" applyFill="1" applyBorder="1" applyAlignment="1">
      <alignment vertical="center" wrapText="1"/>
    </xf>
    <xf numFmtId="14" fontId="64" fillId="41" borderId="0" xfId="427" applyNumberFormat="1" applyFont="1" applyFill="1" applyBorder="1" applyAlignment="1" applyProtection="1">
      <alignment vertical="center"/>
    </xf>
    <xf numFmtId="14" fontId="69" fillId="41" borderId="0" xfId="427" applyNumberFormat="1" applyFont="1" applyFill="1" applyBorder="1" applyAlignment="1" applyProtection="1">
      <alignment horizontal="left" vertical="center"/>
    </xf>
    <xf numFmtId="14" fontId="66" fillId="41" borderId="0" xfId="0" applyNumberFormat="1" applyFont="1" applyFill="1" applyAlignment="1">
      <alignment horizontal="center" vertical="center"/>
    </xf>
    <xf numFmtId="14" fontId="66" fillId="0" borderId="0" xfId="0" applyNumberFormat="1" applyFont="1" applyAlignment="1">
      <alignment horizontal="center" vertical="center"/>
    </xf>
    <xf numFmtId="40" fontId="64" fillId="41" borderId="0" xfId="427" applyNumberFormat="1" applyFont="1" applyFill="1" applyBorder="1" applyAlignment="1" applyProtection="1">
      <alignment vertical="center"/>
    </xf>
    <xf numFmtId="0" fontId="65" fillId="41" borderId="0" xfId="429" applyFont="1" applyFill="1" applyAlignment="1" applyProtection="1"/>
    <xf numFmtId="43" fontId="64" fillId="41" borderId="0" xfId="435" applyFont="1" applyFill="1" applyBorder="1" applyAlignment="1" applyProtection="1">
      <alignment vertical="center"/>
    </xf>
    <xf numFmtId="43" fontId="65" fillId="41" borderId="0" xfId="435" applyFont="1" applyFill="1" applyAlignment="1" applyProtection="1"/>
    <xf numFmtId="43" fontId="65" fillId="41" borderId="0" xfId="435" applyFont="1" applyFill="1" applyAlignment="1" applyProtection="1">
      <alignment horizontal="left" vertical="center"/>
    </xf>
    <xf numFmtId="43" fontId="65"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4" fillId="35" borderId="13" xfId="435" applyFont="1" applyFill="1" applyBorder="1" applyAlignment="1" applyProtection="1">
      <alignment horizontal="center" vertical="center"/>
      <protection locked="0"/>
    </xf>
    <xf numFmtId="43" fontId="66" fillId="0" borderId="13" xfId="435" applyFont="1" applyBorder="1" applyAlignment="1" applyProtection="1">
      <alignment vertical="center"/>
      <protection locked="0"/>
    </xf>
    <xf numFmtId="43" fontId="66" fillId="0" borderId="0" xfId="435" applyFont="1" applyAlignment="1" applyProtection="1">
      <alignment vertical="center"/>
      <protection locked="0"/>
    </xf>
    <xf numFmtId="0" fontId="64" fillId="41" borderId="0" xfId="427" applyNumberFormat="1" applyFont="1" applyFill="1" applyBorder="1" applyAlignment="1" applyProtection="1">
      <alignment horizontal="center" vertical="center"/>
    </xf>
    <xf numFmtId="0" fontId="69" fillId="41" borderId="0" xfId="427" applyFont="1" applyFill="1" applyBorder="1" applyAlignment="1" applyProtection="1">
      <alignment horizontal="center" vertical="center"/>
    </xf>
    <xf numFmtId="43" fontId="66" fillId="0" borderId="13" xfId="435" applyFont="1" applyFill="1" applyBorder="1" applyAlignment="1">
      <alignment vertical="center" wrapText="1"/>
    </xf>
    <xf numFmtId="43" fontId="65" fillId="0" borderId="0" xfId="435" applyFont="1" applyFill="1" applyAlignment="1" applyProtection="1">
      <alignment horizontal="center" vertical="center"/>
    </xf>
    <xf numFmtId="43" fontId="66" fillId="0" borderId="0" xfId="435" applyFont="1" applyAlignment="1" applyProtection="1">
      <alignment vertical="center"/>
    </xf>
    <xf numFmtId="43" fontId="64" fillId="34" borderId="13" xfId="435" applyFont="1" applyFill="1" applyBorder="1" applyAlignment="1" applyProtection="1">
      <alignment horizontal="center" vertical="center"/>
      <protection locked="0"/>
    </xf>
    <xf numFmtId="43" fontId="69" fillId="41" borderId="0" xfId="435" applyFont="1" applyFill="1" applyBorder="1" applyAlignment="1" applyProtection="1">
      <alignment horizontal="left" vertical="center"/>
    </xf>
    <xf numFmtId="43" fontId="68" fillId="0" borderId="13" xfId="435" applyFont="1" applyFill="1" applyBorder="1" applyAlignment="1" applyProtection="1">
      <alignment horizontal="right" vertical="center"/>
    </xf>
    <xf numFmtId="43" fontId="68" fillId="0" borderId="13" xfId="435" applyFont="1" applyFill="1" applyBorder="1" applyAlignment="1" applyProtection="1">
      <alignment horizontal="center" vertical="center"/>
    </xf>
    <xf numFmtId="43" fontId="68" fillId="0" borderId="13" xfId="435" applyFont="1" applyFill="1" applyBorder="1" applyAlignment="1" applyProtection="1">
      <alignment horizontal="center" vertical="center" wrapText="1"/>
    </xf>
    <xf numFmtId="0" fontId="64" fillId="41" borderId="0" xfId="427" applyNumberFormat="1" applyFont="1" applyFill="1" applyBorder="1" applyAlignment="1" applyProtection="1">
      <alignment vertical="center" wrapText="1"/>
    </xf>
    <xf numFmtId="0" fontId="69" fillId="41" borderId="0" xfId="427" applyFont="1" applyFill="1" applyBorder="1" applyAlignment="1" applyProtection="1">
      <alignment horizontal="left" vertical="center" wrapText="1"/>
    </xf>
    <xf numFmtId="0" fontId="66" fillId="0" borderId="0" xfId="429" applyFont="1" applyAlignment="1" applyProtection="1">
      <alignment wrapText="1"/>
      <protection locked="0"/>
    </xf>
    <xf numFmtId="43" fontId="75" fillId="0" borderId="0" xfId="435" applyFont="1" applyBorder="1" applyAlignment="1" applyProtection="1">
      <alignment vertical="center"/>
    </xf>
    <xf numFmtId="43" fontId="75" fillId="0" borderId="0" xfId="435" applyFont="1" applyBorder="1" applyProtection="1">
      <protection locked="0"/>
    </xf>
    <xf numFmtId="43" fontId="43" fillId="0" borderId="0" xfId="435" applyFont="1" applyAlignment="1" applyProtection="1">
      <alignment horizontal="center"/>
      <protection locked="0"/>
    </xf>
    <xf numFmtId="0" fontId="65"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78"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6" fillId="0" borderId="13" xfId="0" applyFont="1" applyFill="1" applyBorder="1" applyAlignment="1">
      <alignment horizontal="center" vertical="center"/>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0" fontId="66" fillId="0" borderId="0" xfId="0" applyFont="1" applyBorder="1" applyAlignment="1">
      <alignment horizontal="left" vertical="center" wrapText="1"/>
    </xf>
    <xf numFmtId="43" fontId="66" fillId="0" borderId="0" xfId="435" applyFont="1" applyBorder="1" applyAlignment="1">
      <alignment horizontal="center" vertical="center"/>
    </xf>
    <xf numFmtId="0" fontId="66" fillId="0" borderId="0" xfId="433" applyFont="1" applyBorder="1" applyAlignment="1" applyProtection="1">
      <alignment horizontal="center"/>
      <protection locked="0"/>
    </xf>
    <xf numFmtId="0" fontId="66" fillId="0" borderId="0" xfId="433" applyFont="1" applyBorder="1" applyAlignment="1" applyProtection="1">
      <alignment wrapText="1"/>
      <protection locked="0"/>
    </xf>
    <xf numFmtId="43" fontId="66" fillId="0" borderId="0" xfId="435" applyFont="1" applyBorder="1" applyAlignment="1" applyProtection="1">
      <alignment vertical="center"/>
      <protection locked="0"/>
    </xf>
    <xf numFmtId="14" fontId="66" fillId="0" borderId="0" xfId="0" applyNumberFormat="1" applyFont="1" applyBorder="1" applyAlignment="1">
      <alignment horizontal="center" vertical="center"/>
    </xf>
    <xf numFmtId="0" fontId="65" fillId="34" borderId="13" xfId="0" applyFont="1" applyFill="1" applyBorder="1" applyAlignment="1">
      <alignment horizontal="center" vertical="center"/>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4" fillId="0" borderId="0" xfId="0" applyNumberFormat="1" applyFont="1" applyFill="1" applyBorder="1" applyAlignment="1">
      <alignment horizontal="center" vertical="center"/>
    </xf>
    <xf numFmtId="0" fontId="68"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4"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69"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43" fontId="66" fillId="0" borderId="0" xfId="435" applyFont="1" applyBorder="1" applyAlignment="1" applyProtection="1">
      <alignment horizontal="right"/>
      <protection locked="0"/>
    </xf>
    <xf numFmtId="43" fontId="65" fillId="39" borderId="18" xfId="435" applyFont="1" applyFill="1" applyBorder="1" applyAlignment="1">
      <alignment horizontal="center" vertical="center"/>
    </xf>
    <xf numFmtId="0" fontId="65" fillId="0" borderId="0" xfId="0" applyFont="1" applyBorder="1" applyAlignment="1">
      <alignment horizontal="center" vertical="center"/>
    </xf>
    <xf numFmtId="0" fontId="79" fillId="0" borderId="0" xfId="0" applyFont="1" applyBorder="1" applyAlignment="1">
      <alignment horizontal="center" vertical="center"/>
    </xf>
    <xf numFmtId="0" fontId="66" fillId="0" borderId="0" xfId="433" applyFont="1" applyBorder="1" applyAlignment="1" applyProtection="1">
      <alignment vertical="center"/>
      <protection locked="0"/>
    </xf>
    <xf numFmtId="0" fontId="65" fillId="0" borderId="0" xfId="0" applyFont="1" applyBorder="1" applyAlignment="1">
      <alignment horizontal="center" vertical="center" wrapText="1"/>
    </xf>
    <xf numFmtId="0" fontId="65" fillId="0" borderId="0" xfId="429" applyFont="1" applyFill="1" applyBorder="1" applyAlignment="1" applyProtection="1">
      <alignment horizontal="center" vertical="center"/>
      <protection locked="0"/>
    </xf>
    <xf numFmtId="0" fontId="66"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65" fillId="0" borderId="0" xfId="0" applyFont="1" applyFill="1" applyBorder="1" applyAlignment="1">
      <alignment horizontal="center" vertical="center"/>
    </xf>
    <xf numFmtId="0" fontId="65" fillId="41" borderId="0" xfId="429" applyFont="1" applyFill="1" applyAlignment="1" applyProtection="1">
      <alignment horizontal="center" vertical="center" wrapText="1"/>
    </xf>
    <xf numFmtId="0" fontId="66" fillId="41" borderId="0" xfId="429" applyFont="1" applyFill="1" applyAlignment="1" applyProtection="1">
      <alignment horizontal="center" vertical="center" wrapText="1"/>
    </xf>
    <xf numFmtId="0" fontId="66" fillId="0" borderId="13" xfId="0" applyFont="1" applyBorder="1" applyAlignment="1">
      <alignment vertical="center" wrapText="1"/>
    </xf>
    <xf numFmtId="0" fontId="66" fillId="0" borderId="0" xfId="0" applyFont="1" applyAlignment="1">
      <alignment vertical="center" wrapText="1"/>
    </xf>
    <xf numFmtId="0" fontId="81" fillId="41" borderId="0" xfId="427" applyFont="1" applyFill="1" applyBorder="1" applyAlignment="1" applyProtection="1">
      <alignment horizontal="left" vertical="center"/>
    </xf>
    <xf numFmtId="0" fontId="69" fillId="41" borderId="0" xfId="429" applyFont="1" applyFill="1" applyAlignment="1" applyProtection="1">
      <alignment horizontal="left" vertical="center"/>
    </xf>
    <xf numFmtId="0" fontId="68" fillId="0" borderId="13" xfId="0" applyNumberFormat="1" applyFont="1" applyBorder="1" applyAlignment="1">
      <alignment horizontal="center" vertical="center"/>
    </xf>
    <xf numFmtId="0" fontId="68" fillId="0" borderId="13" xfId="0" applyFont="1" applyBorder="1" applyAlignment="1">
      <alignment horizontal="center" vertical="center" wrapText="1"/>
    </xf>
    <xf numFmtId="0" fontId="68" fillId="0" borderId="13" xfId="0" applyFont="1" applyBorder="1" applyAlignment="1">
      <alignment horizontal="left" vertical="center" wrapText="1"/>
    </xf>
    <xf numFmtId="43" fontId="68" fillId="0" borderId="13" xfId="435" applyFont="1" applyBorder="1" applyAlignment="1">
      <alignment horizontal="right" vertical="center"/>
    </xf>
    <xf numFmtId="43" fontId="66" fillId="0" borderId="13" xfId="34" applyFont="1" applyBorder="1" applyAlignment="1">
      <alignment vertical="center"/>
    </xf>
    <xf numFmtId="0" fontId="37" fillId="0" borderId="13" xfId="0" applyFont="1" applyFill="1" applyBorder="1" applyAlignment="1">
      <alignment horizontal="center" vertical="center" wrapText="1"/>
    </xf>
    <xf numFmtId="0" fontId="37" fillId="0" borderId="13" xfId="0" applyFont="1" applyFill="1" applyBorder="1" applyAlignment="1">
      <alignment vertical="center" wrapText="1"/>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0" fontId="2" fillId="41" borderId="0" xfId="437" applyFont="1" applyFill="1" applyBorder="1" applyAlignment="1">
      <alignment horizontal="center" vertical="center"/>
    </xf>
    <xf numFmtId="43" fontId="3" fillId="41" borderId="0" xfId="438" applyFont="1" applyFill="1" applyBorder="1" applyAlignment="1">
      <alignment vertical="center"/>
    </xf>
    <xf numFmtId="0" fontId="68" fillId="0" borderId="13" xfId="0" applyFont="1" applyFill="1" applyBorder="1" applyAlignment="1">
      <alignment horizontal="center" vertical="center"/>
    </xf>
    <xf numFmtId="0" fontId="68" fillId="35" borderId="13" xfId="0" applyFont="1" applyFill="1" applyBorder="1" applyAlignment="1">
      <alignment horizontal="center" vertical="center"/>
    </xf>
    <xf numFmtId="0" fontId="34" fillId="0" borderId="0" xfId="1" applyFont="1" applyFill="1" applyAlignment="1" applyProtection="1">
      <alignment horizontal="left"/>
    </xf>
    <xf numFmtId="0" fontId="14" fillId="0" borderId="0" xfId="1" applyFont="1" applyFill="1" applyAlignment="1" applyProtection="1">
      <alignment horizontal="left"/>
    </xf>
    <xf numFmtId="49" fontId="15" fillId="0" borderId="0" xfId="1" applyNumberFormat="1" applyFont="1" applyFill="1" applyAlignment="1" applyProtection="1">
      <alignment horizontal="left"/>
    </xf>
    <xf numFmtId="49" fontId="14" fillId="0" borderId="0" xfId="1" applyNumberFormat="1" applyFont="1" applyFill="1" applyAlignment="1" applyProtection="1">
      <alignment horizontal="left"/>
    </xf>
    <xf numFmtId="0" fontId="48" fillId="0" borderId="0" xfId="0" applyFont="1" applyBorder="1" applyProtection="1">
      <protection locked="0"/>
    </xf>
    <xf numFmtId="0" fontId="36" fillId="0" borderId="0" xfId="1" applyFont="1" applyFill="1" applyBorder="1" applyAlignment="1" applyProtection="1">
      <alignment horizontal="center"/>
      <protection locked="0"/>
    </xf>
    <xf numFmtId="0" fontId="8" fillId="0" borderId="40" xfId="81" applyFont="1" applyFill="1" applyBorder="1" applyAlignment="1">
      <alignment horizontal="center" vertical="center"/>
    </xf>
    <xf numFmtId="0" fontId="8" fillId="0" borderId="41" xfId="81" applyFont="1" applyFill="1" applyBorder="1" applyAlignment="1">
      <alignment horizontal="center" vertical="center"/>
    </xf>
    <xf numFmtId="0" fontId="48" fillId="0" borderId="13" xfId="81" applyFont="1" applyFill="1" applyBorder="1" applyAlignment="1">
      <alignment horizontal="center" vertical="center"/>
    </xf>
    <xf numFmtId="0" fontId="1" fillId="41" borderId="13" xfId="437" applyFont="1" applyFill="1" applyBorder="1" applyAlignment="1">
      <alignment vertical="center" wrapText="1"/>
    </xf>
    <xf numFmtId="0" fontId="1" fillId="41" borderId="13" xfId="437" applyFont="1" applyFill="1" applyBorder="1" applyAlignment="1">
      <alignment horizontal="center" vertical="center"/>
    </xf>
    <xf numFmtId="0" fontId="68" fillId="0" borderId="13" xfId="0" applyFont="1" applyFill="1" applyBorder="1" applyAlignment="1">
      <alignment horizontal="left" vertical="center" wrapText="1"/>
    </xf>
    <xf numFmtId="0" fontId="68" fillId="0" borderId="0" xfId="0" applyNumberFormat="1" applyFont="1" applyBorder="1" applyAlignment="1">
      <alignment horizontal="center" vertical="center"/>
    </xf>
    <xf numFmtId="0" fontId="68" fillId="0" borderId="0" xfId="0" applyFont="1" applyBorder="1" applyAlignment="1">
      <alignment horizontal="center" vertical="center" wrapText="1"/>
    </xf>
    <xf numFmtId="14" fontId="68" fillId="0" borderId="0" xfId="0" applyNumberFormat="1" applyFont="1" applyBorder="1" applyAlignment="1">
      <alignment horizontal="center" vertical="center"/>
    </xf>
    <xf numFmtId="0" fontId="68" fillId="0" borderId="0" xfId="0" applyFont="1" applyBorder="1" applyAlignment="1">
      <alignment horizontal="left" vertical="center" wrapText="1"/>
    </xf>
    <xf numFmtId="43" fontId="68" fillId="0" borderId="0" xfId="435" applyFont="1" applyBorder="1" applyAlignment="1">
      <alignment horizontal="right" vertical="center"/>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0" fontId="65" fillId="35" borderId="13" xfId="0" applyFont="1" applyFill="1" applyBorder="1" applyAlignment="1">
      <alignment vertical="center"/>
    </xf>
    <xf numFmtId="1" fontId="68" fillId="0" borderId="0" xfId="435" applyNumberFormat="1" applyFont="1" applyFill="1" applyBorder="1" applyAlignment="1">
      <alignment horizontal="center" vertical="center"/>
    </xf>
    <xf numFmtId="1" fontId="37" fillId="0" borderId="0" xfId="435" applyNumberFormat="1" applyFont="1" applyFill="1" applyBorder="1" applyAlignment="1">
      <alignment horizontal="center" vertical="center"/>
    </xf>
    <xf numFmtId="14" fontId="68" fillId="0" borderId="0" xfId="435" applyNumberFormat="1" applyFont="1" applyFill="1" applyBorder="1" applyAlignment="1">
      <alignment horizontal="center" vertical="center"/>
    </xf>
    <xf numFmtId="1" fontId="68" fillId="0" borderId="0" xfId="435" applyNumberFormat="1" applyFont="1" applyFill="1" applyBorder="1" applyAlignment="1">
      <alignment horizontal="left" vertical="center" wrapText="1"/>
    </xf>
    <xf numFmtId="43" fontId="68" fillId="0" borderId="0" xfId="435" applyFont="1" applyFill="1" applyBorder="1" applyAlignment="1" applyProtection="1">
      <alignment horizontal="right" vertical="center"/>
    </xf>
    <xf numFmtId="43" fontId="68" fillId="0" borderId="0" xfId="435" applyFont="1" applyFill="1" applyBorder="1" applyAlignment="1" applyProtection="1">
      <alignment horizontal="center"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Border="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0" xfId="1" applyFont="1" applyFill="1" applyBorder="1" applyAlignment="1" applyProtection="1">
      <alignment horizontal="center"/>
      <protection locked="0"/>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36" fillId="0" borderId="0" xfId="1" applyFont="1" applyFill="1" applyAlignment="1" applyProtection="1">
      <alignment horizontal="left" vertical="top" wrapText="1"/>
      <protection locked="0"/>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80" fillId="0" borderId="10" xfId="1" applyFont="1" applyFill="1" applyBorder="1" applyAlignment="1" applyProtection="1">
      <alignment horizontal="center" vertical="center" wrapText="1"/>
    </xf>
    <xf numFmtId="0" fontId="80" fillId="0" borderId="11" xfId="1" applyFont="1" applyFill="1" applyBorder="1" applyAlignment="1" applyProtection="1">
      <alignment horizontal="center" vertical="center" wrapText="1"/>
    </xf>
    <xf numFmtId="0" fontId="80" fillId="0" borderId="12" xfId="1" applyFont="1" applyFill="1" applyBorder="1" applyAlignment="1" applyProtection="1">
      <alignment horizontal="center" vertical="center" wrapText="1"/>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5" fillId="0" borderId="0" xfId="0" applyFont="1" applyBorder="1" applyAlignment="1">
      <alignment horizontal="center" vertical="center" wrapText="1"/>
    </xf>
    <xf numFmtId="43" fontId="65" fillId="0" borderId="0" xfId="435" applyFont="1" applyBorder="1" applyAlignment="1">
      <alignment horizontal="center" vertical="center"/>
    </xf>
    <xf numFmtId="0" fontId="65" fillId="39" borderId="18" xfId="0" applyFont="1" applyFill="1" applyBorder="1" applyAlignment="1">
      <alignment horizontal="center" wrapText="1"/>
    </xf>
    <xf numFmtId="0" fontId="65" fillId="35" borderId="10" xfId="0" applyFont="1" applyFill="1" applyBorder="1" applyAlignment="1">
      <alignment horizontal="center" vertical="center"/>
    </xf>
    <xf numFmtId="0" fontId="65" fillId="35" borderId="12" xfId="0" applyFont="1" applyFill="1" applyBorder="1" applyAlignment="1">
      <alignment horizontal="center" vertical="center"/>
    </xf>
    <xf numFmtId="43" fontId="65" fillId="0" borderId="0" xfId="435" applyFont="1" applyFill="1" applyBorder="1" applyAlignment="1">
      <alignment horizontal="center" vertical="center"/>
    </xf>
    <xf numFmtId="0" fontId="65" fillId="35" borderId="13" xfId="0" applyFont="1" applyFill="1" applyBorder="1" applyAlignment="1">
      <alignment horizontal="center" vertical="center"/>
    </xf>
    <xf numFmtId="14" fontId="65" fillId="34" borderId="13" xfId="0" applyNumberFormat="1" applyFont="1" applyFill="1" applyBorder="1" applyAlignment="1">
      <alignment horizontal="center" vertical="center" wrapText="1"/>
    </xf>
    <xf numFmtId="0" fontId="65" fillId="34" borderId="13" xfId="0" applyFont="1" applyFill="1" applyBorder="1" applyAlignment="1">
      <alignment horizontal="center" vertical="center" wrapText="1"/>
    </xf>
    <xf numFmtId="0" fontId="65" fillId="39" borderId="13" xfId="0" applyFont="1" applyFill="1" applyBorder="1" applyAlignment="1">
      <alignment horizontal="center" wrapText="1"/>
    </xf>
    <xf numFmtId="43" fontId="65" fillId="34" borderId="13" xfId="435" applyFont="1" applyFill="1" applyBorder="1" applyAlignment="1">
      <alignment horizontal="center" vertical="center" wrapText="1"/>
    </xf>
    <xf numFmtId="0" fontId="65" fillId="0" borderId="0" xfId="0" applyFont="1" applyFill="1" applyBorder="1" applyAlignment="1">
      <alignment horizontal="center" vertical="center"/>
    </xf>
    <xf numFmtId="0" fontId="65" fillId="35" borderId="21" xfId="0" applyFont="1" applyFill="1" applyBorder="1" applyAlignment="1">
      <alignment horizontal="center" vertical="center"/>
    </xf>
    <xf numFmtId="0" fontId="65" fillId="39" borderId="11" xfId="0" applyFont="1" applyFill="1" applyBorder="1" applyAlignment="1">
      <alignment horizontal="center" wrapText="1"/>
    </xf>
    <xf numFmtId="0" fontId="65" fillId="39" borderId="12" xfId="0" applyFont="1" applyFill="1" applyBorder="1" applyAlignment="1">
      <alignment horizontal="center" wrapText="1"/>
    </xf>
    <xf numFmtId="43" fontId="64" fillId="35" borderId="13" xfId="435" applyFont="1" applyFill="1" applyBorder="1" applyAlignment="1" applyProtection="1">
      <alignment horizontal="center" vertical="center" wrapText="1"/>
      <protection locked="0"/>
    </xf>
    <xf numFmtId="0" fontId="83" fillId="41" borderId="0" xfId="437" applyFont="1" applyFill="1" applyAlignment="1">
      <alignment horizontal="right" vertical="center" wrapText="1"/>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6557</xdr:row>
      <xdr:rowOff>152400</xdr:rowOff>
    </xdr:from>
    <xdr:to>
      <xdr:col>15</xdr:col>
      <xdr:colOff>485775</xdr:colOff>
      <xdr:row>6558</xdr:row>
      <xdr:rowOff>152400</xdr:rowOff>
    </xdr:to>
    <xdr:grpSp>
      <xdr:nvGrpSpPr>
        <xdr:cNvPr id="9" name="Grupo 8"/>
        <xdr:cNvGrpSpPr/>
      </xdr:nvGrpSpPr>
      <xdr:grpSpPr>
        <a:xfrm>
          <a:off x="1009650" y="1054417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356</xdr:row>
      <xdr:rowOff>0</xdr:rowOff>
    </xdr:from>
    <xdr:to>
      <xdr:col>15</xdr:col>
      <xdr:colOff>752475</xdr:colOff>
      <xdr:row>357</xdr:row>
      <xdr:rowOff>0</xdr:rowOff>
    </xdr:to>
    <xdr:grpSp>
      <xdr:nvGrpSpPr>
        <xdr:cNvPr id="5" name="Grupo 4"/>
        <xdr:cNvGrpSpPr/>
      </xdr:nvGrpSpPr>
      <xdr:grpSpPr>
        <a:xfrm>
          <a:off x="1009650" y="267042900"/>
          <a:ext cx="12934950"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115</xdr:row>
      <xdr:rowOff>152400</xdr:rowOff>
    </xdr:from>
    <xdr:to>
      <xdr:col>14</xdr:col>
      <xdr:colOff>390525</xdr:colOff>
      <xdr:row>116</xdr:row>
      <xdr:rowOff>152400</xdr:rowOff>
    </xdr:to>
    <xdr:grpSp>
      <xdr:nvGrpSpPr>
        <xdr:cNvPr id="2" name="Grupo 1"/>
        <xdr:cNvGrpSpPr/>
      </xdr:nvGrpSpPr>
      <xdr:grpSpPr>
        <a:xfrm>
          <a:off x="676275" y="67189350"/>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32</xdr:row>
      <xdr:rowOff>0</xdr:rowOff>
    </xdr:from>
    <xdr:to>
      <xdr:col>14</xdr:col>
      <xdr:colOff>790575</xdr:colOff>
      <xdr:row>33</xdr:row>
      <xdr:rowOff>0</xdr:rowOff>
    </xdr:to>
    <xdr:grpSp>
      <xdr:nvGrpSpPr>
        <xdr:cNvPr id="2" name="Grupo 1"/>
        <xdr:cNvGrpSpPr/>
      </xdr:nvGrpSpPr>
      <xdr:grpSpPr>
        <a:xfrm>
          <a:off x="962025" y="1377315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J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6">
      <c r="Y1" s="25"/>
      <c r="Z1" s="25"/>
      <c r="AA1" s="25"/>
      <c r="AB1" s="25"/>
      <c r="AC1" s="25"/>
      <c r="AD1" s="25"/>
      <c r="AE1" s="25"/>
      <c r="AF1" s="25"/>
      <c r="AH1" s="78">
        <f>SUM(C25:H43)</f>
        <v>0</v>
      </c>
    </row>
    <row r="2" spans="1:36" ht="15.75">
      <c r="A2" s="26"/>
      <c r="B2" s="26"/>
      <c r="C2" s="26"/>
      <c r="D2" s="26"/>
      <c r="E2" s="26"/>
      <c r="F2" s="26"/>
      <c r="G2" s="26"/>
      <c r="H2" s="26"/>
      <c r="I2" s="26"/>
      <c r="J2" s="26"/>
      <c r="K2" s="26"/>
      <c r="L2" s="26"/>
      <c r="M2" s="26"/>
      <c r="N2" s="26"/>
      <c r="O2" s="26"/>
      <c r="P2" s="26"/>
      <c r="Q2" s="26"/>
      <c r="R2" s="26"/>
      <c r="S2" s="26"/>
      <c r="T2" s="26"/>
      <c r="U2" s="26"/>
      <c r="V2" s="26"/>
      <c r="W2" s="26"/>
      <c r="X2" s="305" t="s">
        <v>33</v>
      </c>
      <c r="Y2" s="306"/>
      <c r="Z2" s="306"/>
      <c r="AA2" s="306"/>
      <c r="AB2" s="306"/>
      <c r="AC2" s="306"/>
      <c r="AD2" s="306"/>
      <c r="AE2" s="307"/>
      <c r="AF2" s="26"/>
    </row>
    <row r="3" spans="1:36" ht="15.75">
      <c r="A3" s="26"/>
      <c r="B3" s="26"/>
      <c r="C3" s="27"/>
      <c r="D3" s="27"/>
      <c r="E3" s="27"/>
      <c r="F3" s="26"/>
      <c r="G3" s="26"/>
      <c r="H3" s="26"/>
      <c r="I3" s="26"/>
      <c r="J3" s="26"/>
      <c r="K3" s="26"/>
      <c r="L3" s="26"/>
      <c r="M3" s="26"/>
      <c r="N3" s="26"/>
      <c r="O3" s="26"/>
      <c r="P3" s="26"/>
      <c r="Q3" s="26"/>
      <c r="R3" s="26"/>
      <c r="S3" s="26"/>
      <c r="T3" s="26"/>
      <c r="U3" s="26"/>
      <c r="V3" s="26"/>
      <c r="W3" s="26"/>
      <c r="X3" s="308" t="s">
        <v>12566</v>
      </c>
      <c r="Y3" s="309"/>
      <c r="Z3" s="309"/>
      <c r="AA3" s="309"/>
      <c r="AB3" s="309"/>
      <c r="AC3" s="309"/>
      <c r="AD3" s="309"/>
      <c r="AE3" s="310"/>
      <c r="AF3" s="26"/>
    </row>
    <row r="4" spans="1:36" ht="15.75">
      <c r="A4" s="26"/>
      <c r="B4" s="26"/>
      <c r="C4" s="27"/>
      <c r="D4" s="27"/>
      <c r="E4" s="27"/>
      <c r="F4" s="26"/>
      <c r="G4" s="26"/>
      <c r="H4" s="26"/>
      <c r="I4" s="26"/>
      <c r="J4" s="26"/>
      <c r="K4" s="26"/>
      <c r="L4" s="26"/>
      <c r="M4" s="26"/>
      <c r="N4" s="26"/>
      <c r="O4" s="26"/>
      <c r="P4" s="26"/>
      <c r="Q4" s="26"/>
      <c r="R4" s="26"/>
      <c r="S4" s="26"/>
      <c r="T4" s="26"/>
      <c r="U4" s="26"/>
      <c r="V4" s="26"/>
      <c r="W4" s="26"/>
      <c r="X4" s="308" t="s">
        <v>12565</v>
      </c>
      <c r="Y4" s="309"/>
      <c r="Z4" s="309"/>
      <c r="AA4" s="309"/>
      <c r="AB4" s="309"/>
      <c r="AC4" s="309"/>
      <c r="AD4" s="309"/>
      <c r="AE4" s="310"/>
      <c r="AF4" s="26"/>
    </row>
    <row r="5" spans="1:36"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6" ht="16.5">
      <c r="A6" s="311" t="s">
        <v>32</v>
      </c>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row>
    <row r="7" spans="1:36" ht="16.5">
      <c r="A7" s="312" t="s">
        <v>618</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row>
    <row r="8" spans="1:36"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c r="AH8" s="279"/>
      <c r="AI8" s="279"/>
    </row>
    <row r="9" spans="1:36" ht="15.75">
      <c r="A9" s="31"/>
      <c r="B9" s="32"/>
      <c r="C9" s="32"/>
      <c r="D9" s="32"/>
      <c r="E9" s="32"/>
      <c r="F9" s="32"/>
      <c r="G9" s="33" t="s">
        <v>25</v>
      </c>
      <c r="H9" s="32"/>
      <c r="I9" s="32"/>
      <c r="J9" s="32"/>
      <c r="K9" s="32"/>
      <c r="L9" s="32"/>
      <c r="M9" s="32"/>
      <c r="N9" s="32"/>
      <c r="O9" s="32"/>
      <c r="P9" s="321">
        <v>43466</v>
      </c>
      <c r="Q9" s="322"/>
      <c r="R9" s="322"/>
      <c r="S9" s="323"/>
      <c r="T9" s="32"/>
      <c r="U9" s="32" t="s">
        <v>0</v>
      </c>
      <c r="V9" s="321">
        <v>43677</v>
      </c>
      <c r="W9" s="322"/>
      <c r="X9" s="322"/>
      <c r="Y9" s="323"/>
      <c r="Z9" s="32"/>
      <c r="AA9" s="32"/>
      <c r="AB9" s="32"/>
      <c r="AC9" s="31"/>
      <c r="AD9" s="31"/>
      <c r="AE9" s="31"/>
      <c r="AF9" s="31"/>
      <c r="AH9" s="279"/>
      <c r="AI9" s="279"/>
    </row>
    <row r="10" spans="1:36"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c r="AH10" s="279"/>
      <c r="AI10" s="279"/>
    </row>
    <row r="11" spans="1:36" ht="15.75">
      <c r="A11" s="31"/>
      <c r="B11" s="32"/>
      <c r="C11" s="35" t="s">
        <v>1</v>
      </c>
      <c r="D11" s="35"/>
      <c r="E11" s="35"/>
      <c r="F11" s="50" t="s">
        <v>1419</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c r="AH11" s="279"/>
      <c r="AI11" s="279"/>
      <c r="AJ11" s="279"/>
    </row>
    <row r="12" spans="1:36" ht="15.75" customHeight="1">
      <c r="A12" s="31"/>
      <c r="B12" s="32"/>
      <c r="C12" s="25"/>
      <c r="D12" s="25"/>
      <c r="E12" s="51"/>
      <c r="F12" s="337" t="str">
        <f>VLOOKUP(H14,bd_lista!$A$3:$B$594,2,FALSE)</f>
        <v>SIN  NOMBRE</v>
      </c>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46"/>
      <c r="AF12" s="46"/>
      <c r="AH12" s="279"/>
      <c r="AI12" s="279"/>
    </row>
    <row r="13" spans="1:36" ht="23.25" customHeight="1">
      <c r="A13" s="31"/>
      <c r="B13" s="31"/>
      <c r="C13" s="25"/>
      <c r="D13" s="25"/>
      <c r="E13" s="25"/>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1"/>
      <c r="AF13" s="31"/>
    </row>
    <row r="14" spans="1:36" ht="15.75" customHeight="1">
      <c r="A14" s="31"/>
      <c r="B14" s="36" t="s">
        <v>617</v>
      </c>
      <c r="C14" s="31"/>
      <c r="D14" s="31"/>
      <c r="E14" s="31"/>
      <c r="F14" s="31"/>
      <c r="G14" s="31"/>
      <c r="H14" s="326"/>
      <c r="I14" s="323"/>
      <c r="J14" s="31"/>
      <c r="K14" s="31"/>
      <c r="L14" s="31"/>
      <c r="M14" s="31"/>
      <c r="N14" s="31"/>
      <c r="O14" s="31"/>
      <c r="P14" s="31"/>
      <c r="Q14" s="31"/>
      <c r="R14" s="31"/>
      <c r="S14" s="31"/>
      <c r="T14" s="31"/>
      <c r="U14" s="31"/>
      <c r="V14" s="31"/>
      <c r="W14" s="31"/>
      <c r="X14" s="31"/>
      <c r="Y14" s="31"/>
      <c r="Z14" s="31"/>
      <c r="AA14" s="31"/>
      <c r="AB14" s="31"/>
      <c r="AC14" s="31"/>
      <c r="AD14" s="31"/>
      <c r="AE14" s="31"/>
      <c r="AF14" s="31"/>
    </row>
    <row r="15" spans="1:36" ht="15.75" customHeight="1">
      <c r="A15" s="31"/>
      <c r="B15" s="36"/>
      <c r="C15" s="31"/>
      <c r="D15" s="31"/>
      <c r="E15" s="31"/>
      <c r="F15" s="31"/>
      <c r="G15" s="31"/>
      <c r="H15" s="280"/>
      <c r="I15" s="280"/>
      <c r="J15" s="31"/>
      <c r="K15" s="31"/>
      <c r="L15" s="31"/>
      <c r="M15" s="31"/>
      <c r="N15" s="31"/>
      <c r="O15" s="31"/>
      <c r="P15" s="31"/>
      <c r="Q15" s="31"/>
      <c r="R15" s="31"/>
      <c r="S15" s="31"/>
      <c r="T15" s="31"/>
      <c r="U15" s="31"/>
      <c r="V15" s="31"/>
      <c r="W15" s="31"/>
      <c r="X15" s="31"/>
      <c r="Y15" s="31"/>
      <c r="Z15" s="31"/>
      <c r="AA15" s="31"/>
      <c r="AB15" s="31"/>
      <c r="AC15" s="31"/>
      <c r="AD15" s="31"/>
      <c r="AE15" s="31"/>
      <c r="AF15" s="31"/>
    </row>
    <row r="16" spans="1:36" ht="15.75" customHeight="1">
      <c r="A16" s="31"/>
      <c r="B16" s="313" t="s">
        <v>4651</v>
      </c>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
    </row>
    <row r="17" spans="1:32" ht="15.75">
      <c r="A17" s="31"/>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
    </row>
    <row r="18" spans="1:32" ht="6" customHeight="1" thickBot="1">
      <c r="A18" s="46"/>
      <c r="B18" s="50"/>
      <c r="C18" s="46"/>
      <c r="D18" s="46"/>
      <c r="E18" s="46"/>
      <c r="F18" s="46"/>
      <c r="G18" s="46"/>
      <c r="H18" s="327"/>
      <c r="I18" s="327"/>
      <c r="J18" s="46"/>
      <c r="K18" s="46"/>
      <c r="L18" s="46"/>
      <c r="M18" s="46"/>
      <c r="N18" s="46"/>
      <c r="O18" s="46"/>
      <c r="P18" s="46"/>
      <c r="Q18" s="46"/>
      <c r="R18" s="46"/>
      <c r="S18" s="46"/>
      <c r="T18" s="46"/>
      <c r="U18" s="46"/>
      <c r="V18" s="46"/>
      <c r="W18" s="46"/>
      <c r="X18" s="46"/>
      <c r="Y18" s="46"/>
      <c r="Z18" s="46"/>
      <c r="AA18" s="46"/>
      <c r="AB18" s="46"/>
      <c r="AC18" s="46"/>
      <c r="AD18" s="46"/>
      <c r="AE18" s="46"/>
      <c r="AF18" s="46"/>
    </row>
    <row r="19" spans="1:32" ht="15.75">
      <c r="A19" s="46"/>
      <c r="B19" s="338" t="s">
        <v>4650</v>
      </c>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40"/>
      <c r="AF19" s="46"/>
    </row>
    <row r="20" spans="1:32" ht="15.75">
      <c r="A20" s="46"/>
      <c r="B20" s="341"/>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3"/>
      <c r="AF20" s="46"/>
    </row>
    <row r="21" spans="1:32" ht="24.75" customHeight="1" thickBot="1">
      <c r="A21" s="46"/>
      <c r="B21" s="344"/>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6"/>
      <c r="AF21" s="46"/>
    </row>
    <row r="22" spans="1:32" ht="7.5" customHeight="1">
      <c r="A22" s="31"/>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1"/>
    </row>
    <row r="23" spans="1:32" ht="15.75" customHeight="1">
      <c r="A23" s="31"/>
      <c r="B23" s="37"/>
      <c r="C23" s="324" t="s">
        <v>619</v>
      </c>
      <c r="D23" s="324"/>
      <c r="E23" s="324"/>
      <c r="F23" s="324"/>
      <c r="G23" s="324"/>
      <c r="H23" s="324"/>
      <c r="I23" s="314" t="s">
        <v>31</v>
      </c>
      <c r="J23" s="314"/>
      <c r="K23" s="314"/>
      <c r="L23" s="314"/>
      <c r="M23" s="315" t="s">
        <v>2</v>
      </c>
      <c r="N23" s="316"/>
      <c r="O23" s="316"/>
      <c r="P23" s="316"/>
      <c r="Q23" s="316"/>
      <c r="R23" s="316"/>
      <c r="S23" s="316"/>
      <c r="T23" s="316"/>
      <c r="U23" s="316"/>
      <c r="V23" s="316"/>
      <c r="W23" s="316"/>
      <c r="X23" s="316"/>
      <c r="Y23" s="317"/>
      <c r="Z23" s="314" t="s">
        <v>658</v>
      </c>
      <c r="AA23" s="314"/>
      <c r="AB23" s="314"/>
      <c r="AC23" s="314"/>
      <c r="AD23" s="314"/>
      <c r="AE23" s="37"/>
      <c r="AF23" s="31"/>
    </row>
    <row r="24" spans="1:32" ht="24" customHeight="1">
      <c r="A24" s="31"/>
      <c r="B24" s="37"/>
      <c r="C24" s="325" t="s">
        <v>30</v>
      </c>
      <c r="D24" s="325"/>
      <c r="E24" s="325"/>
      <c r="F24" s="325" t="s">
        <v>620</v>
      </c>
      <c r="G24" s="325"/>
      <c r="H24" s="325"/>
      <c r="I24" s="314"/>
      <c r="J24" s="314"/>
      <c r="K24" s="314"/>
      <c r="L24" s="314"/>
      <c r="M24" s="318"/>
      <c r="N24" s="319"/>
      <c r="O24" s="319"/>
      <c r="P24" s="319"/>
      <c r="Q24" s="319"/>
      <c r="R24" s="319"/>
      <c r="S24" s="319"/>
      <c r="T24" s="319"/>
      <c r="U24" s="319"/>
      <c r="V24" s="319"/>
      <c r="W24" s="319"/>
      <c r="X24" s="319"/>
      <c r="Y24" s="320"/>
      <c r="Z24" s="314"/>
      <c r="AA24" s="314"/>
      <c r="AB24" s="314"/>
      <c r="AC24" s="314"/>
      <c r="AD24" s="314"/>
      <c r="AE24" s="37"/>
      <c r="AF24" s="31"/>
    </row>
    <row r="25" spans="1:32" ht="17.100000000000001" customHeight="1">
      <c r="A25" s="31"/>
      <c r="B25" s="37"/>
      <c r="C25" s="302">
        <f>IFERROR(VLOOKUP(H14,RESUMEN!$A$11:$AL$603,7,FALSE),0)</f>
        <v>0</v>
      </c>
      <c r="D25" s="303"/>
      <c r="E25" s="304"/>
      <c r="F25" s="302">
        <f>IFERROR(VLOOKUP(H14,RESUMEN!A11:Y603,25,FALSE),0)</f>
        <v>0</v>
      </c>
      <c r="G25" s="303"/>
      <c r="H25" s="304"/>
      <c r="I25" s="334" t="s">
        <v>3</v>
      </c>
      <c r="J25" s="335"/>
      <c r="K25" s="335"/>
      <c r="L25" s="336"/>
      <c r="M25" s="331" t="s">
        <v>4</v>
      </c>
      <c r="N25" s="332"/>
      <c r="O25" s="332"/>
      <c r="P25" s="332"/>
      <c r="Q25" s="332"/>
      <c r="R25" s="332"/>
      <c r="S25" s="332"/>
      <c r="T25" s="332"/>
      <c r="U25" s="332"/>
      <c r="V25" s="332"/>
      <c r="W25" s="332"/>
      <c r="X25" s="332"/>
      <c r="Y25" s="333"/>
      <c r="Z25" s="328" t="s">
        <v>5</v>
      </c>
      <c r="AA25" s="329"/>
      <c r="AB25" s="329"/>
      <c r="AC25" s="329"/>
      <c r="AD25" s="330"/>
      <c r="AE25" s="37"/>
      <c r="AF25" s="31"/>
    </row>
    <row r="26" spans="1:32" ht="17.100000000000001" customHeight="1">
      <c r="A26" s="31"/>
      <c r="B26" s="37"/>
      <c r="C26" s="302">
        <f>IFERROR(VLOOKUP(H14,RESUMEN!$A$11:$AL$603,8,FALSE),0)</f>
        <v>0</v>
      </c>
      <c r="D26" s="303"/>
      <c r="E26" s="304"/>
      <c r="F26" s="302">
        <v>0</v>
      </c>
      <c r="G26" s="303"/>
      <c r="H26" s="304"/>
      <c r="I26" s="334" t="s">
        <v>627</v>
      </c>
      <c r="J26" s="335"/>
      <c r="K26" s="335"/>
      <c r="L26" s="336"/>
      <c r="M26" s="331" t="s">
        <v>634</v>
      </c>
      <c r="N26" s="332"/>
      <c r="O26" s="332"/>
      <c r="P26" s="332"/>
      <c r="Q26" s="332"/>
      <c r="R26" s="332"/>
      <c r="S26" s="332"/>
      <c r="T26" s="332"/>
      <c r="U26" s="332"/>
      <c r="V26" s="332"/>
      <c r="W26" s="332"/>
      <c r="X26" s="332"/>
      <c r="Y26" s="333"/>
      <c r="Z26" s="328" t="s">
        <v>10</v>
      </c>
      <c r="AA26" s="329"/>
      <c r="AB26" s="329"/>
      <c r="AC26" s="329"/>
      <c r="AD26" s="330"/>
      <c r="AE26" s="37"/>
      <c r="AF26" s="31"/>
    </row>
    <row r="27" spans="1:32" ht="17.100000000000001" customHeight="1">
      <c r="A27" s="31"/>
      <c r="B27" s="37"/>
      <c r="C27" s="302">
        <v>0</v>
      </c>
      <c r="D27" s="303"/>
      <c r="E27" s="304"/>
      <c r="F27" s="302">
        <f>IFERROR(VLOOKUP(H14,RESUMEN!A11:Z603,26,FALSE),0)</f>
        <v>0</v>
      </c>
      <c r="G27" s="303"/>
      <c r="H27" s="304"/>
      <c r="I27" s="334" t="s">
        <v>566</v>
      </c>
      <c r="J27" s="335"/>
      <c r="K27" s="335"/>
      <c r="L27" s="336"/>
      <c r="M27" s="331" t="s">
        <v>660</v>
      </c>
      <c r="N27" s="332"/>
      <c r="O27" s="332"/>
      <c r="P27" s="332"/>
      <c r="Q27" s="332"/>
      <c r="R27" s="332"/>
      <c r="S27" s="332"/>
      <c r="T27" s="332"/>
      <c r="U27" s="332"/>
      <c r="V27" s="332"/>
      <c r="W27" s="332"/>
      <c r="X27" s="332"/>
      <c r="Y27" s="333"/>
      <c r="Z27" s="328" t="s">
        <v>10</v>
      </c>
      <c r="AA27" s="329"/>
      <c r="AB27" s="329"/>
      <c r="AC27" s="329"/>
      <c r="AD27" s="330"/>
      <c r="AE27" s="37"/>
      <c r="AF27" s="31"/>
    </row>
    <row r="28" spans="1:32" ht="17.100000000000001" customHeight="1">
      <c r="A28" s="31"/>
      <c r="B28" s="37"/>
      <c r="C28" s="302">
        <f>IFERROR(VLOOKUP(H14,RESUMEN!$A$11:$AL$603,9,FALSE),0)</f>
        <v>0</v>
      </c>
      <c r="D28" s="303"/>
      <c r="E28" s="304"/>
      <c r="F28" s="302">
        <f>IFERROR(VLOOKUP(H14,RESUMEN!A11:AA603,27,FALSE),0)</f>
        <v>0</v>
      </c>
      <c r="G28" s="303"/>
      <c r="H28" s="304"/>
      <c r="I28" s="334" t="s">
        <v>11</v>
      </c>
      <c r="J28" s="335"/>
      <c r="K28" s="335"/>
      <c r="L28" s="336"/>
      <c r="M28" s="331" t="s">
        <v>632</v>
      </c>
      <c r="N28" s="332"/>
      <c r="O28" s="332"/>
      <c r="P28" s="332"/>
      <c r="Q28" s="332"/>
      <c r="R28" s="332"/>
      <c r="S28" s="332"/>
      <c r="T28" s="332"/>
      <c r="U28" s="332"/>
      <c r="V28" s="332"/>
      <c r="W28" s="332"/>
      <c r="X28" s="332"/>
      <c r="Y28" s="333"/>
      <c r="Z28" s="328" t="s">
        <v>12</v>
      </c>
      <c r="AA28" s="329"/>
      <c r="AB28" s="329"/>
      <c r="AC28" s="329"/>
      <c r="AD28" s="330"/>
      <c r="AE28" s="37"/>
      <c r="AF28" s="31"/>
    </row>
    <row r="29" spans="1:32" ht="17.100000000000001" customHeight="1">
      <c r="A29" s="31"/>
      <c r="B29" s="37"/>
      <c r="C29" s="302">
        <f>IFERROR(VLOOKUP(H14,RESUMEN!$A$11:$AL$603,10,FALSE),0)</f>
        <v>0</v>
      </c>
      <c r="D29" s="303"/>
      <c r="E29" s="304"/>
      <c r="F29" s="302">
        <f>IFERROR(VLOOKUP(H14,RESUMEN!A11:AB603,28,FALSE),0)</f>
        <v>0</v>
      </c>
      <c r="G29" s="303"/>
      <c r="H29" s="304"/>
      <c r="I29" s="334" t="s">
        <v>6</v>
      </c>
      <c r="J29" s="335"/>
      <c r="K29" s="335"/>
      <c r="L29" s="336"/>
      <c r="M29" s="331" t="s">
        <v>7</v>
      </c>
      <c r="N29" s="332"/>
      <c r="O29" s="332"/>
      <c r="P29" s="332"/>
      <c r="Q29" s="332"/>
      <c r="R29" s="332"/>
      <c r="S29" s="332"/>
      <c r="T29" s="332"/>
      <c r="U29" s="332"/>
      <c r="V29" s="332"/>
      <c r="W29" s="332"/>
      <c r="X29" s="332"/>
      <c r="Y29" s="333"/>
      <c r="Z29" s="328" t="s">
        <v>5</v>
      </c>
      <c r="AA29" s="329"/>
      <c r="AB29" s="329"/>
      <c r="AC29" s="329"/>
      <c r="AD29" s="330"/>
      <c r="AE29" s="37"/>
      <c r="AF29" s="31"/>
    </row>
    <row r="30" spans="1:32" ht="17.100000000000001" customHeight="1">
      <c r="A30" s="31"/>
      <c r="B30" s="37"/>
      <c r="C30" s="302">
        <f>IFERROR(VLOOKUP(H14,RESUMEN!$A$11:$AL$603,12,FALSE),0)</f>
        <v>0</v>
      </c>
      <c r="D30" s="303"/>
      <c r="E30" s="304"/>
      <c r="F30" s="302">
        <f>IFERROR(VLOOKUP(H14,RESUMEN!A11:AC603,29,FALSE),0)</f>
        <v>0</v>
      </c>
      <c r="G30" s="303"/>
      <c r="H30" s="304"/>
      <c r="I30" s="334" t="s">
        <v>15</v>
      </c>
      <c r="J30" s="335"/>
      <c r="K30" s="335"/>
      <c r="L30" s="336"/>
      <c r="M30" s="331" t="s">
        <v>16</v>
      </c>
      <c r="N30" s="332"/>
      <c r="O30" s="332"/>
      <c r="P30" s="332"/>
      <c r="Q30" s="332"/>
      <c r="R30" s="332"/>
      <c r="S30" s="332"/>
      <c r="T30" s="332"/>
      <c r="U30" s="332"/>
      <c r="V30" s="332"/>
      <c r="W30" s="332"/>
      <c r="X30" s="332"/>
      <c r="Y30" s="333"/>
      <c r="Z30" s="328" t="s">
        <v>12</v>
      </c>
      <c r="AA30" s="329"/>
      <c r="AB30" s="329"/>
      <c r="AC30" s="329"/>
      <c r="AD30" s="330"/>
      <c r="AE30" s="37"/>
      <c r="AF30" s="31"/>
    </row>
    <row r="31" spans="1:32" ht="17.100000000000001" customHeight="1">
      <c r="A31" s="31"/>
      <c r="B31" s="37"/>
      <c r="C31" s="302">
        <f>IFERROR(VLOOKUP(H14,RESUMEN!$A$11:$AL$603,13,FALSE),0)</f>
        <v>0</v>
      </c>
      <c r="D31" s="303"/>
      <c r="E31" s="304"/>
      <c r="F31" s="302">
        <v>0</v>
      </c>
      <c r="G31" s="303"/>
      <c r="H31" s="304"/>
      <c r="I31" s="334" t="s">
        <v>628</v>
      </c>
      <c r="J31" s="335"/>
      <c r="K31" s="335"/>
      <c r="L31" s="336"/>
      <c r="M31" s="331" t="s">
        <v>635</v>
      </c>
      <c r="N31" s="332"/>
      <c r="O31" s="332"/>
      <c r="P31" s="332"/>
      <c r="Q31" s="332"/>
      <c r="R31" s="332"/>
      <c r="S31" s="332"/>
      <c r="T31" s="332"/>
      <c r="U31" s="332"/>
      <c r="V31" s="332"/>
      <c r="W31" s="332"/>
      <c r="X31" s="332"/>
      <c r="Y31" s="333"/>
      <c r="Z31" s="328" t="s">
        <v>19</v>
      </c>
      <c r="AA31" s="329"/>
      <c r="AB31" s="329"/>
      <c r="AC31" s="329"/>
      <c r="AD31" s="330"/>
      <c r="AE31" s="37"/>
      <c r="AF31" s="31"/>
    </row>
    <row r="32" spans="1:32" ht="17.100000000000001" customHeight="1">
      <c r="A32" s="31"/>
      <c r="B32" s="37"/>
      <c r="C32" s="302">
        <f>IFERROR(VLOOKUP(H14,RESUMEN!$A$11:$AL$603,14,FALSE),0)</f>
        <v>0</v>
      </c>
      <c r="D32" s="303"/>
      <c r="E32" s="304"/>
      <c r="F32" s="302">
        <f>IFERROR(VLOOKUP(H14,RESUMEN!A11:AD603,30,FALSE),0)</f>
        <v>0</v>
      </c>
      <c r="G32" s="303"/>
      <c r="H32" s="304"/>
      <c r="I32" s="334" t="s">
        <v>17</v>
      </c>
      <c r="J32" s="335"/>
      <c r="K32" s="335"/>
      <c r="L32" s="336"/>
      <c r="M32" s="331" t="s">
        <v>18</v>
      </c>
      <c r="N32" s="332"/>
      <c r="O32" s="332"/>
      <c r="P32" s="332"/>
      <c r="Q32" s="332"/>
      <c r="R32" s="332"/>
      <c r="S32" s="332"/>
      <c r="T32" s="332"/>
      <c r="U32" s="332"/>
      <c r="V32" s="332"/>
      <c r="W32" s="332"/>
      <c r="X32" s="332"/>
      <c r="Y32" s="333"/>
      <c r="Z32" s="328" t="s">
        <v>19</v>
      </c>
      <c r="AA32" s="329"/>
      <c r="AB32" s="329"/>
      <c r="AC32" s="329"/>
      <c r="AD32" s="330"/>
      <c r="AE32" s="37"/>
      <c r="AF32" s="31"/>
    </row>
    <row r="33" spans="1:32" ht="17.100000000000001" customHeight="1">
      <c r="A33" s="31"/>
      <c r="B33" s="37"/>
      <c r="C33" s="302">
        <f>IFERROR(VLOOKUP(H14,RESUMEN!$A$11:$AL$603,15,FALSE),0)</f>
        <v>0</v>
      </c>
      <c r="D33" s="303"/>
      <c r="E33" s="304"/>
      <c r="F33" s="302">
        <f>IFERROR(VLOOKUP(H14,RESUMEN!A11:AE603,31,FALSE),0)</f>
        <v>0</v>
      </c>
      <c r="G33" s="303"/>
      <c r="H33" s="304"/>
      <c r="I33" s="334" t="s">
        <v>13</v>
      </c>
      <c r="J33" s="335"/>
      <c r="K33" s="335"/>
      <c r="L33" s="336"/>
      <c r="M33" s="331" t="s">
        <v>14</v>
      </c>
      <c r="N33" s="332"/>
      <c r="O33" s="332"/>
      <c r="P33" s="332"/>
      <c r="Q33" s="332"/>
      <c r="R33" s="332"/>
      <c r="S33" s="332"/>
      <c r="T33" s="332"/>
      <c r="U33" s="332"/>
      <c r="V33" s="332"/>
      <c r="W33" s="332"/>
      <c r="X33" s="332"/>
      <c r="Y33" s="333"/>
      <c r="Z33" s="328" t="s">
        <v>12</v>
      </c>
      <c r="AA33" s="329"/>
      <c r="AB33" s="329"/>
      <c r="AC33" s="329"/>
      <c r="AD33" s="330"/>
      <c r="AE33" s="37"/>
      <c r="AF33" s="31"/>
    </row>
    <row r="34" spans="1:32" ht="17.100000000000001" customHeight="1">
      <c r="A34" s="31"/>
      <c r="B34" s="37"/>
      <c r="C34" s="302">
        <f>IFERROR(VLOOKUP(H14,RESUMEN!$A$11:$AL$603,16,FALSE),0)</f>
        <v>0</v>
      </c>
      <c r="D34" s="303"/>
      <c r="E34" s="304"/>
      <c r="F34" s="302">
        <f>IFERROR(VLOOKUP(H14,RESUMEN!A11:AG603,32,FALSE),0)</f>
        <v>0</v>
      </c>
      <c r="G34" s="303"/>
      <c r="H34" s="304"/>
      <c r="I34" s="334" t="s">
        <v>629</v>
      </c>
      <c r="J34" s="335"/>
      <c r="K34" s="335"/>
      <c r="L34" s="336"/>
      <c r="M34" s="331" t="s">
        <v>631</v>
      </c>
      <c r="N34" s="332"/>
      <c r="O34" s="332"/>
      <c r="P34" s="332"/>
      <c r="Q34" s="332"/>
      <c r="R34" s="332"/>
      <c r="S34" s="332"/>
      <c r="T34" s="332"/>
      <c r="U34" s="332"/>
      <c r="V34" s="332"/>
      <c r="W34" s="332"/>
      <c r="X34" s="332"/>
      <c r="Y34" s="333"/>
      <c r="Z34" s="328" t="s">
        <v>19</v>
      </c>
      <c r="AA34" s="329"/>
      <c r="AB34" s="329"/>
      <c r="AC34" s="329"/>
      <c r="AD34" s="330"/>
      <c r="AE34" s="37"/>
      <c r="AF34" s="31"/>
    </row>
    <row r="35" spans="1:32" ht="17.100000000000001" customHeight="1">
      <c r="A35" s="31"/>
      <c r="B35" s="37"/>
      <c r="C35" s="302">
        <f>IFERROR(VLOOKUP(H14,RESUMEN!$A$11:$AL$603,17,FALSE),0)</f>
        <v>0</v>
      </c>
      <c r="D35" s="303"/>
      <c r="E35" s="304"/>
      <c r="F35" s="302">
        <f>IFERROR(VLOOKUP(H14,RESUMEN!A11:AG603,33,FALSE),0)</f>
        <v>0</v>
      </c>
      <c r="G35" s="303"/>
      <c r="H35" s="304"/>
      <c r="I35" s="334" t="s">
        <v>671</v>
      </c>
      <c r="J35" s="335"/>
      <c r="K35" s="335"/>
      <c r="L35" s="336"/>
      <c r="M35" s="331" t="s">
        <v>673</v>
      </c>
      <c r="N35" s="332"/>
      <c r="O35" s="332"/>
      <c r="P35" s="332"/>
      <c r="Q35" s="332"/>
      <c r="R35" s="332"/>
      <c r="S35" s="332"/>
      <c r="T35" s="332"/>
      <c r="U35" s="332"/>
      <c r="V35" s="332"/>
      <c r="W35" s="332"/>
      <c r="X35" s="332"/>
      <c r="Y35" s="333"/>
      <c r="Z35" s="328" t="s">
        <v>19</v>
      </c>
      <c r="AA35" s="329"/>
      <c r="AB35" s="329"/>
      <c r="AC35" s="329"/>
      <c r="AD35" s="330"/>
      <c r="AE35" s="37"/>
      <c r="AF35" s="31"/>
    </row>
    <row r="36" spans="1:32" ht="17.100000000000001" customHeight="1">
      <c r="A36" s="31"/>
      <c r="B36" s="37"/>
      <c r="C36" s="302">
        <f>IFERROR(VLOOKUP(H14,RESUMEN!$A$11:$AL$603,18,FALSE),0)</f>
        <v>0</v>
      </c>
      <c r="D36" s="303"/>
      <c r="E36" s="304"/>
      <c r="F36" s="302">
        <f>IFERROR(VLOOKUP(H14,RESUMEN!A11:AH603,34,FALSE),0)</f>
        <v>0</v>
      </c>
      <c r="G36" s="303"/>
      <c r="H36" s="304"/>
      <c r="I36" s="334" t="s">
        <v>20</v>
      </c>
      <c r="J36" s="335"/>
      <c r="K36" s="335"/>
      <c r="L36" s="336"/>
      <c r="M36" s="331" t="s">
        <v>633</v>
      </c>
      <c r="N36" s="332"/>
      <c r="O36" s="332"/>
      <c r="P36" s="332"/>
      <c r="Q36" s="332"/>
      <c r="R36" s="332"/>
      <c r="S36" s="332"/>
      <c r="T36" s="332"/>
      <c r="U36" s="332"/>
      <c r="V36" s="332"/>
      <c r="W36" s="332"/>
      <c r="X36" s="332"/>
      <c r="Y36" s="333"/>
      <c r="Z36" s="328" t="s">
        <v>12</v>
      </c>
      <c r="AA36" s="329"/>
      <c r="AB36" s="329"/>
      <c r="AC36" s="329"/>
      <c r="AD36" s="330"/>
      <c r="AE36" s="37"/>
      <c r="AF36" s="31"/>
    </row>
    <row r="37" spans="1:32" ht="17.100000000000001" customHeight="1">
      <c r="A37" s="31"/>
      <c r="B37" s="37"/>
      <c r="C37" s="302">
        <f>IFERROR(VLOOKUP(H14,RESUMEN!$A$11:$AL$603,19,FALSE),0)</f>
        <v>0</v>
      </c>
      <c r="D37" s="303"/>
      <c r="E37" s="304"/>
      <c r="F37" s="302">
        <f>IFERROR(VLOOKUP(H14,RESUMEN!A11:AI603,35,FALSE),0)</f>
        <v>0</v>
      </c>
      <c r="G37" s="303"/>
      <c r="H37" s="304"/>
      <c r="I37" s="334" t="s">
        <v>21</v>
      </c>
      <c r="J37" s="335"/>
      <c r="K37" s="335"/>
      <c r="L37" s="336"/>
      <c r="M37" s="331" t="s">
        <v>22</v>
      </c>
      <c r="N37" s="332"/>
      <c r="O37" s="332"/>
      <c r="P37" s="332"/>
      <c r="Q37" s="332"/>
      <c r="R37" s="332"/>
      <c r="S37" s="332"/>
      <c r="T37" s="332"/>
      <c r="U37" s="332"/>
      <c r="V37" s="332"/>
      <c r="W37" s="332"/>
      <c r="X37" s="332"/>
      <c r="Y37" s="333"/>
      <c r="Z37" s="328" t="s">
        <v>12</v>
      </c>
      <c r="AA37" s="329"/>
      <c r="AB37" s="329"/>
      <c r="AC37" s="329"/>
      <c r="AD37" s="330"/>
      <c r="AE37" s="37"/>
      <c r="AF37" s="31"/>
    </row>
    <row r="38" spans="1:32" ht="17.100000000000001" customHeight="1">
      <c r="A38" s="31"/>
      <c r="B38" s="37"/>
      <c r="C38" s="302">
        <v>0</v>
      </c>
      <c r="D38" s="303"/>
      <c r="E38" s="304"/>
      <c r="F38" s="302">
        <f>IFERROR(VLOOKUP(H14,RESUMEN!A11:AJ603,36,FALSE),0)</f>
        <v>0</v>
      </c>
      <c r="G38" s="303"/>
      <c r="H38" s="304"/>
      <c r="I38" s="334" t="s">
        <v>23</v>
      </c>
      <c r="J38" s="335"/>
      <c r="K38" s="335"/>
      <c r="L38" s="336"/>
      <c r="M38" s="331" t="s">
        <v>24</v>
      </c>
      <c r="N38" s="332"/>
      <c r="O38" s="332"/>
      <c r="P38" s="332"/>
      <c r="Q38" s="332"/>
      <c r="R38" s="332"/>
      <c r="S38" s="332"/>
      <c r="T38" s="332"/>
      <c r="U38" s="332"/>
      <c r="V38" s="332"/>
      <c r="W38" s="332"/>
      <c r="X38" s="332"/>
      <c r="Y38" s="333"/>
      <c r="Z38" s="328" t="s">
        <v>19</v>
      </c>
      <c r="AA38" s="329"/>
      <c r="AB38" s="329"/>
      <c r="AC38" s="329"/>
      <c r="AD38" s="330"/>
      <c r="AE38" s="37"/>
      <c r="AF38" s="31"/>
    </row>
    <row r="39" spans="1:32" ht="17.100000000000001" customHeight="1">
      <c r="A39" s="31"/>
      <c r="B39" s="37"/>
      <c r="C39" s="302">
        <f>IFERROR(VLOOKUP(H14,RESUMEN!$A$11:$AL$603,20,FALSE),0)</f>
        <v>0</v>
      </c>
      <c r="D39" s="303"/>
      <c r="E39" s="304"/>
      <c r="F39" s="302">
        <v>0</v>
      </c>
      <c r="G39" s="303"/>
      <c r="H39" s="304"/>
      <c r="I39" s="334" t="s">
        <v>8</v>
      </c>
      <c r="J39" s="335"/>
      <c r="K39" s="335"/>
      <c r="L39" s="336"/>
      <c r="M39" s="331" t="s">
        <v>9</v>
      </c>
      <c r="N39" s="332"/>
      <c r="O39" s="332"/>
      <c r="P39" s="332"/>
      <c r="Q39" s="332"/>
      <c r="R39" s="332"/>
      <c r="S39" s="332"/>
      <c r="T39" s="332"/>
      <c r="U39" s="332"/>
      <c r="V39" s="332"/>
      <c r="W39" s="332"/>
      <c r="X39" s="332"/>
      <c r="Y39" s="333"/>
      <c r="Z39" s="328" t="s">
        <v>10</v>
      </c>
      <c r="AA39" s="329"/>
      <c r="AB39" s="329"/>
      <c r="AC39" s="329"/>
      <c r="AD39" s="330"/>
      <c r="AE39" s="37"/>
      <c r="AF39" s="31"/>
    </row>
    <row r="40" spans="1:32" ht="17.100000000000001" customHeight="1">
      <c r="A40" s="31"/>
      <c r="B40" s="37"/>
      <c r="C40" s="302">
        <f>IFERROR(VLOOKUP(H14,RESUMEN!$A$11:$AL$603,21,FALSE),0)</f>
        <v>0</v>
      </c>
      <c r="D40" s="303"/>
      <c r="E40" s="304"/>
      <c r="F40" s="302">
        <v>0</v>
      </c>
      <c r="G40" s="303"/>
      <c r="H40" s="304"/>
      <c r="I40" s="334" t="s">
        <v>621</v>
      </c>
      <c r="J40" s="335"/>
      <c r="K40" s="335"/>
      <c r="L40" s="336"/>
      <c r="M40" s="331" t="s">
        <v>630</v>
      </c>
      <c r="N40" s="332"/>
      <c r="O40" s="332"/>
      <c r="P40" s="332"/>
      <c r="Q40" s="332"/>
      <c r="R40" s="332"/>
      <c r="S40" s="332"/>
      <c r="T40" s="332"/>
      <c r="U40" s="332"/>
      <c r="V40" s="332"/>
      <c r="W40" s="332"/>
      <c r="X40" s="332"/>
      <c r="Y40" s="333"/>
      <c r="Z40" s="328" t="s">
        <v>621</v>
      </c>
      <c r="AA40" s="329"/>
      <c r="AB40" s="329"/>
      <c r="AC40" s="329"/>
      <c r="AD40" s="330"/>
      <c r="AE40" s="37"/>
      <c r="AF40" s="31"/>
    </row>
    <row r="41" spans="1:32" ht="25.5" customHeight="1">
      <c r="A41" s="31"/>
      <c r="B41" s="37"/>
      <c r="C41" s="302">
        <f>IFERROR(VLOOKUP(H14,RESUMEN!$A$11:$AL$603,22,FALSE),0)</f>
        <v>0</v>
      </c>
      <c r="D41" s="303"/>
      <c r="E41" s="304"/>
      <c r="F41" s="302">
        <f>IFERROR(VLOOKUP($H$14,RESUMEN!$A$11:$AL$603,38,FALSE),0)</f>
        <v>0</v>
      </c>
      <c r="G41" s="303"/>
      <c r="H41" s="304"/>
      <c r="I41" s="334" t="s">
        <v>752</v>
      </c>
      <c r="J41" s="335"/>
      <c r="K41" s="335"/>
      <c r="L41" s="336"/>
      <c r="M41" s="331" t="s">
        <v>753</v>
      </c>
      <c r="N41" s="332"/>
      <c r="O41" s="332"/>
      <c r="P41" s="332"/>
      <c r="Q41" s="332"/>
      <c r="R41" s="332"/>
      <c r="S41" s="332"/>
      <c r="T41" s="332"/>
      <c r="U41" s="332"/>
      <c r="V41" s="332"/>
      <c r="W41" s="332"/>
      <c r="X41" s="332"/>
      <c r="Y41" s="333"/>
      <c r="Z41" s="347" t="s">
        <v>772</v>
      </c>
      <c r="AA41" s="348"/>
      <c r="AB41" s="348"/>
      <c r="AC41" s="348"/>
      <c r="AD41" s="349"/>
      <c r="AE41" s="37"/>
      <c r="AF41" s="31"/>
    </row>
    <row r="42" spans="1:32" ht="17.100000000000001" customHeight="1">
      <c r="A42" s="31"/>
      <c r="B42" s="37"/>
      <c r="C42" s="302">
        <f>IFERROR(VLOOKUP(H14,RESUMEN!$A$11:$AL$603,6,FALSE),0)</f>
        <v>0</v>
      </c>
      <c r="D42" s="303"/>
      <c r="E42" s="304"/>
      <c r="F42" s="302">
        <v>0</v>
      </c>
      <c r="G42" s="303"/>
      <c r="H42" s="304"/>
      <c r="I42" s="334" t="s">
        <v>26</v>
      </c>
      <c r="J42" s="335"/>
      <c r="K42" s="335"/>
      <c r="L42" s="336"/>
      <c r="M42" s="331" t="s">
        <v>28</v>
      </c>
      <c r="N42" s="332"/>
      <c r="O42" s="332"/>
      <c r="P42" s="332"/>
      <c r="Q42" s="332"/>
      <c r="R42" s="332"/>
      <c r="S42" s="332"/>
      <c r="T42" s="332"/>
      <c r="U42" s="332"/>
      <c r="V42" s="332"/>
      <c r="W42" s="332"/>
      <c r="X42" s="332"/>
      <c r="Y42" s="333"/>
      <c r="Z42" s="328" t="s">
        <v>19</v>
      </c>
      <c r="AA42" s="329"/>
      <c r="AB42" s="329"/>
      <c r="AC42" s="329"/>
      <c r="AD42" s="330"/>
      <c r="AE42" s="37"/>
      <c r="AF42" s="31"/>
    </row>
    <row r="43" spans="1:32" ht="17.100000000000001" customHeight="1">
      <c r="A43" s="31"/>
      <c r="B43" s="37"/>
      <c r="C43" s="302">
        <f>IFERROR(VLOOKUP(H14,RESUMEN!$A$11:$AL$603,4,FALSE),0)+IFERROR(VLOOKUP(H14,RESUMEN!$A$11:$AL$603,5,FALSE),0)</f>
        <v>0</v>
      </c>
      <c r="D43" s="303"/>
      <c r="E43" s="304"/>
      <c r="F43" s="302">
        <f>IFERROR(VLOOKUP(H14,RESUMEN!A11:W603,23,FALSE),0)+IFERROR(VLOOKUP(H14,RESUMEN!A11:X603,24,FALSE),0)</f>
        <v>0</v>
      </c>
      <c r="G43" s="303"/>
      <c r="H43" s="304"/>
      <c r="I43" s="334" t="s">
        <v>27</v>
      </c>
      <c r="J43" s="335"/>
      <c r="K43" s="335"/>
      <c r="L43" s="336"/>
      <c r="M43" s="331" t="s">
        <v>29</v>
      </c>
      <c r="N43" s="332"/>
      <c r="O43" s="332"/>
      <c r="P43" s="332"/>
      <c r="Q43" s="332"/>
      <c r="R43" s="332"/>
      <c r="S43" s="332"/>
      <c r="T43" s="332"/>
      <c r="U43" s="332"/>
      <c r="V43" s="332"/>
      <c r="W43" s="332"/>
      <c r="X43" s="332"/>
      <c r="Y43" s="333"/>
      <c r="Z43" s="328" t="s">
        <v>19</v>
      </c>
      <c r="AA43" s="329"/>
      <c r="AB43" s="329"/>
      <c r="AC43" s="329"/>
      <c r="AD43" s="330"/>
      <c r="AE43" s="37"/>
      <c r="AF43" s="31"/>
    </row>
    <row r="44" spans="1:32" ht="10.5" customHeight="1">
      <c r="A44" s="31"/>
      <c r="B44" s="31"/>
      <c r="C44" s="253"/>
      <c r="D44" s="253"/>
      <c r="E44" s="253"/>
      <c r="F44" s="253"/>
      <c r="G44" s="253"/>
      <c r="H44" s="253"/>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ht="6.75" customHeight="1" thickBot="1">
      <c r="A45" s="4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46"/>
    </row>
    <row r="46" spans="1:32" ht="15.75">
      <c r="A46" s="46"/>
      <c r="B46" s="338" t="s">
        <v>2376</v>
      </c>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40"/>
      <c r="AF46" s="46"/>
    </row>
    <row r="47" spans="1:32" ht="15.75" customHeight="1">
      <c r="A47" s="46"/>
      <c r="B47" s="341"/>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3"/>
      <c r="AF47" s="46"/>
    </row>
    <row r="48" spans="1:32" ht="16.5" thickBot="1">
      <c r="A48" s="46"/>
      <c r="B48" s="344"/>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c r="AE48" s="346"/>
      <c r="AF48" s="46"/>
    </row>
    <row r="49" spans="1:32" ht="12"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6.5" customHeight="1">
      <c r="A50" s="31"/>
      <c r="B50" s="38" t="s">
        <v>4649</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31"/>
    </row>
    <row r="51" spans="1:32" ht="14.25" customHeight="1">
      <c r="A51" s="31"/>
      <c r="B51" s="38" t="s">
        <v>1406</v>
      </c>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31"/>
    </row>
    <row r="52" spans="1:32" ht="14.25" customHeight="1">
      <c r="A52" s="31"/>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31"/>
    </row>
    <row r="53" spans="1:32" ht="14.25" customHeight="1">
      <c r="A53" s="31"/>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31"/>
    </row>
    <row r="54" spans="1:32" ht="14.25" customHeight="1">
      <c r="A54" s="31"/>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31"/>
    </row>
    <row r="55" spans="1:32" ht="14.25" customHeight="1">
      <c r="A55" s="31"/>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1"/>
    </row>
    <row r="56" spans="1:32" ht="14.25" customHeight="1">
      <c r="A56" s="31"/>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1"/>
    </row>
    <row r="57" spans="1:32" ht="14.25" customHeight="1">
      <c r="A57" s="46"/>
      <c r="B57" s="48"/>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6"/>
    </row>
    <row r="58" spans="1:32" ht="10.5" customHeight="1">
      <c r="A58" s="275" t="s">
        <v>4645</v>
      </c>
      <c r="B58" s="253"/>
      <c r="C58" s="253"/>
      <c r="F58" s="253"/>
      <c r="G58" s="253"/>
      <c r="H58" s="253"/>
      <c r="I58" s="31"/>
      <c r="J58" s="31"/>
      <c r="K58" s="31"/>
      <c r="L58" s="31"/>
      <c r="M58" s="31"/>
      <c r="N58" s="31"/>
      <c r="O58" s="31"/>
      <c r="P58" s="31"/>
      <c r="Q58" s="31"/>
      <c r="R58" s="31"/>
      <c r="S58" s="31"/>
      <c r="T58" s="31"/>
      <c r="U58" s="31"/>
      <c r="V58" s="31"/>
      <c r="W58" s="31"/>
      <c r="X58" s="31"/>
      <c r="Y58" s="31"/>
      <c r="Z58" s="31"/>
      <c r="AA58" s="31"/>
      <c r="AB58" s="31"/>
      <c r="AC58" s="31"/>
      <c r="AD58" s="31"/>
      <c r="AE58" s="31"/>
      <c r="AF58" s="31"/>
    </row>
    <row r="59" spans="1:32" ht="10.5" customHeight="1">
      <c r="A59" s="276"/>
      <c r="B59" s="277" t="s">
        <v>4646</v>
      </c>
      <c r="C59" s="278"/>
      <c r="D59" s="278"/>
      <c r="E59" s="278"/>
      <c r="F59" s="278"/>
      <c r="G59" s="278"/>
      <c r="H59" s="278"/>
      <c r="J59" s="278"/>
      <c r="K59" s="278"/>
      <c r="L59" s="278"/>
      <c r="M59" s="278"/>
      <c r="N59" s="278"/>
      <c r="O59" s="278"/>
      <c r="P59" s="278"/>
      <c r="Q59" s="31"/>
      <c r="R59" s="31"/>
      <c r="S59" s="31"/>
      <c r="T59" s="31"/>
      <c r="U59" s="31"/>
      <c r="V59" s="31"/>
      <c r="W59" s="31"/>
      <c r="X59" s="31"/>
      <c r="Y59" s="31"/>
      <c r="Z59" s="31"/>
      <c r="AA59" s="31"/>
      <c r="AB59" s="31"/>
      <c r="AC59" s="31"/>
      <c r="AD59" s="31"/>
      <c r="AE59" s="31"/>
      <c r="AF59" s="31"/>
    </row>
    <row r="60" spans="1:32" ht="10.5" customHeight="1">
      <c r="A60" s="276"/>
      <c r="B60" s="278" t="s">
        <v>4647</v>
      </c>
      <c r="C60" s="278"/>
      <c r="D60" s="278"/>
      <c r="E60" s="278"/>
      <c r="F60" s="278"/>
      <c r="G60" s="278"/>
      <c r="H60" s="278"/>
      <c r="I60" s="278"/>
      <c r="K60" s="278"/>
      <c r="L60" s="278"/>
      <c r="M60" s="278"/>
      <c r="N60" s="31"/>
      <c r="O60" s="31"/>
      <c r="P60" s="31"/>
      <c r="Q60" s="31"/>
      <c r="R60" s="31"/>
      <c r="S60" s="31"/>
      <c r="T60" s="31"/>
      <c r="U60" s="31"/>
      <c r="V60" s="31"/>
      <c r="W60" s="31"/>
      <c r="X60" s="31"/>
      <c r="Y60" s="31"/>
      <c r="Z60" s="31"/>
      <c r="AA60" s="31"/>
      <c r="AB60" s="31"/>
      <c r="AC60" s="31"/>
      <c r="AD60" s="31"/>
      <c r="AE60" s="31"/>
      <c r="AF60" s="31"/>
    </row>
    <row r="61" spans="1:32" ht="10.5" customHeight="1">
      <c r="A61" s="276"/>
      <c r="B61" s="278" t="s">
        <v>4648</v>
      </c>
      <c r="C61" s="253"/>
      <c r="F61" s="253"/>
      <c r="G61" s="253"/>
      <c r="H61" s="253"/>
      <c r="I61" s="31"/>
      <c r="J61" s="31"/>
      <c r="K61" s="31"/>
      <c r="L61" s="31"/>
      <c r="M61" s="31"/>
      <c r="N61" s="31"/>
      <c r="O61" s="31"/>
      <c r="P61" s="31"/>
      <c r="Q61" s="31"/>
      <c r="R61" s="31"/>
      <c r="S61" s="31"/>
      <c r="T61" s="31"/>
      <c r="U61" s="31"/>
      <c r="V61" s="31"/>
      <c r="W61" s="31"/>
      <c r="X61" s="31"/>
      <c r="Y61" s="31"/>
      <c r="Z61" s="31"/>
      <c r="AA61" s="31"/>
      <c r="AB61" s="31"/>
      <c r="AC61" s="31"/>
      <c r="AD61" s="31"/>
      <c r="AE61" s="31"/>
      <c r="AF61" s="31"/>
    </row>
    <row r="62" spans="1:32" ht="14.25" customHeight="1">
      <c r="A62" s="46"/>
      <c r="B62" s="48"/>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6"/>
    </row>
    <row r="63" spans="1:32" ht="4.5" customHeight="1">
      <c r="A63" s="46"/>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1:32" ht="10.5" customHeight="1">
      <c r="A65" s="46"/>
      <c r="B65" s="4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row>
    <row r="66" spans="1:32" ht="10.5" customHeight="1">
      <c r="A66" s="46"/>
      <c r="B66" s="4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row>
    <row r="67" spans="1:3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1:3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1:3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1:3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1:3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1:3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1:3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1:3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1:3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2:3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2:3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14">
    <mergeCell ref="M43:Y43"/>
    <mergeCell ref="Z43:AD43"/>
    <mergeCell ref="C43:E43"/>
    <mergeCell ref="F43:H43"/>
    <mergeCell ref="I43:L43"/>
    <mergeCell ref="C42:E42"/>
    <mergeCell ref="F42:H42"/>
    <mergeCell ref="I42:L42"/>
    <mergeCell ref="Z40:AD40"/>
    <mergeCell ref="M42:Y42"/>
    <mergeCell ref="Z42:AD42"/>
    <mergeCell ref="C40:E40"/>
    <mergeCell ref="F40:H40"/>
    <mergeCell ref="I40:L40"/>
    <mergeCell ref="M40:Y40"/>
    <mergeCell ref="I41:L41"/>
    <mergeCell ref="M41:Y41"/>
    <mergeCell ref="Z41:AD41"/>
    <mergeCell ref="C41:E41"/>
    <mergeCell ref="F41:H41"/>
    <mergeCell ref="C39:E39"/>
    <mergeCell ref="F39:H39"/>
    <mergeCell ref="Z39:AD39"/>
    <mergeCell ref="C33:E33"/>
    <mergeCell ref="F36:H36"/>
    <mergeCell ref="C37:E37"/>
    <mergeCell ref="F33:H33"/>
    <mergeCell ref="I36:L36"/>
    <mergeCell ref="I37:L37"/>
    <mergeCell ref="C36:E36"/>
    <mergeCell ref="C35:E35"/>
    <mergeCell ref="F35:H35"/>
    <mergeCell ref="I35:L35"/>
    <mergeCell ref="C34:E34"/>
    <mergeCell ref="I34:L34"/>
    <mergeCell ref="M34:Y34"/>
    <mergeCell ref="F37:H37"/>
    <mergeCell ref="I38:L38"/>
    <mergeCell ref="M35:Y35"/>
    <mergeCell ref="F34:H34"/>
    <mergeCell ref="M38:Y38"/>
    <mergeCell ref="M31:Y31"/>
    <mergeCell ref="M29:Y29"/>
    <mergeCell ref="Z36:AD36"/>
    <mergeCell ref="Z37:AD37"/>
    <mergeCell ref="Z38:AD38"/>
    <mergeCell ref="M32:Y32"/>
    <mergeCell ref="Z31:AD31"/>
    <mergeCell ref="Z34:AD34"/>
    <mergeCell ref="M33:Y33"/>
    <mergeCell ref="Z33:AD33"/>
    <mergeCell ref="C27:E27"/>
    <mergeCell ref="Z28:AD28"/>
    <mergeCell ref="Z30:AD30"/>
    <mergeCell ref="C26:E26"/>
    <mergeCell ref="F26:H26"/>
    <mergeCell ref="I26:L26"/>
    <mergeCell ref="F29:H29"/>
    <mergeCell ref="F30:H30"/>
    <mergeCell ref="M26:Y26"/>
    <mergeCell ref="M27:Y27"/>
    <mergeCell ref="Z27:AD27"/>
    <mergeCell ref="M30:Y30"/>
    <mergeCell ref="M28:Y28"/>
    <mergeCell ref="F27:H27"/>
    <mergeCell ref="Z26:AD26"/>
    <mergeCell ref="I27:L27"/>
    <mergeCell ref="B46:AE48"/>
    <mergeCell ref="M39:Y39"/>
    <mergeCell ref="M36:Y36"/>
    <mergeCell ref="M37:Y37"/>
    <mergeCell ref="I39:L39"/>
    <mergeCell ref="I28:L28"/>
    <mergeCell ref="I33:L33"/>
    <mergeCell ref="I30:L30"/>
    <mergeCell ref="I32:L32"/>
    <mergeCell ref="C38:E38"/>
    <mergeCell ref="F38:H38"/>
    <mergeCell ref="C32:E32"/>
    <mergeCell ref="F32:H32"/>
    <mergeCell ref="Z32:AD32"/>
    <mergeCell ref="C31:E31"/>
    <mergeCell ref="F31:H31"/>
    <mergeCell ref="Z35:AD35"/>
    <mergeCell ref="I29:L29"/>
    <mergeCell ref="C30:E30"/>
    <mergeCell ref="Z29:AD29"/>
    <mergeCell ref="C29:E29"/>
    <mergeCell ref="C28:E28"/>
    <mergeCell ref="F28:H28"/>
    <mergeCell ref="I31:L31"/>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F12:AD13"/>
    <mergeCell ref="B19:AE21"/>
  </mergeCells>
  <hyperlinks>
    <hyperlink ref="C42:E42" location="CDI!A1" display="CDI!A1"/>
    <hyperlink ref="C43:E43" location="'TRL MN'!A1" display="'TRL MN'!A1"/>
    <hyperlink ref="C25:E25" location="'CUT MN'!A1" display="'CUT MN'!A1"/>
    <hyperlink ref="F43:H43" location="'TRL ME'!A1" display="'TRL ME'!A1"/>
    <hyperlink ref="F25:H25" location="'CUT USD'!A1" display="'CUT USD'!A1"/>
    <hyperlink ref="C28:E28" location="'CUT MN'!A1" display="'CUT MN'!A1"/>
    <hyperlink ref="C29:E29" location="'CUT MN'!A1" display="'CUT MN'!A1"/>
    <hyperlink ref="C26:E26" location="'CUT MN'!A1" display="'CUT MN'!A1"/>
    <hyperlink ref="C30:E30" location="'CUT MN'!A1" display="'CUT MN'!A1"/>
    <hyperlink ref="C31:E31" location="'CUT MN'!A1" display="'CUT MN'!A1"/>
    <hyperlink ref="C32:E32" location="'CUT MN'!A1" display="'CUT MN'!A1"/>
    <hyperlink ref="C33:E33" location="'CUT MN'!A1" display="'CUT MN'!A1"/>
    <hyperlink ref="C34:E34" location="'CUT MN'!A1" display="'CUT MN'!A1"/>
    <hyperlink ref="C35:E41" location="'CUT MN'!A1" display="'CUT MN'!A1"/>
    <hyperlink ref="C41:E41" location="'TCR MN'!Área_de_impresión" display="'TCR MN'!Área_de_impresión"/>
    <hyperlink ref="F25:H40" location="'CUT ME'!A1" display="'CUT ME'!A1"/>
    <hyperlink ref="F42:H42" location="'CUT BS'!A1" display="'CUT BS'!A1"/>
  </hyperlinks>
  <pageMargins left="0.43307086614173229" right="0.31496062992125984" top="0.43307086614173229" bottom="0.15748031496062992" header="0.31496062992125984" footer="0.19685039370078741"/>
  <pageSetup scale="77" orientation="portrait" r:id="rId1"/>
  <rowBreaks count="1" manualBreakCount="1">
    <brk id="62"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0"/>
  <sheetViews>
    <sheetView view="pageBreakPreview" zoomScale="90" zoomScaleNormal="160" zoomScaleSheetLayoutView="90" workbookViewId="0"/>
  </sheetViews>
  <sheetFormatPr baseColWidth="10" defaultRowHeight="15"/>
  <cols>
    <col min="1" max="1" width="17.140625" style="229" customWidth="1"/>
    <col min="2" max="2" width="34" style="226" customWidth="1"/>
    <col min="3" max="3" width="11.5703125" style="227" bestFit="1" customWidth="1"/>
    <col min="4" max="4" width="27" style="226" customWidth="1"/>
    <col min="5" max="5" width="3.5703125" style="227" bestFit="1" customWidth="1"/>
    <col min="6" max="6" width="15.7109375" style="228" bestFit="1" customWidth="1"/>
    <col min="7" max="16384" width="11.42578125" style="229"/>
  </cols>
  <sheetData>
    <row r="1" spans="1:6">
      <c r="A1" s="225" t="s">
        <v>760</v>
      </c>
    </row>
    <row r="2" spans="1:6" ht="15.75">
      <c r="A2" s="225" t="s">
        <v>732</v>
      </c>
    </row>
    <row r="3" spans="1:6">
      <c r="A3" s="225" t="s">
        <v>36</v>
      </c>
    </row>
    <row r="4" spans="1:6">
      <c r="A4" s="225" t="str">
        <f>+'CUT MN'!A4</f>
        <v>CORRESPONDIENTE AL PERIODO DE ENERO A JULIO DE 2019</v>
      </c>
    </row>
    <row r="5" spans="1:6">
      <c r="A5" s="230" t="str">
        <f>+'CUT MN'!A5</f>
        <v>ACTUALIZADO AL : 7 de agosto de 2019</v>
      </c>
    </row>
    <row r="7" spans="1:6" s="235" customFormat="1" ht="30">
      <c r="A7" s="231" t="s">
        <v>761</v>
      </c>
      <c r="B7" s="231" t="s">
        <v>762</v>
      </c>
      <c r="C7" s="232" t="s">
        <v>763</v>
      </c>
      <c r="D7" s="233" t="s">
        <v>38</v>
      </c>
      <c r="E7" s="232" t="s">
        <v>764</v>
      </c>
      <c r="F7" s="234" t="s">
        <v>765</v>
      </c>
    </row>
    <row r="8" spans="1:6" ht="45">
      <c r="A8" s="236" t="s">
        <v>770</v>
      </c>
      <c r="B8" s="284" t="s">
        <v>771</v>
      </c>
      <c r="C8" s="285">
        <v>16</v>
      </c>
      <c r="D8" s="237" t="s">
        <v>43</v>
      </c>
      <c r="E8" s="236">
        <v>9</v>
      </c>
      <c r="F8" s="238">
        <v>56150</v>
      </c>
    </row>
    <row r="9" spans="1:6" ht="45">
      <c r="A9" s="236" t="s">
        <v>1409</v>
      </c>
      <c r="B9" s="284" t="s">
        <v>5783</v>
      </c>
      <c r="C9" s="285">
        <v>16</v>
      </c>
      <c r="D9" s="237" t="s">
        <v>43</v>
      </c>
      <c r="E9" s="236">
        <v>13</v>
      </c>
      <c r="F9" s="238">
        <v>10</v>
      </c>
    </row>
    <row r="10" spans="1:6" ht="30">
      <c r="A10" s="236" t="s">
        <v>2375</v>
      </c>
      <c r="B10" s="284" t="s">
        <v>5784</v>
      </c>
      <c r="C10" s="285">
        <v>16</v>
      </c>
      <c r="D10" s="237" t="s">
        <v>43</v>
      </c>
      <c r="E10" s="236">
        <v>16</v>
      </c>
      <c r="F10" s="238">
        <v>25</v>
      </c>
    </row>
    <row r="11" spans="1:6" ht="45">
      <c r="A11" s="236" t="s">
        <v>9295</v>
      </c>
      <c r="B11" s="284" t="s">
        <v>9296</v>
      </c>
      <c r="C11" s="285">
        <v>41</v>
      </c>
      <c r="D11" s="237" t="s">
        <v>47</v>
      </c>
      <c r="E11" s="236">
        <v>7</v>
      </c>
      <c r="F11" s="238">
        <v>355900</v>
      </c>
    </row>
    <row r="12" spans="1:6" ht="45">
      <c r="A12" s="236" t="s">
        <v>766</v>
      </c>
      <c r="B12" s="284" t="s">
        <v>767</v>
      </c>
      <c r="C12" s="285">
        <v>46</v>
      </c>
      <c r="D12" s="237" t="s">
        <v>48</v>
      </c>
      <c r="E12" s="236">
        <v>2</v>
      </c>
      <c r="F12" s="238">
        <v>47717.5</v>
      </c>
    </row>
    <row r="13" spans="1:6" ht="45">
      <c r="A13" s="236" t="s">
        <v>768</v>
      </c>
      <c r="B13" s="284" t="s">
        <v>769</v>
      </c>
      <c r="C13" s="285">
        <v>46</v>
      </c>
      <c r="D13" s="237" t="s">
        <v>48</v>
      </c>
      <c r="E13" s="236">
        <v>2</v>
      </c>
      <c r="F13" s="238">
        <v>35281592.059999995</v>
      </c>
    </row>
    <row r="14" spans="1:6" ht="45">
      <c r="A14" s="236" t="s">
        <v>2368</v>
      </c>
      <c r="B14" s="284" t="s">
        <v>7516</v>
      </c>
      <c r="C14" s="285">
        <v>81</v>
      </c>
      <c r="D14" s="237" t="s">
        <v>55</v>
      </c>
      <c r="E14" s="236">
        <v>1</v>
      </c>
      <c r="F14" s="238">
        <v>63875.5</v>
      </c>
    </row>
    <row r="15" spans="1:6" ht="30">
      <c r="A15" s="236" t="s">
        <v>780</v>
      </c>
      <c r="B15" s="284" t="s">
        <v>5782</v>
      </c>
      <c r="C15" s="285">
        <v>86</v>
      </c>
      <c r="D15" s="237" t="s">
        <v>56</v>
      </c>
      <c r="E15" s="236">
        <v>3</v>
      </c>
      <c r="F15" s="238">
        <v>8200</v>
      </c>
    </row>
    <row r="16" spans="1:6" ht="45">
      <c r="A16" s="236" t="s">
        <v>2371</v>
      </c>
      <c r="B16" s="284" t="s">
        <v>2372</v>
      </c>
      <c r="C16" s="285">
        <v>119</v>
      </c>
      <c r="D16" s="237" t="s">
        <v>63</v>
      </c>
      <c r="E16" s="236">
        <v>1</v>
      </c>
      <c r="F16" s="238">
        <v>3610</v>
      </c>
    </row>
    <row r="17" spans="1:6" ht="45">
      <c r="A17" s="236" t="s">
        <v>2373</v>
      </c>
      <c r="B17" s="284" t="s">
        <v>5780</v>
      </c>
      <c r="C17" s="285">
        <v>119</v>
      </c>
      <c r="D17" s="237" t="s">
        <v>63</v>
      </c>
      <c r="E17" s="236">
        <v>1</v>
      </c>
      <c r="F17" s="238">
        <v>780</v>
      </c>
    </row>
    <row r="18" spans="1:6" ht="45">
      <c r="A18" s="236" t="s">
        <v>12555</v>
      </c>
      <c r="B18" s="284" t="s">
        <v>12556</v>
      </c>
      <c r="C18" s="285">
        <v>349</v>
      </c>
      <c r="D18" s="237" t="s">
        <v>155</v>
      </c>
      <c r="E18" s="236">
        <v>1</v>
      </c>
      <c r="F18" s="238">
        <v>747400</v>
      </c>
    </row>
    <row r="19" spans="1:6" ht="30">
      <c r="A19" s="236" t="s">
        <v>2374</v>
      </c>
      <c r="B19" s="284" t="s">
        <v>5781</v>
      </c>
      <c r="C19" s="285">
        <v>379</v>
      </c>
      <c r="D19" s="237" t="s">
        <v>1354</v>
      </c>
      <c r="E19" s="236">
        <v>1</v>
      </c>
      <c r="F19" s="238">
        <v>23500</v>
      </c>
    </row>
    <row r="20" spans="1:6">
      <c r="A20" s="236" t="s">
        <v>5777</v>
      </c>
      <c r="B20" s="284" t="s">
        <v>5779</v>
      </c>
      <c r="C20" s="285">
        <v>435</v>
      </c>
      <c r="D20" s="237" t="s">
        <v>170</v>
      </c>
      <c r="E20" s="236">
        <v>1</v>
      </c>
      <c r="F20" s="238">
        <v>1213468.3500000003</v>
      </c>
    </row>
    <row r="21" spans="1:6" ht="45">
      <c r="A21" s="236" t="s">
        <v>2369</v>
      </c>
      <c r="B21" s="284" t="s">
        <v>2370</v>
      </c>
      <c r="C21" s="285">
        <v>512</v>
      </c>
      <c r="D21" s="237" t="s">
        <v>779</v>
      </c>
      <c r="E21" s="236">
        <v>1</v>
      </c>
      <c r="F21" s="238">
        <v>79037.179999999993</v>
      </c>
    </row>
    <row r="22" spans="1:6" ht="30">
      <c r="A22" s="236" t="s">
        <v>5776</v>
      </c>
      <c r="B22" s="284" t="s">
        <v>5778</v>
      </c>
      <c r="C22" s="285">
        <v>513</v>
      </c>
      <c r="D22" s="237" t="s">
        <v>171</v>
      </c>
      <c r="E22" s="236">
        <v>10</v>
      </c>
      <c r="F22" s="238">
        <v>107749.40000000002</v>
      </c>
    </row>
    <row r="23" spans="1:6" ht="45">
      <c r="A23" s="236" t="s">
        <v>12557</v>
      </c>
      <c r="B23" s="284" t="s">
        <v>12558</v>
      </c>
      <c r="C23" s="285">
        <v>513</v>
      </c>
      <c r="D23" s="237" t="s">
        <v>171</v>
      </c>
      <c r="E23" s="236">
        <v>22</v>
      </c>
      <c r="F23" s="238">
        <v>1080</v>
      </c>
    </row>
    <row r="24" spans="1:6" ht="45">
      <c r="A24" s="236" t="s">
        <v>9297</v>
      </c>
      <c r="B24" s="284" t="s">
        <v>9298</v>
      </c>
      <c r="C24" s="285">
        <v>513</v>
      </c>
      <c r="D24" s="237" t="s">
        <v>171</v>
      </c>
      <c r="E24" s="236">
        <v>1</v>
      </c>
      <c r="F24" s="238">
        <v>1113600</v>
      </c>
    </row>
    <row r="25" spans="1:6" ht="45">
      <c r="A25" s="236" t="s">
        <v>12559</v>
      </c>
      <c r="B25" s="284" t="s">
        <v>12560</v>
      </c>
      <c r="C25" s="285">
        <v>598</v>
      </c>
      <c r="D25" s="237" t="s">
        <v>727</v>
      </c>
      <c r="E25" s="236">
        <v>1</v>
      </c>
      <c r="F25" s="238">
        <v>145440.14000000001</v>
      </c>
    </row>
    <row r="26" spans="1:6" ht="30">
      <c r="A26" s="236" t="s">
        <v>12561</v>
      </c>
      <c r="B26" s="284" t="s">
        <v>12562</v>
      </c>
      <c r="C26" s="285">
        <v>599</v>
      </c>
      <c r="D26" s="237" t="s">
        <v>1366</v>
      </c>
      <c r="E26" s="236">
        <v>3</v>
      </c>
      <c r="F26" s="238">
        <v>3693724.52</v>
      </c>
    </row>
    <row r="27" spans="1:6">
      <c r="A27" s="239"/>
      <c r="B27" s="240"/>
      <c r="C27" s="271"/>
      <c r="D27" s="240"/>
      <c r="E27" s="239"/>
      <c r="F27" s="272"/>
    </row>
    <row r="28" spans="1:6" ht="16.5" thickBot="1">
      <c r="D28" s="372" t="s">
        <v>4644</v>
      </c>
      <c r="E28" s="372"/>
      <c r="F28" s="241">
        <f>SUBTOTAL(9,F8:F25)</f>
        <v>39249135.129999995</v>
      </c>
    </row>
    <row r="29" spans="1:6" ht="15.75" thickTop="1"/>
    <row r="30" spans="1:6" ht="7.5" customHeight="1"/>
  </sheetData>
  <autoFilter ref="A7:F25"/>
  <mergeCells count="1">
    <mergeCell ref="D28:E28"/>
  </mergeCells>
  <pageMargins left="0.7" right="0.7" top="0.75" bottom="0.75" header="0.3" footer="0.3"/>
  <pageSetup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5"/>
  <sheetViews>
    <sheetView view="pageBreakPreview" zoomScale="90" zoomScaleNormal="160" zoomScaleSheetLayoutView="90" workbookViewId="0"/>
  </sheetViews>
  <sheetFormatPr baseColWidth="10" defaultRowHeight="15"/>
  <cols>
    <col min="1" max="1" width="17.140625" style="229" customWidth="1"/>
    <col min="2" max="2" width="34" style="226" customWidth="1"/>
    <col min="3" max="3" width="11.5703125" style="227" bestFit="1" customWidth="1"/>
    <col min="4" max="4" width="27" style="226" customWidth="1"/>
    <col min="5" max="5" width="3.5703125" style="227" bestFit="1" customWidth="1"/>
    <col min="6" max="6" width="15.7109375" style="228" bestFit="1" customWidth="1"/>
    <col min="7" max="16384" width="11.42578125" style="229"/>
  </cols>
  <sheetData>
    <row r="1" spans="1:6">
      <c r="A1" s="225" t="s">
        <v>760</v>
      </c>
    </row>
    <row r="2" spans="1:6" ht="15.75">
      <c r="A2" s="225" t="s">
        <v>733</v>
      </c>
    </row>
    <row r="3" spans="1:6">
      <c r="A3" s="225" t="s">
        <v>36</v>
      </c>
    </row>
    <row r="4" spans="1:6">
      <c r="A4" s="225" t="str">
        <f>+'CUT MN'!A4</f>
        <v>CORRESPONDIENTE AL PERIODO DE ENERO A JULIO DE 2019</v>
      </c>
    </row>
    <row r="5" spans="1:6">
      <c r="A5" s="230" t="str">
        <f>+'CUT MN'!A5</f>
        <v>ACTUALIZADO AL : 7 de agosto de 2019</v>
      </c>
    </row>
    <row r="7" spans="1:6" s="235" customFormat="1" ht="30">
      <c r="A7" s="231" t="s">
        <v>761</v>
      </c>
      <c r="B7" s="231" t="s">
        <v>762</v>
      </c>
      <c r="C7" s="232" t="s">
        <v>763</v>
      </c>
      <c r="D7" s="233" t="s">
        <v>38</v>
      </c>
      <c r="E7" s="232" t="s">
        <v>764</v>
      </c>
      <c r="F7" s="234" t="s">
        <v>765</v>
      </c>
    </row>
    <row r="8" spans="1:6">
      <c r="A8" s="236"/>
      <c r="B8" s="237"/>
      <c r="C8" s="236"/>
      <c r="D8" s="237"/>
      <c r="E8" s="236"/>
      <c r="F8" s="238"/>
    </row>
    <row r="9" spans="1:6">
      <c r="A9" s="236"/>
      <c r="B9" s="237"/>
      <c r="C9" s="236"/>
      <c r="D9" s="237"/>
      <c r="E9" s="236"/>
      <c r="F9" s="238"/>
    </row>
    <row r="10" spans="1:6">
      <c r="A10" s="236"/>
      <c r="B10" s="237"/>
      <c r="C10" s="236"/>
      <c r="D10" s="237"/>
      <c r="E10" s="236"/>
      <c r="F10" s="238"/>
    </row>
    <row r="11" spans="1:6">
      <c r="A11" s="236"/>
      <c r="B11" s="237"/>
      <c r="C11" s="236"/>
      <c r="D11" s="237"/>
      <c r="E11" s="236"/>
      <c r="F11" s="238"/>
    </row>
    <row r="12" spans="1:6">
      <c r="A12" s="239"/>
      <c r="B12" s="240"/>
      <c r="C12" s="271"/>
      <c r="D12" s="240"/>
      <c r="E12" s="239"/>
      <c r="F12" s="272"/>
    </row>
    <row r="13" spans="1:6" ht="16.5" thickBot="1">
      <c r="D13" s="372" t="s">
        <v>4643</v>
      </c>
      <c r="E13" s="372"/>
      <c r="F13" s="241">
        <v>0</v>
      </c>
    </row>
    <row r="14" spans="1:6" ht="15.75" thickTop="1"/>
    <row r="15" spans="1:6" ht="7.5" customHeight="1"/>
  </sheetData>
  <autoFilter ref="A7:F7"/>
  <mergeCells count="1">
    <mergeCell ref="D13:E13"/>
  </mergeCells>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37</v>
      </c>
      <c r="B2" s="9" t="str">
        <f>UPPER(C2)</f>
        <v>DESCRIPCIÓN</v>
      </c>
      <c r="C2" s="9" t="s">
        <v>2</v>
      </c>
    </row>
    <row r="3" spans="1:4">
      <c r="A3" s="1">
        <v>0</v>
      </c>
      <c r="B3" s="2" t="str">
        <f>UPPER(C3)</f>
        <v>SIN  NOMBRE</v>
      </c>
      <c r="C3" s="2" t="s">
        <v>569</v>
      </c>
      <c r="D3" s="39" t="b">
        <f>+A3='[2]PT CUT Bs'!$C10</f>
        <v>1</v>
      </c>
    </row>
    <row r="4" spans="1:4">
      <c r="A4" s="3">
        <v>6</v>
      </c>
      <c r="B4" s="4" t="s">
        <v>781</v>
      </c>
      <c r="C4" s="4" t="s">
        <v>40</v>
      </c>
      <c r="D4" s="39" t="b">
        <f>+A4='[2]PT CUT Bs'!$C11</f>
        <v>1</v>
      </c>
    </row>
    <row r="5" spans="1:4">
      <c r="A5" s="3">
        <v>10</v>
      </c>
      <c r="B5" s="4" t="s">
        <v>782</v>
      </c>
      <c r="C5" s="4" t="s">
        <v>41</v>
      </c>
      <c r="D5" s="39" t="b">
        <f>+A5='[2]PT CUT Bs'!$C12</f>
        <v>1</v>
      </c>
    </row>
    <row r="6" spans="1:4">
      <c r="A6" s="3">
        <v>15</v>
      </c>
      <c r="B6" s="4" t="s">
        <v>783</v>
      </c>
      <c r="C6" s="4" t="s">
        <v>42</v>
      </c>
      <c r="D6" s="39" t="b">
        <f>+A6='[2]PT CUT Bs'!$C13</f>
        <v>1</v>
      </c>
    </row>
    <row r="7" spans="1:4">
      <c r="A7" s="3">
        <v>16</v>
      </c>
      <c r="B7" s="4" t="s">
        <v>784</v>
      </c>
      <c r="C7" s="4" t="s">
        <v>43</v>
      </c>
      <c r="D7" s="39" t="b">
        <f>+A7='[2]PT CUT Bs'!$C14</f>
        <v>1</v>
      </c>
    </row>
    <row r="8" spans="1:4">
      <c r="A8" s="3">
        <v>20</v>
      </c>
      <c r="B8" s="4" t="s">
        <v>785</v>
      </c>
      <c r="C8" s="4" t="s">
        <v>44</v>
      </c>
      <c r="D8" s="39" t="b">
        <f>+A8='[2]PT CUT Bs'!$C15</f>
        <v>1</v>
      </c>
    </row>
    <row r="9" spans="1:4">
      <c r="A9" s="3">
        <v>25</v>
      </c>
      <c r="B9" s="4" t="s">
        <v>786</v>
      </c>
      <c r="C9" s="4" t="s">
        <v>45</v>
      </c>
      <c r="D9" s="39" t="b">
        <f>+A9='[2]PT CUT Bs'!$C16</f>
        <v>1</v>
      </c>
    </row>
    <row r="10" spans="1:4">
      <c r="A10" s="3">
        <v>30</v>
      </c>
      <c r="B10" s="4" t="s">
        <v>787</v>
      </c>
      <c r="C10" s="4" t="s">
        <v>675</v>
      </c>
      <c r="D10" s="39" t="b">
        <f>+A10='[2]PT CUT Bs'!$C17</f>
        <v>1</v>
      </c>
    </row>
    <row r="11" spans="1:4">
      <c r="A11" s="3">
        <v>35</v>
      </c>
      <c r="B11" s="4" t="s">
        <v>788</v>
      </c>
      <c r="C11" s="4" t="s">
        <v>46</v>
      </c>
      <c r="D11" s="39" t="b">
        <f>+A11='[2]PT CUT Bs'!$C18</f>
        <v>1</v>
      </c>
    </row>
    <row r="12" spans="1:4">
      <c r="A12" s="3">
        <v>41</v>
      </c>
      <c r="B12" s="4" t="s">
        <v>789</v>
      </c>
      <c r="C12" s="4" t="s">
        <v>47</v>
      </c>
      <c r="D12" s="39" t="b">
        <f>+A12='[2]PT CUT Bs'!$C19</f>
        <v>1</v>
      </c>
    </row>
    <row r="13" spans="1:4">
      <c r="A13" s="3">
        <v>46</v>
      </c>
      <c r="B13" s="4" t="s">
        <v>790</v>
      </c>
      <c r="C13" s="4" t="s">
        <v>48</v>
      </c>
      <c r="D13" s="39" t="b">
        <f>+A13='[2]PT CUT Bs'!$C20</f>
        <v>1</v>
      </c>
    </row>
    <row r="14" spans="1:4">
      <c r="A14" s="3">
        <v>47</v>
      </c>
      <c r="B14" s="4" t="s">
        <v>791</v>
      </c>
      <c r="C14" s="4" t="s">
        <v>49</v>
      </c>
      <c r="D14" s="39" t="b">
        <f>+A14='[2]PT CUT Bs'!$C21</f>
        <v>1</v>
      </c>
    </row>
    <row r="15" spans="1:4">
      <c r="A15" s="5">
        <v>48</v>
      </c>
      <c r="B15" s="6" t="s">
        <v>792</v>
      </c>
      <c r="C15" s="6" t="s">
        <v>50</v>
      </c>
      <c r="D15" s="39" t="b">
        <f>+A15='[2]PT CUT Bs'!$C22</f>
        <v>1</v>
      </c>
    </row>
    <row r="16" spans="1:4">
      <c r="A16" s="3">
        <v>52</v>
      </c>
      <c r="B16" s="4" t="s">
        <v>793</v>
      </c>
      <c r="C16" s="4" t="s">
        <v>51</v>
      </c>
      <c r="D16" s="39" t="b">
        <f>+A16='[2]PT CUT Bs'!$C23</f>
        <v>1</v>
      </c>
    </row>
    <row r="17" spans="1:4">
      <c r="A17" s="3">
        <v>66</v>
      </c>
      <c r="B17" s="4" t="s">
        <v>794</v>
      </c>
      <c r="C17" s="4" t="s">
        <v>52</v>
      </c>
      <c r="D17" s="39" t="b">
        <f>+A17='[2]PT CUT Bs'!$C24</f>
        <v>1</v>
      </c>
    </row>
    <row r="18" spans="1:4">
      <c r="A18" s="3">
        <v>70</v>
      </c>
      <c r="B18" s="4" t="s">
        <v>795</v>
      </c>
      <c r="C18" s="4" t="s">
        <v>53</v>
      </c>
      <c r="D18" s="39" t="b">
        <f>+A18='[2]PT CUT Bs'!$C25</f>
        <v>1</v>
      </c>
    </row>
    <row r="19" spans="1:4">
      <c r="A19" s="3">
        <v>76</v>
      </c>
      <c r="B19" s="4" t="s">
        <v>796</v>
      </c>
      <c r="C19" s="4" t="s">
        <v>54</v>
      </c>
      <c r="D19" s="39" t="b">
        <f>+A19='[2]PT CUT Bs'!$C26</f>
        <v>1</v>
      </c>
    </row>
    <row r="20" spans="1:4">
      <c r="A20" s="3">
        <v>78</v>
      </c>
      <c r="B20" s="4" t="s">
        <v>797</v>
      </c>
      <c r="C20" s="4" t="s">
        <v>674</v>
      </c>
      <c r="D20" s="39" t="b">
        <f>+A20='[2]PT CUT Bs'!$C27</f>
        <v>1</v>
      </c>
    </row>
    <row r="21" spans="1:4">
      <c r="A21" s="3">
        <v>81</v>
      </c>
      <c r="B21" s="4" t="s">
        <v>798</v>
      </c>
      <c r="C21" s="4" t="s">
        <v>55</v>
      </c>
      <c r="D21" s="39" t="b">
        <f>+A21='[2]PT CUT Bs'!$C28</f>
        <v>1</v>
      </c>
    </row>
    <row r="22" spans="1:4">
      <c r="A22" s="3">
        <v>85</v>
      </c>
      <c r="B22" s="4" t="s">
        <v>799</v>
      </c>
      <c r="C22" s="4" t="s">
        <v>735</v>
      </c>
      <c r="D22" s="39" t="b">
        <f>+A22='[2]PT CUT Bs'!$C29</f>
        <v>1</v>
      </c>
    </row>
    <row r="23" spans="1:4">
      <c r="A23" s="3">
        <v>86</v>
      </c>
      <c r="B23" s="4" t="s">
        <v>800</v>
      </c>
      <c r="C23" s="4" t="s">
        <v>56</v>
      </c>
      <c r="D23" s="39" t="b">
        <f>+A23='[2]PT CUT Bs'!$C30</f>
        <v>1</v>
      </c>
    </row>
    <row r="24" spans="1:4">
      <c r="A24" s="3">
        <v>87</v>
      </c>
      <c r="B24" s="4" t="s">
        <v>801</v>
      </c>
      <c r="C24" s="4" t="s">
        <v>57</v>
      </c>
      <c r="D24" s="39" t="b">
        <f>+A24='[2]PT CUT Bs'!$C31</f>
        <v>1</v>
      </c>
    </row>
    <row r="25" spans="1:4">
      <c r="A25" s="3">
        <v>95</v>
      </c>
      <c r="B25" s="4" t="s">
        <v>1399</v>
      </c>
      <c r="C25" s="4" t="s">
        <v>58</v>
      </c>
      <c r="D25" s="39" t="b">
        <f>+A25='[2]PT CUT Bs'!$C32</f>
        <v>1</v>
      </c>
    </row>
    <row r="26" spans="1:4">
      <c r="A26" s="3" t="s">
        <v>554</v>
      </c>
      <c r="B26" s="4" t="s">
        <v>555</v>
      </c>
      <c r="C26" s="4" t="s">
        <v>616</v>
      </c>
      <c r="D26" s="39" t="b">
        <f>+A26='[2]PT CUT Bs'!$C33</f>
        <v>1</v>
      </c>
    </row>
    <row r="27" spans="1:4">
      <c r="A27" s="3" t="s">
        <v>556</v>
      </c>
      <c r="B27" s="4" t="s">
        <v>555</v>
      </c>
      <c r="C27" s="4" t="s">
        <v>616</v>
      </c>
      <c r="D27" s="39" t="b">
        <f>+A27='[2]PT CUT Bs'!$C34</f>
        <v>1</v>
      </c>
    </row>
    <row r="28" spans="1:4">
      <c r="A28" s="3" t="s">
        <v>557</v>
      </c>
      <c r="B28" s="4" t="s">
        <v>558</v>
      </c>
      <c r="C28" s="4" t="s">
        <v>777</v>
      </c>
      <c r="D28" s="39" t="b">
        <f>+A28='[2]PT CUT Bs'!$C35</f>
        <v>1</v>
      </c>
    </row>
    <row r="29" spans="1:4">
      <c r="A29" s="5" t="s">
        <v>559</v>
      </c>
      <c r="B29" s="6" t="s">
        <v>560</v>
      </c>
      <c r="C29" s="6" t="s">
        <v>759</v>
      </c>
      <c r="D29" s="39" t="b">
        <f>+A29='[2]PT CUT Bs'!$C36</f>
        <v>1</v>
      </c>
    </row>
    <row r="30" spans="1:4">
      <c r="A30" s="3" t="s">
        <v>561</v>
      </c>
      <c r="B30" s="4" t="s">
        <v>562</v>
      </c>
      <c r="C30" s="4" t="s">
        <v>1345</v>
      </c>
      <c r="D30" s="39" t="b">
        <f>+A30='[2]PT CUT Bs'!$C37</f>
        <v>1</v>
      </c>
    </row>
    <row r="31" spans="1:4">
      <c r="A31" s="3">
        <v>108</v>
      </c>
      <c r="B31" s="6" t="s">
        <v>802</v>
      </c>
      <c r="C31" s="6" t="s">
        <v>59</v>
      </c>
      <c r="D31" s="39" t="b">
        <f>+A31='[2]PT CUT Bs'!$C38</f>
        <v>1</v>
      </c>
    </row>
    <row r="32" spans="1:4">
      <c r="A32" s="3">
        <v>109</v>
      </c>
      <c r="B32" s="4" t="s">
        <v>803</v>
      </c>
      <c r="C32" s="4" t="s">
        <v>643</v>
      </c>
      <c r="D32" s="39" t="b">
        <f>+A32='[2]PT CUT Bs'!$C39</f>
        <v>1</v>
      </c>
    </row>
    <row r="33" spans="1:4">
      <c r="A33" s="3">
        <v>111</v>
      </c>
      <c r="B33" s="4" t="s">
        <v>804</v>
      </c>
      <c r="C33" s="4" t="s">
        <v>60</v>
      </c>
      <c r="D33" s="39" t="b">
        <f>+A33='[2]PT CUT Bs'!$C40</f>
        <v>1</v>
      </c>
    </row>
    <row r="34" spans="1:4">
      <c r="A34" s="3">
        <v>112</v>
      </c>
      <c r="B34" s="4" t="s">
        <v>805</v>
      </c>
      <c r="C34" s="4" t="s">
        <v>61</v>
      </c>
      <c r="D34" s="39" t="b">
        <f>+A34='[2]PT CUT Bs'!$C41</f>
        <v>1</v>
      </c>
    </row>
    <row r="35" spans="1:4">
      <c r="A35" s="3">
        <v>117</v>
      </c>
      <c r="B35" s="4" t="s">
        <v>806</v>
      </c>
      <c r="C35" s="4" t="s">
        <v>62</v>
      </c>
      <c r="D35" s="39" t="b">
        <f>+A35='[2]PT CUT Bs'!$C44</f>
        <v>0</v>
      </c>
    </row>
    <row r="36" spans="1:4">
      <c r="A36" s="3">
        <v>119</v>
      </c>
      <c r="B36" s="4" t="s">
        <v>807</v>
      </c>
      <c r="C36" s="4" t="s">
        <v>63</v>
      </c>
      <c r="D36" s="39" t="b">
        <f>+A36='[2]PT CUT Bs'!$C45</f>
        <v>0</v>
      </c>
    </row>
    <row r="37" spans="1:4">
      <c r="A37" s="3">
        <v>121</v>
      </c>
      <c r="B37" s="4" t="s">
        <v>808</v>
      </c>
      <c r="C37" s="4" t="s">
        <v>64</v>
      </c>
      <c r="D37" s="39" t="b">
        <f>+A37='[2]PT CUT Bs'!$C46</f>
        <v>0</v>
      </c>
    </row>
    <row r="38" spans="1:4">
      <c r="A38" s="3">
        <v>124</v>
      </c>
      <c r="B38" s="4" t="s">
        <v>809</v>
      </c>
      <c r="C38" s="4" t="s">
        <v>65</v>
      </c>
      <c r="D38" s="39" t="b">
        <f>+A38='[2]PT CUT Bs'!$C47</f>
        <v>0</v>
      </c>
    </row>
    <row r="39" spans="1:4">
      <c r="A39" s="3">
        <v>129</v>
      </c>
      <c r="B39" s="4" t="s">
        <v>810</v>
      </c>
      <c r="C39" s="4" t="s">
        <v>66</v>
      </c>
      <c r="D39" s="39" t="b">
        <f>+A39='[2]PT CUT Bs'!$C48</f>
        <v>0</v>
      </c>
    </row>
    <row r="40" spans="1:4">
      <c r="A40" s="3">
        <v>130</v>
      </c>
      <c r="B40" s="4" t="s">
        <v>811</v>
      </c>
      <c r="C40" s="4" t="s">
        <v>67</v>
      </c>
      <c r="D40" s="39" t="b">
        <f>+A40='[2]PT CUT Bs'!$C49</f>
        <v>0</v>
      </c>
    </row>
    <row r="41" spans="1:4">
      <c r="A41" s="3">
        <v>132</v>
      </c>
      <c r="B41" s="4" t="s">
        <v>812</v>
      </c>
      <c r="C41" s="4" t="s">
        <v>68</v>
      </c>
      <c r="D41" s="39" t="b">
        <f>+A41='[2]PT CUT Bs'!$C50</f>
        <v>0</v>
      </c>
    </row>
    <row r="42" spans="1:4">
      <c r="A42" s="3">
        <v>133</v>
      </c>
      <c r="B42" s="4" t="s">
        <v>813</v>
      </c>
      <c r="C42" s="4" t="s">
        <v>69</v>
      </c>
      <c r="D42" s="39" t="b">
        <f>+A42='[2]PT CUT Bs'!$C51</f>
        <v>0</v>
      </c>
    </row>
    <row r="43" spans="1:4">
      <c r="A43" s="3">
        <v>134</v>
      </c>
      <c r="B43" s="4" t="s">
        <v>814</v>
      </c>
      <c r="C43" s="4" t="s">
        <v>70</v>
      </c>
      <c r="D43" s="39" t="b">
        <f>+A43='[2]PT CUT Bs'!$C52</f>
        <v>0</v>
      </c>
    </row>
    <row r="44" spans="1:4">
      <c r="A44" s="5">
        <v>137</v>
      </c>
      <c r="B44" s="6" t="s">
        <v>815</v>
      </c>
      <c r="C44" s="6" t="s">
        <v>71</v>
      </c>
      <c r="D44" s="39" t="b">
        <f>+A44='[2]PT CUT Bs'!$C53</f>
        <v>0</v>
      </c>
    </row>
    <row r="45" spans="1:4">
      <c r="A45" s="3">
        <v>138</v>
      </c>
      <c r="B45" s="4" t="s">
        <v>816</v>
      </c>
      <c r="C45" s="4" t="s">
        <v>72</v>
      </c>
      <c r="D45" s="39" t="b">
        <f>+A45='[2]PT CUT Bs'!$C54</f>
        <v>0</v>
      </c>
    </row>
    <row r="46" spans="1:4">
      <c r="A46" s="3">
        <v>139</v>
      </c>
      <c r="B46" s="4" t="s">
        <v>817</v>
      </c>
      <c r="C46" s="4" t="s">
        <v>73</v>
      </c>
      <c r="D46" s="39" t="b">
        <f>+A46='[2]PT CUT Bs'!$C55</f>
        <v>0</v>
      </c>
    </row>
    <row r="47" spans="1:4">
      <c r="A47" s="3">
        <v>140</v>
      </c>
      <c r="B47" s="4" t="s">
        <v>818</v>
      </c>
      <c r="C47" s="4" t="s">
        <v>1346</v>
      </c>
      <c r="D47" s="39" t="b">
        <f>+A47='[2]PT CUT Bs'!$C56</f>
        <v>0</v>
      </c>
    </row>
    <row r="48" spans="1:4">
      <c r="A48" s="3">
        <v>141</v>
      </c>
      <c r="B48" s="4" t="s">
        <v>819</v>
      </c>
      <c r="C48" s="4" t="s">
        <v>74</v>
      </c>
      <c r="D48" s="39" t="b">
        <f>+A48='[2]PT CUT Bs'!$C57</f>
        <v>0</v>
      </c>
    </row>
    <row r="49" spans="1:4">
      <c r="A49" s="3">
        <v>142</v>
      </c>
      <c r="B49" s="4" t="s">
        <v>820</v>
      </c>
      <c r="C49" s="4" t="s">
        <v>75</v>
      </c>
      <c r="D49" s="39" t="b">
        <f>+A49='[2]PT CUT Bs'!$C58</f>
        <v>0</v>
      </c>
    </row>
    <row r="50" spans="1:4">
      <c r="A50" s="3">
        <v>143</v>
      </c>
      <c r="B50" s="4" t="s">
        <v>821</v>
      </c>
      <c r="C50" s="4" t="s">
        <v>76</v>
      </c>
      <c r="D50" s="39" t="b">
        <f>+A50='[2]PT CUT Bs'!$C59</f>
        <v>0</v>
      </c>
    </row>
    <row r="51" spans="1:4">
      <c r="A51" s="5">
        <v>144</v>
      </c>
      <c r="B51" s="6" t="s">
        <v>822</v>
      </c>
      <c r="C51" s="6" t="s">
        <v>608</v>
      </c>
      <c r="D51" s="39" t="b">
        <f>+A51='[2]PT CUT Bs'!$C60</f>
        <v>0</v>
      </c>
    </row>
    <row r="52" spans="1:4">
      <c r="A52" s="3">
        <v>145</v>
      </c>
      <c r="B52" s="4" t="s">
        <v>823</v>
      </c>
      <c r="C52" s="4" t="s">
        <v>77</v>
      </c>
      <c r="D52" s="39" t="b">
        <f>+A52='[2]PT CUT Bs'!$C61</f>
        <v>0</v>
      </c>
    </row>
    <row r="53" spans="1:4">
      <c r="A53" s="3">
        <v>146</v>
      </c>
      <c r="B53" s="4" t="s">
        <v>824</v>
      </c>
      <c r="C53" s="4" t="s">
        <v>78</v>
      </c>
      <c r="D53" s="39" t="b">
        <f>+A53='[2]PT CUT Bs'!$C62</f>
        <v>0</v>
      </c>
    </row>
    <row r="54" spans="1:4">
      <c r="A54" s="3">
        <v>147</v>
      </c>
      <c r="B54" s="4" t="s">
        <v>825</v>
      </c>
      <c r="C54" s="4" t="s">
        <v>1347</v>
      </c>
      <c r="D54" s="39" t="b">
        <f>+A54='[2]PT CUT Bs'!$C63</f>
        <v>0</v>
      </c>
    </row>
    <row r="55" spans="1:4">
      <c r="A55" s="3">
        <v>148</v>
      </c>
      <c r="B55" s="4" t="s">
        <v>826</v>
      </c>
      <c r="C55" s="4" t="s">
        <v>79</v>
      </c>
      <c r="D55" s="39" t="b">
        <f>+A55='[2]PT CUT Bs'!$C64</f>
        <v>0</v>
      </c>
    </row>
    <row r="56" spans="1:4">
      <c r="A56" s="3">
        <v>149</v>
      </c>
      <c r="B56" s="4" t="s">
        <v>827</v>
      </c>
      <c r="C56" s="4" t="s">
        <v>80</v>
      </c>
      <c r="D56" s="39" t="b">
        <f>+A56='[2]PT CUT Bs'!$C65</f>
        <v>0</v>
      </c>
    </row>
    <row r="57" spans="1:4">
      <c r="A57" s="3">
        <v>150</v>
      </c>
      <c r="B57" s="4" t="s">
        <v>828</v>
      </c>
      <c r="C57" s="4" t="s">
        <v>81</v>
      </c>
      <c r="D57" s="39" t="b">
        <f>+A57='[2]PT CUT Bs'!$C66</f>
        <v>0</v>
      </c>
    </row>
    <row r="58" spans="1:4">
      <c r="A58" s="3">
        <v>152</v>
      </c>
      <c r="B58" s="4" t="s">
        <v>829</v>
      </c>
      <c r="C58" s="4" t="s">
        <v>82</v>
      </c>
      <c r="D58" s="39" t="b">
        <f>+A58='[2]PT CUT Bs'!$C67</f>
        <v>0</v>
      </c>
    </row>
    <row r="59" spans="1:4">
      <c r="A59" s="3">
        <v>153</v>
      </c>
      <c r="B59" s="4" t="s">
        <v>830</v>
      </c>
      <c r="C59" s="4" t="s">
        <v>83</v>
      </c>
      <c r="D59" s="39" t="b">
        <f>+A59='[2]PT CUT Bs'!$C68</f>
        <v>0</v>
      </c>
    </row>
    <row r="60" spans="1:4">
      <c r="A60" s="3">
        <v>154</v>
      </c>
      <c r="B60" s="4" t="s">
        <v>831</v>
      </c>
      <c r="C60" s="4" t="s">
        <v>84</v>
      </c>
      <c r="D60" s="39" t="b">
        <f>+A60='[2]PT CUT Bs'!$C69</f>
        <v>0</v>
      </c>
    </row>
    <row r="61" spans="1:4">
      <c r="A61" s="3">
        <v>155</v>
      </c>
      <c r="B61" s="4" t="s">
        <v>832</v>
      </c>
      <c r="C61" s="4" t="s">
        <v>85</v>
      </c>
      <c r="D61" s="39" t="b">
        <f>+A61='[2]PT CUT Bs'!$C70</f>
        <v>0</v>
      </c>
    </row>
    <row r="62" spans="1:4">
      <c r="A62" s="3">
        <v>156</v>
      </c>
      <c r="B62" s="4" t="s">
        <v>833</v>
      </c>
      <c r="C62" s="4" t="s">
        <v>86</v>
      </c>
      <c r="D62" s="39" t="b">
        <f>+A62='[2]PT CUT Bs'!$C71</f>
        <v>0</v>
      </c>
    </row>
    <row r="63" spans="1:4">
      <c r="A63" s="3">
        <v>157</v>
      </c>
      <c r="B63" s="4" t="s">
        <v>834</v>
      </c>
      <c r="C63" s="4" t="s">
        <v>87</v>
      </c>
      <c r="D63" s="39" t="b">
        <f>+A63='[2]PT CUT Bs'!$C72</f>
        <v>0</v>
      </c>
    </row>
    <row r="64" spans="1:4">
      <c r="A64" s="3">
        <v>159</v>
      </c>
      <c r="B64" s="4" t="s">
        <v>835</v>
      </c>
      <c r="C64" s="4" t="s">
        <v>1348</v>
      </c>
      <c r="D64" s="39" t="b">
        <f>+A64='[2]PT CUT Bs'!$C73</f>
        <v>0</v>
      </c>
    </row>
    <row r="65" spans="1:4">
      <c r="A65" s="3">
        <v>163</v>
      </c>
      <c r="B65" s="4" t="s">
        <v>836</v>
      </c>
      <c r="C65" s="4" t="s">
        <v>88</v>
      </c>
      <c r="D65" s="39" t="b">
        <f>+A65='[2]PT CUT Bs'!$C74</f>
        <v>0</v>
      </c>
    </row>
    <row r="66" spans="1:4">
      <c r="A66" s="3">
        <v>169</v>
      </c>
      <c r="B66" s="4" t="s">
        <v>837</v>
      </c>
      <c r="C66" s="4" t="s">
        <v>89</v>
      </c>
      <c r="D66" s="39" t="b">
        <f>+A66='[2]PT CUT Bs'!$C75</f>
        <v>0</v>
      </c>
    </row>
    <row r="67" spans="1:4">
      <c r="A67" s="3">
        <v>170</v>
      </c>
      <c r="B67" s="4" t="s">
        <v>838</v>
      </c>
      <c r="C67" s="4" t="s">
        <v>90</v>
      </c>
      <c r="D67" s="39" t="b">
        <f>+A67='[2]PT CUT Bs'!$C76</f>
        <v>0</v>
      </c>
    </row>
    <row r="68" spans="1:4">
      <c r="A68" s="3">
        <v>171</v>
      </c>
      <c r="B68" s="4" t="s">
        <v>839</v>
      </c>
      <c r="C68" s="4" t="s">
        <v>91</v>
      </c>
      <c r="D68" s="39" t="b">
        <f>+A68='[2]PT CUT Bs'!$C77</f>
        <v>0</v>
      </c>
    </row>
    <row r="69" spans="1:4">
      <c r="A69" s="3">
        <v>190</v>
      </c>
      <c r="B69" s="4" t="s">
        <v>840</v>
      </c>
      <c r="C69" s="4" t="s">
        <v>92</v>
      </c>
      <c r="D69" s="39" t="b">
        <f>+A69='[2]PT CUT Bs'!$C79</f>
        <v>0</v>
      </c>
    </row>
    <row r="70" spans="1:4">
      <c r="A70" s="3">
        <v>192</v>
      </c>
      <c r="B70" s="4" t="s">
        <v>841</v>
      </c>
      <c r="C70" s="4" t="s">
        <v>93</v>
      </c>
      <c r="D70" s="39" t="b">
        <f>+A70='[2]PT CUT Bs'!$C80</f>
        <v>0</v>
      </c>
    </row>
    <row r="71" spans="1:4">
      <c r="A71" s="3">
        <v>197</v>
      </c>
      <c r="B71" s="4" t="s">
        <v>842</v>
      </c>
      <c r="C71" s="4" t="s">
        <v>1349</v>
      </c>
      <c r="D71" s="39" t="b">
        <f>+A71='[2]PT CUT Bs'!$C81</f>
        <v>0</v>
      </c>
    </row>
    <row r="72" spans="1:4">
      <c r="A72" s="3">
        <v>200</v>
      </c>
      <c r="B72" s="4" t="s">
        <v>843</v>
      </c>
      <c r="C72" s="4" t="s">
        <v>94</v>
      </c>
      <c r="D72" s="39" t="b">
        <f>+A72='[2]PT CUT Bs'!$C82</f>
        <v>0</v>
      </c>
    </row>
    <row r="73" spans="1:4">
      <c r="A73" s="3">
        <v>201</v>
      </c>
      <c r="B73" s="4" t="s">
        <v>844</v>
      </c>
      <c r="C73" s="4" t="s">
        <v>95</v>
      </c>
      <c r="D73" s="39" t="b">
        <f>+A73='[2]PT CUT Bs'!$C83</f>
        <v>0</v>
      </c>
    </row>
    <row r="74" spans="1:4">
      <c r="A74" s="3">
        <v>203</v>
      </c>
      <c r="B74" s="4" t="s">
        <v>845</v>
      </c>
      <c r="C74" s="4" t="s">
        <v>96</v>
      </c>
      <c r="D74" s="39" t="b">
        <f>+A74='[2]PT CUT Bs'!$C84</f>
        <v>0</v>
      </c>
    </row>
    <row r="75" spans="1:4">
      <c r="A75" s="3">
        <v>206</v>
      </c>
      <c r="B75" s="4" t="s">
        <v>846</v>
      </c>
      <c r="C75" s="4" t="s">
        <v>97</v>
      </c>
      <c r="D75" s="39" t="b">
        <f>+A75='[2]PT CUT Bs'!$C85</f>
        <v>0</v>
      </c>
    </row>
    <row r="76" spans="1:4">
      <c r="A76" s="3">
        <v>210</v>
      </c>
      <c r="B76" s="4" t="s">
        <v>847</v>
      </c>
      <c r="C76" s="4" t="s">
        <v>99</v>
      </c>
      <c r="D76" s="39" t="b">
        <f>+A76='[2]PT CUT Bs'!$C87</f>
        <v>0</v>
      </c>
    </row>
    <row r="77" spans="1:4">
      <c r="A77" s="3">
        <v>212</v>
      </c>
      <c r="B77" s="4" t="s">
        <v>848</v>
      </c>
      <c r="C77" s="4" t="s">
        <v>100</v>
      </c>
      <c r="D77" s="39" t="b">
        <f>+A77='[2]PT CUT Bs'!$C88</f>
        <v>0</v>
      </c>
    </row>
    <row r="78" spans="1:4">
      <c r="A78" s="5">
        <v>213</v>
      </c>
      <c r="B78" s="6" t="s">
        <v>849</v>
      </c>
      <c r="C78" s="6" t="s">
        <v>101</v>
      </c>
      <c r="D78" s="39" t="b">
        <f>+A78='[2]PT CUT Bs'!$C89</f>
        <v>0</v>
      </c>
    </row>
    <row r="79" spans="1:4">
      <c r="A79" s="3">
        <v>221</v>
      </c>
      <c r="B79" s="4" t="s">
        <v>850</v>
      </c>
      <c r="C79" s="4" t="s">
        <v>102</v>
      </c>
      <c r="D79" s="39" t="b">
        <f>+A79='[2]PT CUT Bs'!$C90</f>
        <v>0</v>
      </c>
    </row>
    <row r="80" spans="1:4">
      <c r="A80" s="3">
        <v>222</v>
      </c>
      <c r="B80" s="4" t="s">
        <v>851</v>
      </c>
      <c r="C80" s="4" t="s">
        <v>103</v>
      </c>
      <c r="D80" s="39" t="b">
        <f>+A80='[2]PT CUT Bs'!$C91</f>
        <v>0</v>
      </c>
    </row>
    <row r="81" spans="1:4">
      <c r="A81" s="3">
        <v>223</v>
      </c>
      <c r="B81" s="4" t="s">
        <v>852</v>
      </c>
      <c r="C81" s="4" t="s">
        <v>104</v>
      </c>
      <c r="D81" s="39" t="b">
        <f>+A81='[2]PT CUT Bs'!$C92</f>
        <v>0</v>
      </c>
    </row>
    <row r="82" spans="1:4">
      <c r="A82" s="3">
        <v>224</v>
      </c>
      <c r="B82" s="4" t="s">
        <v>853</v>
      </c>
      <c r="C82" s="4" t="s">
        <v>105</v>
      </c>
      <c r="D82" s="39" t="b">
        <f>+A82='[2]PT CUT Bs'!$C93</f>
        <v>0</v>
      </c>
    </row>
    <row r="83" spans="1:4">
      <c r="A83" s="3">
        <v>225</v>
      </c>
      <c r="B83" s="4" t="s">
        <v>854</v>
      </c>
      <c r="C83" s="4" t="s">
        <v>106</v>
      </c>
      <c r="D83" s="39" t="b">
        <f>+A83='[2]PT CUT Bs'!$C94</f>
        <v>0</v>
      </c>
    </row>
    <row r="84" spans="1:4">
      <c r="A84" s="3">
        <v>226</v>
      </c>
      <c r="B84" s="4" t="s">
        <v>855</v>
      </c>
      <c r="C84" s="4" t="s">
        <v>107</v>
      </c>
      <c r="D84" s="39" t="b">
        <f>+A84='[2]PT CUT Bs'!$C95</f>
        <v>0</v>
      </c>
    </row>
    <row r="85" spans="1:4">
      <c r="A85" s="3">
        <v>227</v>
      </c>
      <c r="B85" s="4" t="s">
        <v>856</v>
      </c>
      <c r="C85" s="4" t="s">
        <v>108</v>
      </c>
      <c r="D85" s="39" t="b">
        <f>+A85='[2]PT CUT Bs'!$C96</f>
        <v>0</v>
      </c>
    </row>
    <row r="86" spans="1:4">
      <c r="A86" s="3">
        <v>234</v>
      </c>
      <c r="B86" s="4" t="s">
        <v>857</v>
      </c>
      <c r="C86" s="4" t="s">
        <v>644</v>
      </c>
      <c r="D86" s="39" t="b">
        <f>+A86='[2]PT CUT Bs'!$C97</f>
        <v>0</v>
      </c>
    </row>
    <row r="87" spans="1:4">
      <c r="A87" s="3">
        <v>243</v>
      </c>
      <c r="B87" s="4" t="s">
        <v>858</v>
      </c>
      <c r="C87" s="4" t="s">
        <v>109</v>
      </c>
      <c r="D87" s="39" t="b">
        <f>+A87='[2]PT CUT Bs'!$C99</f>
        <v>0</v>
      </c>
    </row>
    <row r="88" spans="1:4">
      <c r="A88" s="3">
        <v>244</v>
      </c>
      <c r="B88" s="4" t="s">
        <v>859</v>
      </c>
      <c r="C88" s="4" t="s">
        <v>110</v>
      </c>
      <c r="D88" s="39" t="b">
        <f>+A88='[2]PT CUT Bs'!$C100</f>
        <v>0</v>
      </c>
    </row>
    <row r="89" spans="1:4">
      <c r="A89" s="3">
        <v>245</v>
      </c>
      <c r="B89" s="4" t="s">
        <v>860</v>
      </c>
      <c r="C89" s="4" t="s">
        <v>111</v>
      </c>
      <c r="D89" s="39" t="b">
        <f>+A89='[2]PT CUT Bs'!$C101</f>
        <v>0</v>
      </c>
    </row>
    <row r="90" spans="1:4">
      <c r="A90" s="3">
        <v>249</v>
      </c>
      <c r="B90" s="4" t="s">
        <v>861</v>
      </c>
      <c r="C90" s="4" t="s">
        <v>112</v>
      </c>
      <c r="D90" s="39" t="b">
        <f>+A90='[2]PT CUT Bs'!$C104</f>
        <v>0</v>
      </c>
    </row>
    <row r="91" spans="1:4">
      <c r="A91" s="3">
        <v>251</v>
      </c>
      <c r="B91" s="4" t="s">
        <v>862</v>
      </c>
      <c r="C91" s="4" t="s">
        <v>113</v>
      </c>
      <c r="D91" s="39" t="b">
        <f>+A91='[2]PT CUT Bs'!$C106</f>
        <v>0</v>
      </c>
    </row>
    <row r="92" spans="1:4">
      <c r="A92" s="3">
        <v>253</v>
      </c>
      <c r="B92" s="4" t="s">
        <v>863</v>
      </c>
      <c r="C92" s="4" t="s">
        <v>114</v>
      </c>
      <c r="D92" s="39" t="b">
        <f>+A92='[2]PT CUT Bs'!$C107</f>
        <v>0</v>
      </c>
    </row>
    <row r="93" spans="1:4">
      <c r="A93" s="3">
        <v>254</v>
      </c>
      <c r="B93" s="4" t="s">
        <v>864</v>
      </c>
      <c r="C93" s="4" t="s">
        <v>115</v>
      </c>
      <c r="D93" s="39" t="b">
        <f>+A93='[2]PT CUT Bs'!$C108</f>
        <v>0</v>
      </c>
    </row>
    <row r="94" spans="1:4">
      <c r="A94" s="3">
        <v>265</v>
      </c>
      <c r="B94" s="4" t="s">
        <v>865</v>
      </c>
      <c r="C94" s="4" t="s">
        <v>116</v>
      </c>
      <c r="D94" s="39" t="b">
        <f>+A94='[2]PT CUT Bs'!$C109</f>
        <v>0</v>
      </c>
    </row>
    <row r="95" spans="1:4">
      <c r="A95" s="3">
        <v>266</v>
      </c>
      <c r="B95" s="4" t="s">
        <v>866</v>
      </c>
      <c r="C95" s="4" t="s">
        <v>1350</v>
      </c>
      <c r="D95" s="39" t="b">
        <f>+A95='[2]PT CUT Bs'!$C110</f>
        <v>0</v>
      </c>
    </row>
    <row r="96" spans="1:4">
      <c r="A96" s="3">
        <v>267</v>
      </c>
      <c r="B96" s="4" t="s">
        <v>867</v>
      </c>
      <c r="C96" s="4" t="s">
        <v>117</v>
      </c>
      <c r="D96" s="39" t="b">
        <f>+A96='[2]PT CUT Bs'!$C111</f>
        <v>0</v>
      </c>
    </row>
    <row r="97" spans="1:4">
      <c r="A97" s="3">
        <v>268</v>
      </c>
      <c r="B97" s="4" t="s">
        <v>868</v>
      </c>
      <c r="C97" s="4" t="s">
        <v>118</v>
      </c>
      <c r="D97" s="39" t="b">
        <f>+A97='[2]PT CUT Bs'!$C112</f>
        <v>0</v>
      </c>
    </row>
    <row r="98" spans="1:4">
      <c r="A98" s="3">
        <v>269</v>
      </c>
      <c r="B98" s="4" t="s">
        <v>869</v>
      </c>
      <c r="C98" s="4" t="s">
        <v>119</v>
      </c>
      <c r="D98" s="39" t="b">
        <f>+A98='[2]PT CUT Bs'!$C113</f>
        <v>0</v>
      </c>
    </row>
    <row r="99" spans="1:4">
      <c r="A99" s="3">
        <v>270</v>
      </c>
      <c r="B99" s="4" t="s">
        <v>870</v>
      </c>
      <c r="C99" s="4" t="s">
        <v>120</v>
      </c>
      <c r="D99" s="39" t="b">
        <f>+A99='[2]PT CUT Bs'!$C114</f>
        <v>0</v>
      </c>
    </row>
    <row r="100" spans="1:4">
      <c r="A100" s="5">
        <v>271</v>
      </c>
      <c r="B100" s="6" t="s">
        <v>871</v>
      </c>
      <c r="C100" s="6" t="s">
        <v>121</v>
      </c>
      <c r="D100" s="39" t="b">
        <f>+A100='[2]PT CUT Bs'!$C115</f>
        <v>0</v>
      </c>
    </row>
    <row r="101" spans="1:4">
      <c r="A101" s="1">
        <v>272</v>
      </c>
      <c r="B101" s="2" t="s">
        <v>872</v>
      </c>
      <c r="C101" s="2" t="s">
        <v>122</v>
      </c>
      <c r="D101" s="39" t="b">
        <f>+A101='[2]PT CUT Bs'!$C116</f>
        <v>0</v>
      </c>
    </row>
    <row r="102" spans="1:4">
      <c r="A102" s="3">
        <v>273</v>
      </c>
      <c r="B102" s="4" t="s">
        <v>873</v>
      </c>
      <c r="C102" s="4" t="s">
        <v>123</v>
      </c>
      <c r="D102" s="39" t="b">
        <f>+A102='[2]PT CUT Bs'!$C117</f>
        <v>0</v>
      </c>
    </row>
    <row r="103" spans="1:4">
      <c r="A103" s="3">
        <v>281</v>
      </c>
      <c r="B103" s="4" t="s">
        <v>874</v>
      </c>
      <c r="C103" s="4" t="s">
        <v>124</v>
      </c>
      <c r="D103" s="39" t="b">
        <f>+A103='[2]PT CUT Bs'!$C118</f>
        <v>0</v>
      </c>
    </row>
    <row r="104" spans="1:4">
      <c r="A104" s="3">
        <v>283</v>
      </c>
      <c r="B104" s="4" t="s">
        <v>875</v>
      </c>
      <c r="C104" s="4" t="s">
        <v>125</v>
      </c>
      <c r="D104" s="39" t="b">
        <f>+A104='[2]PT CUT Bs'!$C119</f>
        <v>0</v>
      </c>
    </row>
    <row r="105" spans="1:4">
      <c r="A105" s="3">
        <v>287</v>
      </c>
      <c r="B105" s="4" t="s">
        <v>876</v>
      </c>
      <c r="C105" s="4" t="s">
        <v>126</v>
      </c>
      <c r="D105" s="39" t="b">
        <f>+A105='[2]PT CUT Bs'!$C120</f>
        <v>0</v>
      </c>
    </row>
    <row r="106" spans="1:4">
      <c r="A106" s="3">
        <v>288</v>
      </c>
      <c r="B106" s="4" t="s">
        <v>877</v>
      </c>
      <c r="C106" s="4" t="s">
        <v>127</v>
      </c>
      <c r="D106" s="39" t="b">
        <f>+A106='[2]PT CUT Bs'!$C121</f>
        <v>0</v>
      </c>
    </row>
    <row r="107" spans="1:4">
      <c r="A107" s="3">
        <v>290</v>
      </c>
      <c r="B107" s="4" t="s">
        <v>878</v>
      </c>
      <c r="C107" s="4" t="s">
        <v>128</v>
      </c>
      <c r="D107" s="39" t="b">
        <f>+A107='[2]PT CUT Bs'!$C123</f>
        <v>0</v>
      </c>
    </row>
    <row r="108" spans="1:4">
      <c r="A108" s="3">
        <v>291</v>
      </c>
      <c r="B108" s="4" t="s">
        <v>879</v>
      </c>
      <c r="C108" s="4" t="s">
        <v>129</v>
      </c>
      <c r="D108" s="39" t="b">
        <f>+A108='[2]PT CUT Bs'!$C124</f>
        <v>0</v>
      </c>
    </row>
    <row r="109" spans="1:4">
      <c r="A109" s="3">
        <v>292</v>
      </c>
      <c r="B109" s="4" t="s">
        <v>880</v>
      </c>
      <c r="C109" s="4" t="s">
        <v>130</v>
      </c>
      <c r="D109" s="39" t="b">
        <f>+A109='[2]PT CUT Bs'!$C125</f>
        <v>0</v>
      </c>
    </row>
    <row r="110" spans="1:4">
      <c r="A110" s="3">
        <v>293</v>
      </c>
      <c r="B110" s="4" t="s">
        <v>881</v>
      </c>
      <c r="C110" s="4" t="s">
        <v>131</v>
      </c>
      <c r="D110" s="39" t="b">
        <f>+A110='[2]PT CUT Bs'!$C126</f>
        <v>0</v>
      </c>
    </row>
    <row r="111" spans="1:4">
      <c r="A111" s="3">
        <v>294</v>
      </c>
      <c r="B111" s="4" t="s">
        <v>882</v>
      </c>
      <c r="C111" s="4" t="s">
        <v>132</v>
      </c>
      <c r="D111" s="39" t="b">
        <f>+A111='[2]PT CUT Bs'!$C127</f>
        <v>0</v>
      </c>
    </row>
    <row r="112" spans="1:4">
      <c r="A112" s="3">
        <v>295</v>
      </c>
      <c r="B112" s="4" t="s">
        <v>883</v>
      </c>
      <c r="C112" s="4" t="s">
        <v>133</v>
      </c>
      <c r="D112" s="39" t="b">
        <f>+A112='[2]PT CUT Bs'!$C128</f>
        <v>0</v>
      </c>
    </row>
    <row r="113" spans="1:4">
      <c r="A113" s="3">
        <v>296</v>
      </c>
      <c r="B113" s="4" t="s">
        <v>884</v>
      </c>
      <c r="C113" s="4" t="s">
        <v>134</v>
      </c>
      <c r="D113" s="39" t="b">
        <f>+A113='[2]PT CUT Bs'!$C129</f>
        <v>0</v>
      </c>
    </row>
    <row r="114" spans="1:4">
      <c r="A114" s="3">
        <v>298</v>
      </c>
      <c r="B114" s="4" t="s">
        <v>885</v>
      </c>
      <c r="C114" s="4" t="s">
        <v>135</v>
      </c>
      <c r="D114" s="39" t="b">
        <f>+A114='[2]PT CUT Bs'!$C131</f>
        <v>0</v>
      </c>
    </row>
    <row r="115" spans="1:4">
      <c r="A115" s="3">
        <v>299</v>
      </c>
      <c r="B115" s="4" t="s">
        <v>886</v>
      </c>
      <c r="C115" s="4" t="s">
        <v>136</v>
      </c>
      <c r="D115" s="39" t="b">
        <f>+A115='[2]PT CUT Bs'!$C132</f>
        <v>0</v>
      </c>
    </row>
    <row r="116" spans="1:4">
      <c r="A116" s="3">
        <v>300</v>
      </c>
      <c r="B116" s="4" t="s">
        <v>887</v>
      </c>
      <c r="C116" s="4" t="s">
        <v>137</v>
      </c>
      <c r="D116" s="39" t="b">
        <f>+A116='[2]PT CUT Bs'!$C133</f>
        <v>0</v>
      </c>
    </row>
    <row r="117" spans="1:4">
      <c r="A117" s="3">
        <v>301</v>
      </c>
      <c r="B117" s="4" t="s">
        <v>888</v>
      </c>
      <c r="C117" s="4" t="s">
        <v>138</v>
      </c>
      <c r="D117" s="39" t="b">
        <f>+A117='[2]PT CUT Bs'!$C134</f>
        <v>0</v>
      </c>
    </row>
    <row r="118" spans="1:4">
      <c r="A118" s="3">
        <v>302</v>
      </c>
      <c r="B118" s="4" t="s">
        <v>889</v>
      </c>
      <c r="C118" s="4" t="s">
        <v>139</v>
      </c>
      <c r="D118" s="39" t="b">
        <f>+A118='[2]PT CUT Bs'!$C135</f>
        <v>0</v>
      </c>
    </row>
    <row r="119" spans="1:4">
      <c r="A119" s="3">
        <v>303</v>
      </c>
      <c r="B119" s="4" t="s">
        <v>890</v>
      </c>
      <c r="C119" s="4" t="s">
        <v>140</v>
      </c>
      <c r="D119" s="39" t="b">
        <f>+A119='[2]PT CUT Bs'!$C136</f>
        <v>0</v>
      </c>
    </row>
    <row r="120" spans="1:4">
      <c r="A120" s="3">
        <v>309</v>
      </c>
      <c r="B120" s="4" t="s">
        <v>891</v>
      </c>
      <c r="C120" s="4" t="s">
        <v>1351</v>
      </c>
      <c r="D120" s="39" t="b">
        <f>+A120='[2]PT CUT Bs'!$C140</f>
        <v>0</v>
      </c>
    </row>
    <row r="121" spans="1:4">
      <c r="A121" s="3">
        <v>310</v>
      </c>
      <c r="B121" s="4" t="s">
        <v>892</v>
      </c>
      <c r="C121" s="4" t="s">
        <v>141</v>
      </c>
      <c r="D121" s="39" t="b">
        <f>+A121='[2]PT CUT Bs'!$C141</f>
        <v>0</v>
      </c>
    </row>
    <row r="122" spans="1:4">
      <c r="A122" s="3">
        <v>311</v>
      </c>
      <c r="B122" s="4" t="s">
        <v>893</v>
      </c>
      <c r="C122" s="4" t="s">
        <v>142</v>
      </c>
      <c r="D122" s="39" t="b">
        <f>+A122='[2]PT CUT Bs'!$C142</f>
        <v>0</v>
      </c>
    </row>
    <row r="123" spans="1:4">
      <c r="A123" s="3">
        <v>312</v>
      </c>
      <c r="B123" s="4" t="s">
        <v>894</v>
      </c>
      <c r="C123" s="4" t="s">
        <v>143</v>
      </c>
      <c r="D123" s="39" t="b">
        <f>+A123='[2]PT CUT Bs'!$C143</f>
        <v>0</v>
      </c>
    </row>
    <row r="124" spans="1:4">
      <c r="A124" s="3">
        <v>313</v>
      </c>
      <c r="B124" s="4" t="s">
        <v>895</v>
      </c>
      <c r="C124" s="4" t="s">
        <v>144</v>
      </c>
      <c r="D124" s="39" t="b">
        <f>+A124='[2]PT CUT Bs'!$C144</f>
        <v>0</v>
      </c>
    </row>
    <row r="125" spans="1:4">
      <c r="A125" s="3">
        <v>314</v>
      </c>
      <c r="B125" s="4" t="s">
        <v>896</v>
      </c>
      <c r="C125" s="4" t="s">
        <v>145</v>
      </c>
      <c r="D125" s="39" t="b">
        <f>+A125='[2]PT CUT Bs'!$C145</f>
        <v>0</v>
      </c>
    </row>
    <row r="126" spans="1:4">
      <c r="A126" s="3">
        <v>315</v>
      </c>
      <c r="B126" s="4" t="s">
        <v>897</v>
      </c>
      <c r="C126" s="4" t="s">
        <v>1352</v>
      </c>
      <c r="D126" s="39" t="b">
        <f>+A126='[2]PT CUT Bs'!$C146</f>
        <v>0</v>
      </c>
    </row>
    <row r="127" spans="1:4">
      <c r="A127" s="3">
        <v>324</v>
      </c>
      <c r="B127" s="4" t="s">
        <v>898</v>
      </c>
      <c r="C127" s="4" t="s">
        <v>146</v>
      </c>
      <c r="D127" s="39" t="b">
        <f>+A127='[2]PT CUT Bs'!$C147</f>
        <v>0</v>
      </c>
    </row>
    <row r="128" spans="1:4">
      <c r="A128" s="3">
        <v>340</v>
      </c>
      <c r="B128" s="4" t="s">
        <v>899</v>
      </c>
      <c r="C128" s="4" t="s">
        <v>147</v>
      </c>
      <c r="D128" s="39" t="b">
        <f>+A128='[2]PT CUT Bs'!$C148</f>
        <v>0</v>
      </c>
    </row>
    <row r="129" spans="1:4">
      <c r="A129" s="5">
        <v>342</v>
      </c>
      <c r="B129" s="6" t="s">
        <v>900</v>
      </c>
      <c r="C129" s="6" t="s">
        <v>148</v>
      </c>
      <c r="D129" s="39" t="b">
        <f>+A129='[2]PT CUT Bs'!$C150</f>
        <v>0</v>
      </c>
    </row>
    <row r="130" spans="1:4">
      <c r="A130" s="3">
        <v>343</v>
      </c>
      <c r="B130" s="4" t="s">
        <v>901</v>
      </c>
      <c r="C130" s="4" t="s">
        <v>149</v>
      </c>
      <c r="D130" s="39" t="b">
        <f>+A130='[2]PT CUT Bs'!$C151</f>
        <v>0</v>
      </c>
    </row>
    <row r="131" spans="1:4">
      <c r="A131" s="3">
        <v>344</v>
      </c>
      <c r="B131" s="4" t="s">
        <v>902</v>
      </c>
      <c r="C131" s="4" t="s">
        <v>150</v>
      </c>
      <c r="D131" s="39" t="b">
        <f>+A131='[2]PT CUT Bs'!$C152</f>
        <v>0</v>
      </c>
    </row>
    <row r="132" spans="1:4">
      <c r="A132" s="3">
        <v>345</v>
      </c>
      <c r="B132" s="4" t="s">
        <v>903</v>
      </c>
      <c r="C132" s="4" t="s">
        <v>151</v>
      </c>
      <c r="D132" s="39" t="b">
        <f>+A132='[2]PT CUT Bs'!$C153</f>
        <v>0</v>
      </c>
    </row>
    <row r="133" spans="1:4">
      <c r="A133" s="3">
        <v>346</v>
      </c>
      <c r="B133" s="4" t="s">
        <v>904</v>
      </c>
      <c r="C133" s="4" t="s">
        <v>152</v>
      </c>
      <c r="D133" s="39" t="b">
        <f>+A133='[2]PT CUT Bs'!$C154</f>
        <v>0</v>
      </c>
    </row>
    <row r="134" spans="1:4">
      <c r="A134" s="5">
        <v>347</v>
      </c>
      <c r="B134" s="6" t="s">
        <v>905</v>
      </c>
      <c r="C134" s="6" t="s">
        <v>153</v>
      </c>
      <c r="D134" s="39" t="b">
        <f>+A134='[2]PT CUT Bs'!$C155</f>
        <v>0</v>
      </c>
    </row>
    <row r="135" spans="1:4">
      <c r="A135" s="3">
        <v>348</v>
      </c>
      <c r="B135" s="4" t="s">
        <v>906</v>
      </c>
      <c r="C135" s="4" t="s">
        <v>154</v>
      </c>
      <c r="D135" s="39" t="b">
        <f>+A135='[2]PT CUT Bs'!$C156</f>
        <v>0</v>
      </c>
    </row>
    <row r="136" spans="1:4">
      <c r="A136" s="3">
        <v>349</v>
      </c>
      <c r="B136" s="4" t="s">
        <v>907</v>
      </c>
      <c r="C136" s="4" t="s">
        <v>155</v>
      </c>
      <c r="D136" s="39" t="b">
        <f>+A136='[2]PT CUT Bs'!$C157</f>
        <v>0</v>
      </c>
    </row>
    <row r="137" spans="1:4">
      <c r="A137" s="3">
        <v>371</v>
      </c>
      <c r="B137" s="4" t="s">
        <v>908</v>
      </c>
      <c r="C137" s="4" t="s">
        <v>156</v>
      </c>
      <c r="D137" s="39" t="b">
        <f>+A137='[2]PT CUT Bs'!$C158</f>
        <v>0</v>
      </c>
    </row>
    <row r="138" spans="1:4">
      <c r="A138" s="3">
        <v>373</v>
      </c>
      <c r="B138" s="4" t="s">
        <v>909</v>
      </c>
      <c r="C138" s="4" t="s">
        <v>636</v>
      </c>
      <c r="D138" s="39" t="b">
        <f>+A138='[2]PT CUT Bs'!$C160</f>
        <v>0</v>
      </c>
    </row>
    <row r="139" spans="1:4">
      <c r="A139" s="3">
        <v>374</v>
      </c>
      <c r="B139" s="4" t="s">
        <v>910</v>
      </c>
      <c r="C139" s="4" t="s">
        <v>637</v>
      </c>
      <c r="D139" s="39" t="b">
        <f>+A139='[2]PT CUT Bs'!$C161</f>
        <v>0</v>
      </c>
    </row>
    <row r="140" spans="1:4">
      <c r="A140" s="3">
        <v>375</v>
      </c>
      <c r="B140" s="4" t="s">
        <v>911</v>
      </c>
      <c r="C140" s="4" t="s">
        <v>1353</v>
      </c>
      <c r="D140" s="39" t="b">
        <f>+A140='[2]PT CUT Bs'!$C162</f>
        <v>0</v>
      </c>
    </row>
    <row r="141" spans="1:4">
      <c r="A141" s="3">
        <v>376</v>
      </c>
      <c r="B141" s="4" t="s">
        <v>912</v>
      </c>
      <c r="C141" s="4" t="s">
        <v>638</v>
      </c>
      <c r="D141" s="39" t="b">
        <f>+A141='[2]PT CUT Bs'!$C163</f>
        <v>0</v>
      </c>
    </row>
    <row r="142" spans="1:4">
      <c r="A142" s="3">
        <v>378</v>
      </c>
      <c r="B142" s="4" t="s">
        <v>913</v>
      </c>
      <c r="C142" s="4" t="s">
        <v>639</v>
      </c>
      <c r="D142" s="39" t="b">
        <f>+A142='[2]PT CUT Bs'!$C165</f>
        <v>0</v>
      </c>
    </row>
    <row r="143" spans="1:4">
      <c r="A143" s="3">
        <v>379</v>
      </c>
      <c r="B143" s="4" t="s">
        <v>914</v>
      </c>
      <c r="C143" s="4" t="s">
        <v>1354</v>
      </c>
      <c r="D143" s="39" t="b">
        <f>+A143='[2]PT CUT Bs'!$C166</f>
        <v>0</v>
      </c>
    </row>
    <row r="144" spans="1:4">
      <c r="A144" s="3">
        <v>380</v>
      </c>
      <c r="B144" s="4" t="s">
        <v>915</v>
      </c>
      <c r="C144" s="4" t="s">
        <v>1355</v>
      </c>
      <c r="D144" s="39" t="b">
        <f>+A144='[2]PT CUT Bs'!$C167</f>
        <v>0</v>
      </c>
    </row>
    <row r="145" spans="1:4">
      <c r="A145" s="3">
        <v>382</v>
      </c>
      <c r="B145" s="4" t="s">
        <v>916</v>
      </c>
      <c r="C145" s="4" t="s">
        <v>1356</v>
      </c>
      <c r="D145" s="39" t="b">
        <f>+A145='[2]PT CUT Bs'!$C168</f>
        <v>0</v>
      </c>
    </row>
    <row r="146" spans="1:4">
      <c r="A146" s="3">
        <v>383</v>
      </c>
      <c r="B146" s="4" t="s">
        <v>917</v>
      </c>
      <c r="C146" s="4" t="s">
        <v>1357</v>
      </c>
      <c r="D146" s="39" t="b">
        <f>+A146='[2]PT CUT Bs'!$C169</f>
        <v>0</v>
      </c>
    </row>
    <row r="147" spans="1:4">
      <c r="A147" s="3">
        <v>384</v>
      </c>
      <c r="B147" s="4" t="s">
        <v>918</v>
      </c>
      <c r="C147" s="4" t="s">
        <v>1358</v>
      </c>
      <c r="D147" s="39" t="b">
        <f>+A147='[2]PT CUT Bs'!$C170</f>
        <v>0</v>
      </c>
    </row>
    <row r="148" spans="1:4">
      <c r="A148" s="3">
        <v>385</v>
      </c>
      <c r="B148" s="4" t="s">
        <v>919</v>
      </c>
      <c r="C148" s="4" t="s">
        <v>778</v>
      </c>
      <c r="D148" s="39" t="b">
        <f>+A148='[2]PT CUT Bs'!$C171</f>
        <v>0</v>
      </c>
    </row>
    <row r="149" spans="1:4">
      <c r="A149" s="3">
        <v>411</v>
      </c>
      <c r="B149" s="4" t="s">
        <v>920</v>
      </c>
      <c r="C149" s="4" t="s">
        <v>157</v>
      </c>
      <c r="D149" s="39" t="b">
        <f>+A149='[2]PT CUT Bs'!$C172</f>
        <v>0</v>
      </c>
    </row>
    <row r="150" spans="1:4">
      <c r="A150" s="3">
        <v>417</v>
      </c>
      <c r="B150" s="4" t="s">
        <v>921</v>
      </c>
      <c r="C150" s="4" t="s">
        <v>158</v>
      </c>
      <c r="D150" s="39" t="b">
        <f>+A150='[2]PT CUT Bs'!$C173</f>
        <v>0</v>
      </c>
    </row>
    <row r="151" spans="1:4">
      <c r="A151" s="3">
        <v>418</v>
      </c>
      <c r="B151" s="4" t="s">
        <v>922</v>
      </c>
      <c r="C151" s="4" t="s">
        <v>159</v>
      </c>
      <c r="D151" s="39" t="b">
        <f>+A151='[2]PT CUT Bs'!$C174</f>
        <v>0</v>
      </c>
    </row>
    <row r="152" spans="1:4">
      <c r="A152" s="3">
        <v>422</v>
      </c>
      <c r="B152" s="4" t="s">
        <v>923</v>
      </c>
      <c r="C152" s="4" t="s">
        <v>160</v>
      </c>
      <c r="D152" s="39" t="b">
        <f>+A152='[2]PT CUT Bs'!$C175</f>
        <v>0</v>
      </c>
    </row>
    <row r="153" spans="1:4">
      <c r="A153" s="3">
        <v>423</v>
      </c>
      <c r="B153" s="4" t="s">
        <v>924</v>
      </c>
      <c r="C153" s="4" t="s">
        <v>161</v>
      </c>
      <c r="D153" s="39" t="b">
        <f>+A153='[2]PT CUT Bs'!$C176</f>
        <v>0</v>
      </c>
    </row>
    <row r="154" spans="1:4">
      <c r="A154" s="3">
        <v>424</v>
      </c>
      <c r="B154" s="4" t="s">
        <v>925</v>
      </c>
      <c r="C154" s="4" t="s">
        <v>1359</v>
      </c>
      <c r="D154" s="39" t="b">
        <f>+A154='[2]PT CUT Bs'!$C177</f>
        <v>0</v>
      </c>
    </row>
    <row r="155" spans="1:4">
      <c r="A155" s="3">
        <v>425</v>
      </c>
      <c r="B155" s="4" t="s">
        <v>926</v>
      </c>
      <c r="C155" s="4" t="s">
        <v>162</v>
      </c>
      <c r="D155" s="39" t="b">
        <f>+A155='[2]PT CUT Bs'!$C178</f>
        <v>0</v>
      </c>
    </row>
    <row r="156" spans="1:4">
      <c r="A156" s="3">
        <v>426</v>
      </c>
      <c r="B156" s="4" t="s">
        <v>927</v>
      </c>
      <c r="C156" s="4" t="s">
        <v>163</v>
      </c>
      <c r="D156" s="39" t="b">
        <f>+A156='[2]PT CUT Bs'!$C179</f>
        <v>0</v>
      </c>
    </row>
    <row r="157" spans="1:4">
      <c r="A157" s="3">
        <v>427</v>
      </c>
      <c r="B157" s="4" t="s">
        <v>928</v>
      </c>
      <c r="C157" s="4" t="s">
        <v>164</v>
      </c>
      <c r="D157" s="39" t="b">
        <f>+A157='[2]PT CUT Bs'!$C180</f>
        <v>0</v>
      </c>
    </row>
    <row r="158" spans="1:4">
      <c r="A158" s="3">
        <v>428</v>
      </c>
      <c r="B158" s="4" t="s">
        <v>929</v>
      </c>
      <c r="C158" s="4" t="s">
        <v>165</v>
      </c>
      <c r="D158" s="39" t="b">
        <f>+A158='[2]PT CUT Bs'!$C181</f>
        <v>0</v>
      </c>
    </row>
    <row r="159" spans="1:4">
      <c r="A159" s="3">
        <v>429</v>
      </c>
      <c r="B159" s="39" t="s">
        <v>930</v>
      </c>
      <c r="C159" s="4" t="s">
        <v>166</v>
      </c>
      <c r="D159" s="39" t="b">
        <f>+A159='[2]PT CUT Bs'!$C182</f>
        <v>0</v>
      </c>
    </row>
    <row r="160" spans="1:4">
      <c r="A160" s="3">
        <v>432</v>
      </c>
      <c r="B160" s="4" t="s">
        <v>931</v>
      </c>
      <c r="C160" s="4" t="s">
        <v>167</v>
      </c>
      <c r="D160" s="39" t="b">
        <f>+A160='[2]PT CUT Bs'!$C183</f>
        <v>0</v>
      </c>
    </row>
    <row r="161" spans="1:4">
      <c r="A161" s="5">
        <v>433</v>
      </c>
      <c r="B161" s="6" t="s">
        <v>932</v>
      </c>
      <c r="C161" s="6" t="s">
        <v>168</v>
      </c>
      <c r="D161" s="39" t="b">
        <f>+A161='[2]PT CUT Bs'!$C184</f>
        <v>0</v>
      </c>
    </row>
    <row r="162" spans="1:4">
      <c r="A162" s="5">
        <v>434</v>
      </c>
      <c r="B162" s="6" t="s">
        <v>933</v>
      </c>
      <c r="C162" s="6" t="s">
        <v>169</v>
      </c>
      <c r="D162" s="39" t="b">
        <f>+A162='[2]PT CUT Bs'!$C185</f>
        <v>0</v>
      </c>
    </row>
    <row r="163" spans="1:4">
      <c r="A163" s="3">
        <v>435</v>
      </c>
      <c r="B163" s="4" t="s">
        <v>934</v>
      </c>
      <c r="C163" s="4" t="s">
        <v>170</v>
      </c>
      <c r="D163" s="39" t="b">
        <f>+A163='[2]PT CUT Bs'!$C186</f>
        <v>0</v>
      </c>
    </row>
    <row r="164" spans="1:4">
      <c r="A164" s="3">
        <v>512</v>
      </c>
      <c r="B164" s="4" t="s">
        <v>935</v>
      </c>
      <c r="C164" s="4" t="s">
        <v>779</v>
      </c>
      <c r="D164" s="39" t="b">
        <f>+A164='[2]PT CUT Bs'!$C187</f>
        <v>0</v>
      </c>
    </row>
    <row r="165" spans="1:4">
      <c r="A165" s="3">
        <v>513</v>
      </c>
      <c r="B165" s="4" t="s">
        <v>936</v>
      </c>
      <c r="C165" s="4" t="s">
        <v>171</v>
      </c>
      <c r="D165" s="39" t="b">
        <f>+A165='[2]PT CUT Bs'!$C188</f>
        <v>0</v>
      </c>
    </row>
    <row r="166" spans="1:4">
      <c r="A166" s="3">
        <v>514</v>
      </c>
      <c r="B166" s="4" t="s">
        <v>937</v>
      </c>
      <c r="C166" s="4" t="s">
        <v>172</v>
      </c>
      <c r="D166" s="39" t="b">
        <f>+A166='[2]PT CUT Bs'!$C189</f>
        <v>0</v>
      </c>
    </row>
    <row r="167" spans="1:4">
      <c r="A167" s="3">
        <v>517</v>
      </c>
      <c r="B167" s="4" t="s">
        <v>938</v>
      </c>
      <c r="C167" s="4" t="s">
        <v>173</v>
      </c>
      <c r="D167" s="39" t="b">
        <f>+A167='[2]PT CUT Bs'!$C190</f>
        <v>0</v>
      </c>
    </row>
    <row r="168" spans="1:4">
      <c r="A168" s="3">
        <v>520</v>
      </c>
      <c r="B168" s="4" t="s">
        <v>939</v>
      </c>
      <c r="C168" s="4" t="s">
        <v>609</v>
      </c>
      <c r="D168" s="39" t="b">
        <f>+A168='[2]PT CUT Bs'!$C191</f>
        <v>0</v>
      </c>
    </row>
    <row r="169" spans="1:4">
      <c r="A169" s="3">
        <v>522</v>
      </c>
      <c r="B169" s="4" t="s">
        <v>940</v>
      </c>
      <c r="C169" s="4" t="s">
        <v>174</v>
      </c>
      <c r="D169" s="39" t="b">
        <f>+A169='[2]PT CUT Bs'!$C192</f>
        <v>0</v>
      </c>
    </row>
    <row r="170" spans="1:4">
      <c r="A170" s="3">
        <v>523</v>
      </c>
      <c r="B170" s="4" t="s">
        <v>941</v>
      </c>
      <c r="C170" s="4" t="s">
        <v>1360</v>
      </c>
      <c r="D170" s="39" t="b">
        <f>+A170='[2]PT CUT Bs'!$C193</f>
        <v>0</v>
      </c>
    </row>
    <row r="171" spans="1:4">
      <c r="A171" s="3">
        <v>525</v>
      </c>
      <c r="B171" s="4" t="s">
        <v>942</v>
      </c>
      <c r="C171" s="4" t="s">
        <v>175</v>
      </c>
      <c r="D171" s="39" t="b">
        <f>+A171='[2]PT CUT Bs'!$C194</f>
        <v>0</v>
      </c>
    </row>
    <row r="172" spans="1:4">
      <c r="A172" s="3">
        <v>526</v>
      </c>
      <c r="B172" s="4" t="s">
        <v>943</v>
      </c>
      <c r="C172" s="4" t="s">
        <v>610</v>
      </c>
      <c r="D172" s="39" t="b">
        <f>+A172='[2]PT CUT Bs'!$C195</f>
        <v>0</v>
      </c>
    </row>
    <row r="173" spans="1:4">
      <c r="A173" s="3">
        <v>548</v>
      </c>
      <c r="B173" s="4" t="s">
        <v>944</v>
      </c>
      <c r="C173" s="4" t="s">
        <v>1361</v>
      </c>
      <c r="D173" s="39" t="b">
        <f>+A173='[2]PT CUT Bs'!$C196</f>
        <v>0</v>
      </c>
    </row>
    <row r="174" spans="1:4">
      <c r="A174" s="5">
        <v>551</v>
      </c>
      <c r="B174" s="6" t="s">
        <v>945</v>
      </c>
      <c r="C174" s="6" t="s">
        <v>176</v>
      </c>
      <c r="D174" s="39" t="b">
        <f>+A174='[2]PT CUT Bs'!$C197</f>
        <v>0</v>
      </c>
    </row>
    <row r="175" spans="1:4">
      <c r="A175" s="3">
        <v>572</v>
      </c>
      <c r="B175" s="4" t="s">
        <v>946</v>
      </c>
      <c r="C175" s="4" t="s">
        <v>177</v>
      </c>
      <c r="D175" s="39" t="b">
        <f>+A175='[2]PT CUT Bs'!$C198</f>
        <v>0</v>
      </c>
    </row>
    <row r="176" spans="1:4">
      <c r="A176" s="3">
        <v>573</v>
      </c>
      <c r="B176" s="4" t="s">
        <v>947</v>
      </c>
      <c r="C176" s="4" t="s">
        <v>178</v>
      </c>
      <c r="D176" s="39" t="b">
        <f>+A176='[2]PT CUT Bs'!$C199</f>
        <v>0</v>
      </c>
    </row>
    <row r="177" spans="1:4">
      <c r="A177" s="3">
        <v>574</v>
      </c>
      <c r="B177" s="4" t="s">
        <v>948</v>
      </c>
      <c r="C177" s="4" t="s">
        <v>1362</v>
      </c>
      <c r="D177" s="39" t="b">
        <f>+A177='[2]PT CUT Bs'!$C200</f>
        <v>0</v>
      </c>
    </row>
    <row r="178" spans="1:4">
      <c r="A178" s="3">
        <v>576</v>
      </c>
      <c r="B178" s="4" t="s">
        <v>949</v>
      </c>
      <c r="C178" s="4" t="s">
        <v>1363</v>
      </c>
      <c r="D178" s="39" t="b">
        <f>+A178='[2]PT CUT Bs'!$C202</f>
        <v>0</v>
      </c>
    </row>
    <row r="179" spans="1:4">
      <c r="A179" s="3">
        <v>578</v>
      </c>
      <c r="B179" s="4" t="s">
        <v>950</v>
      </c>
      <c r="C179" s="4" t="s">
        <v>179</v>
      </c>
      <c r="D179" s="39" t="b">
        <f>+A179='[2]PT CUT Bs'!$C203</f>
        <v>0</v>
      </c>
    </row>
    <row r="180" spans="1:4">
      <c r="A180" s="3">
        <v>580</v>
      </c>
      <c r="B180" s="4" t="s">
        <v>951</v>
      </c>
      <c r="C180" s="4" t="s">
        <v>180</v>
      </c>
      <c r="D180" s="39" t="b">
        <f>+A180='[2]PT CUT Bs'!$C205</f>
        <v>0</v>
      </c>
    </row>
    <row r="181" spans="1:4">
      <c r="A181" s="3">
        <v>582</v>
      </c>
      <c r="B181" s="4" t="s">
        <v>952</v>
      </c>
      <c r="C181" s="4" t="s">
        <v>181</v>
      </c>
      <c r="D181" s="39" t="b">
        <f>+A181='[2]PT CUT Bs'!$C207</f>
        <v>0</v>
      </c>
    </row>
    <row r="182" spans="1:4">
      <c r="A182" s="3">
        <v>584</v>
      </c>
      <c r="B182" s="4" t="s">
        <v>953</v>
      </c>
      <c r="C182" s="4" t="s">
        <v>182</v>
      </c>
      <c r="D182" s="39" t="b">
        <f>+A182='[2]PT CUT Bs'!$C208</f>
        <v>0</v>
      </c>
    </row>
    <row r="183" spans="1:4">
      <c r="A183" s="3">
        <v>585</v>
      </c>
      <c r="B183" s="4" t="s">
        <v>954</v>
      </c>
      <c r="C183" s="4" t="s">
        <v>183</v>
      </c>
      <c r="D183" s="39" t="b">
        <f>+A183='[2]PT CUT Bs'!$C209</f>
        <v>0</v>
      </c>
    </row>
    <row r="184" spans="1:4">
      <c r="A184" s="3">
        <v>586</v>
      </c>
      <c r="B184" s="4" t="s">
        <v>955</v>
      </c>
      <c r="C184" s="4" t="s">
        <v>184</v>
      </c>
      <c r="D184" s="39" t="b">
        <f>+A184='[2]PT CUT Bs'!$C210</f>
        <v>0</v>
      </c>
    </row>
    <row r="185" spans="1:4">
      <c r="A185" s="3">
        <v>587</v>
      </c>
      <c r="B185" s="4" t="s">
        <v>956</v>
      </c>
      <c r="C185" s="4" t="s">
        <v>730</v>
      </c>
      <c r="D185" s="39" t="b">
        <f>+A185='[2]PT CUT Bs'!$C211</f>
        <v>0</v>
      </c>
    </row>
    <row r="186" spans="1:4">
      <c r="A186" s="5">
        <v>590</v>
      </c>
      <c r="B186" s="6" t="s">
        <v>957</v>
      </c>
      <c r="C186" s="6" t="s">
        <v>611</v>
      </c>
      <c r="D186" s="39" t="b">
        <f>+A186='[2]PT CUT Bs'!$C214</f>
        <v>0</v>
      </c>
    </row>
    <row r="187" spans="1:4">
      <c r="A187" s="3">
        <v>591</v>
      </c>
      <c r="B187" s="4" t="s">
        <v>958</v>
      </c>
      <c r="C187" s="4" t="s">
        <v>1364</v>
      </c>
      <c r="D187" s="39" t="b">
        <f>+A187='[2]PT CUT Bs'!$C215</f>
        <v>0</v>
      </c>
    </row>
    <row r="188" spans="1:4">
      <c r="A188" s="3">
        <v>592</v>
      </c>
      <c r="B188" s="4" t="s">
        <v>959</v>
      </c>
      <c r="C188" s="4" t="s">
        <v>645</v>
      </c>
      <c r="D188" s="39" t="b">
        <f>+A188='[2]PT CUT Bs'!$C216</f>
        <v>0</v>
      </c>
    </row>
    <row r="189" spans="1:4">
      <c r="A189" s="3">
        <v>593</v>
      </c>
      <c r="B189" s="4" t="s">
        <v>960</v>
      </c>
      <c r="C189" s="4" t="s">
        <v>612</v>
      </c>
      <c r="D189" s="39" t="b">
        <f>+A189='[2]PT CUT Bs'!$C217</f>
        <v>0</v>
      </c>
    </row>
    <row r="190" spans="1:4">
      <c r="A190" s="3">
        <v>594</v>
      </c>
      <c r="B190" s="4" t="s">
        <v>961</v>
      </c>
      <c r="C190" s="4" t="s">
        <v>98</v>
      </c>
      <c r="D190" s="39" t="b">
        <f>+A190='[2]PT CUT Bs'!$C218</f>
        <v>0</v>
      </c>
    </row>
    <row r="191" spans="1:4">
      <c r="A191" s="3">
        <v>595</v>
      </c>
      <c r="B191" s="4" t="s">
        <v>962</v>
      </c>
      <c r="C191" s="4" t="s">
        <v>640</v>
      </c>
      <c r="D191" s="39" t="b">
        <f>+A191='[2]PT CUT Bs'!$C219</f>
        <v>0</v>
      </c>
    </row>
    <row r="192" spans="1:4">
      <c r="A192" s="3">
        <v>596</v>
      </c>
      <c r="B192" s="4" t="s">
        <v>963</v>
      </c>
      <c r="C192" s="4" t="s">
        <v>1365</v>
      </c>
      <c r="D192" s="39" t="b">
        <f>+A192='[2]PT CUT Bs'!$C220</f>
        <v>0</v>
      </c>
    </row>
    <row r="193" spans="1:4">
      <c r="A193" s="3">
        <v>597</v>
      </c>
      <c r="B193" s="4" t="s">
        <v>964</v>
      </c>
      <c r="C193" s="4" t="s">
        <v>734</v>
      </c>
      <c r="D193" s="39" t="b">
        <f>+A193='[2]PT CUT Bs'!$C221</f>
        <v>0</v>
      </c>
    </row>
    <row r="194" spans="1:4">
      <c r="A194" s="3">
        <v>598</v>
      </c>
      <c r="B194" s="4" t="s">
        <v>965</v>
      </c>
      <c r="C194" s="4" t="s">
        <v>727</v>
      </c>
      <c r="D194" s="39" t="b">
        <f>+A194='[2]PT CUT Bs'!$C222</f>
        <v>0</v>
      </c>
    </row>
    <row r="195" spans="1:4">
      <c r="A195" s="3">
        <v>599</v>
      </c>
      <c r="B195" s="4" t="s">
        <v>966</v>
      </c>
      <c r="C195" s="4" t="s">
        <v>1366</v>
      </c>
      <c r="D195" s="39" t="b">
        <f>+A195='[2]PT CUT Bs'!$C223</f>
        <v>0</v>
      </c>
    </row>
    <row r="196" spans="1:4">
      <c r="A196" s="5">
        <v>633</v>
      </c>
      <c r="B196" s="6" t="s">
        <v>967</v>
      </c>
      <c r="C196" s="6" t="s">
        <v>185</v>
      </c>
      <c r="D196" s="39" t="b">
        <f>+A196='[2]PT CUT Bs'!$C225</f>
        <v>0</v>
      </c>
    </row>
    <row r="197" spans="1:4">
      <c r="A197" s="5">
        <v>634</v>
      </c>
      <c r="B197" s="6" t="s">
        <v>968</v>
      </c>
      <c r="C197" s="6" t="s">
        <v>186</v>
      </c>
      <c r="D197" s="39" t="b">
        <f>+A197='[2]PT CUT Bs'!$C226</f>
        <v>0</v>
      </c>
    </row>
    <row r="198" spans="1:4">
      <c r="A198" s="5">
        <v>650</v>
      </c>
      <c r="B198" s="6" t="s">
        <v>969</v>
      </c>
      <c r="C198" s="6" t="s">
        <v>187</v>
      </c>
      <c r="D198" s="39" t="b">
        <f>+A198='[2]PT CUT Bs'!$C227</f>
        <v>0</v>
      </c>
    </row>
    <row r="199" spans="1:4">
      <c r="A199" s="3">
        <v>660</v>
      </c>
      <c r="B199" s="7" t="s">
        <v>970</v>
      </c>
      <c r="C199" s="7" t="s">
        <v>188</v>
      </c>
      <c r="D199" s="39" t="b">
        <f>+A199='[2]PT CUT Bs'!$C228</f>
        <v>0</v>
      </c>
    </row>
    <row r="200" spans="1:4">
      <c r="A200" s="3">
        <v>661</v>
      </c>
      <c r="B200" s="4" t="s">
        <v>971</v>
      </c>
      <c r="C200" s="4" t="s">
        <v>189</v>
      </c>
      <c r="D200" s="39" t="b">
        <f>+A200='[2]PT CUT Bs'!$C229</f>
        <v>0</v>
      </c>
    </row>
    <row r="201" spans="1:4">
      <c r="A201" s="3">
        <v>670</v>
      </c>
      <c r="B201" s="4" t="s">
        <v>972</v>
      </c>
      <c r="C201" s="4" t="s">
        <v>190</v>
      </c>
      <c r="D201" s="39" t="b">
        <f>+A201='[2]PT CUT Bs'!$C230</f>
        <v>0</v>
      </c>
    </row>
    <row r="202" spans="1:4">
      <c r="A202" s="3">
        <v>680</v>
      </c>
      <c r="B202" s="4" t="s">
        <v>973</v>
      </c>
      <c r="C202" s="4" t="s">
        <v>191</v>
      </c>
      <c r="D202" s="39" t="b">
        <f>+A202='[2]PT CUT Bs'!$C231</f>
        <v>0</v>
      </c>
    </row>
    <row r="203" spans="1:4">
      <c r="A203" s="3">
        <v>681</v>
      </c>
      <c r="B203" s="4" t="s">
        <v>974</v>
      </c>
      <c r="C203" s="4" t="s">
        <v>192</v>
      </c>
      <c r="D203" s="39" t="b">
        <f>+A203='[2]PT CUT Bs'!$C232</f>
        <v>0</v>
      </c>
    </row>
    <row r="204" spans="1:4">
      <c r="A204" s="3">
        <v>682</v>
      </c>
      <c r="B204" s="4" t="s">
        <v>975</v>
      </c>
      <c r="C204" s="4" t="s">
        <v>1367</v>
      </c>
      <c r="D204" s="39" t="b">
        <f>+A204='[2]PT CUT Bs'!$C233</f>
        <v>0</v>
      </c>
    </row>
    <row r="205" spans="1:4">
      <c r="A205" s="3">
        <v>683</v>
      </c>
      <c r="B205" s="4" t="s">
        <v>976</v>
      </c>
      <c r="C205" s="4" t="s">
        <v>1368</v>
      </c>
      <c r="D205" s="39" t="b">
        <f>+A205='[2]PT CUT Bs'!$C234</f>
        <v>0</v>
      </c>
    </row>
    <row r="206" spans="1:4">
      <c r="A206" s="3">
        <v>716</v>
      </c>
      <c r="B206" s="4" t="s">
        <v>977</v>
      </c>
      <c r="C206" s="4" t="s">
        <v>193</v>
      </c>
      <c r="D206" s="39" t="b">
        <f>+A206='[2]PT CUT Bs'!$C235</f>
        <v>0</v>
      </c>
    </row>
    <row r="207" spans="1:4">
      <c r="A207" s="3">
        <v>761</v>
      </c>
      <c r="B207" s="4" t="s">
        <v>978</v>
      </c>
      <c r="C207" s="4" t="s">
        <v>194</v>
      </c>
      <c r="D207" s="39" t="b">
        <f>+A207='[2]PT CUT Bs'!$C237</f>
        <v>0</v>
      </c>
    </row>
    <row r="208" spans="1:4">
      <c r="A208" s="3">
        <v>781</v>
      </c>
      <c r="B208" s="4" t="s">
        <v>979</v>
      </c>
      <c r="C208" s="4" t="s">
        <v>195</v>
      </c>
      <c r="D208" s="39" t="b">
        <f>+A208='[2]PT CUT Bs'!$C238</f>
        <v>0</v>
      </c>
    </row>
    <row r="209" spans="1:4">
      <c r="A209" s="3">
        <v>802</v>
      </c>
      <c r="B209" s="4" t="s">
        <v>980</v>
      </c>
      <c r="C209" s="4" t="s">
        <v>196</v>
      </c>
      <c r="D209" s="39" t="b">
        <f>+A209='[2]PT CUT Bs'!$C239</f>
        <v>0</v>
      </c>
    </row>
    <row r="210" spans="1:4">
      <c r="A210" s="3">
        <v>821</v>
      </c>
      <c r="B210" s="4" t="s">
        <v>981</v>
      </c>
      <c r="C210" s="4" t="s">
        <v>197</v>
      </c>
      <c r="D210" s="39" t="b">
        <f>+A210='[2]PT CUT Bs'!$C240</f>
        <v>0</v>
      </c>
    </row>
    <row r="211" spans="1:4">
      <c r="A211" s="3">
        <v>831</v>
      </c>
      <c r="B211" s="4" t="s">
        <v>982</v>
      </c>
      <c r="C211" s="4" t="s">
        <v>198</v>
      </c>
      <c r="D211" s="39" t="b">
        <f>+A211='[2]PT CUT Bs'!$C241</f>
        <v>0</v>
      </c>
    </row>
    <row r="212" spans="1:4">
      <c r="A212" s="3">
        <v>862</v>
      </c>
      <c r="B212" s="4" t="s">
        <v>983</v>
      </c>
      <c r="C212" s="4" t="s">
        <v>199</v>
      </c>
      <c r="D212" s="39" t="b">
        <f>+A212='[2]PT CUT Bs'!$C242</f>
        <v>0</v>
      </c>
    </row>
    <row r="213" spans="1:4">
      <c r="A213" s="3">
        <v>865</v>
      </c>
      <c r="B213" s="4" t="s">
        <v>984</v>
      </c>
      <c r="C213" s="4" t="s">
        <v>200</v>
      </c>
      <c r="D213" s="39" t="b">
        <f>+A213='[2]PT CUT Bs'!$C243</f>
        <v>0</v>
      </c>
    </row>
    <row r="214" spans="1:4">
      <c r="A214" s="3">
        <v>867</v>
      </c>
      <c r="B214" s="4" t="s">
        <v>985</v>
      </c>
      <c r="C214" s="4" t="s">
        <v>201</v>
      </c>
      <c r="D214" s="39" t="b">
        <f>+A214='[2]PT CUT Bs'!$C245</f>
        <v>0</v>
      </c>
    </row>
    <row r="215" spans="1:4">
      <c r="A215" s="3">
        <v>901</v>
      </c>
      <c r="B215" s="4" t="s">
        <v>986</v>
      </c>
      <c r="C215" s="64" t="s">
        <v>202</v>
      </c>
      <c r="D215" s="39" t="b">
        <f>+A215='[2]PT CUT Bs'!$C246</f>
        <v>0</v>
      </c>
    </row>
    <row r="216" spans="1:4">
      <c r="A216" s="3">
        <v>902</v>
      </c>
      <c r="B216" s="4" t="s">
        <v>987</v>
      </c>
      <c r="C216" s="4" t="s">
        <v>203</v>
      </c>
      <c r="D216" s="39" t="b">
        <f>+A216='[2]PT CUT Bs'!$C247</f>
        <v>0</v>
      </c>
    </row>
    <row r="217" spans="1:4">
      <c r="A217" s="3">
        <v>903</v>
      </c>
      <c r="B217" s="4" t="s">
        <v>988</v>
      </c>
      <c r="C217" s="4" t="s">
        <v>204</v>
      </c>
      <c r="D217" s="39" t="b">
        <f>+A217='[2]PT CUT Bs'!$C248</f>
        <v>0</v>
      </c>
    </row>
    <row r="218" spans="1:4">
      <c r="A218" s="3">
        <v>904</v>
      </c>
      <c r="B218" s="4" t="s">
        <v>989</v>
      </c>
      <c r="C218" s="4" t="s">
        <v>205</v>
      </c>
      <c r="D218" s="39" t="b">
        <f>+A218='[2]PT CUT Bs'!$C249</f>
        <v>0</v>
      </c>
    </row>
    <row r="219" spans="1:4">
      <c r="A219" s="3">
        <v>905</v>
      </c>
      <c r="B219" s="4" t="s">
        <v>990</v>
      </c>
      <c r="C219" s="4" t="s">
        <v>206</v>
      </c>
      <c r="D219" s="39" t="b">
        <f>+A219='[2]PT CUT Bs'!$C250</f>
        <v>0</v>
      </c>
    </row>
    <row r="220" spans="1:4">
      <c r="A220" s="3">
        <v>906</v>
      </c>
      <c r="B220" s="4" t="s">
        <v>991</v>
      </c>
      <c r="C220" s="4" t="s">
        <v>207</v>
      </c>
      <c r="D220" s="39" t="b">
        <f>+A220='[2]PT CUT Bs'!$C251</f>
        <v>0</v>
      </c>
    </row>
    <row r="221" spans="1:4">
      <c r="A221" s="3">
        <v>907</v>
      </c>
      <c r="B221" s="4" t="s">
        <v>992</v>
      </c>
      <c r="C221" s="4" t="s">
        <v>208</v>
      </c>
      <c r="D221" s="39" t="b">
        <f>+A221='[2]PT CUT Bs'!$C252</f>
        <v>0</v>
      </c>
    </row>
    <row r="222" spans="1:4">
      <c r="A222" s="3">
        <v>908</v>
      </c>
      <c r="B222" s="4" t="s">
        <v>993</v>
      </c>
      <c r="C222" s="4" t="s">
        <v>209</v>
      </c>
      <c r="D222" s="39" t="b">
        <f>+A222='[2]PT CUT Bs'!$C253</f>
        <v>0</v>
      </c>
    </row>
    <row r="223" spans="1:4">
      <c r="A223" s="3">
        <v>909</v>
      </c>
      <c r="B223" s="4" t="s">
        <v>994</v>
      </c>
      <c r="C223" s="4" t="s">
        <v>210</v>
      </c>
      <c r="D223" s="39" t="b">
        <f>+A223='[2]PT CUT Bs'!$C254</f>
        <v>0</v>
      </c>
    </row>
    <row r="224" spans="1:4">
      <c r="A224" s="3">
        <v>951</v>
      </c>
      <c r="B224" s="4" t="s">
        <v>995</v>
      </c>
      <c r="C224" s="4" t="s">
        <v>211</v>
      </c>
      <c r="D224" s="39" t="b">
        <f>+A224='[2]PT CUT Bs'!$C256</f>
        <v>0</v>
      </c>
    </row>
    <row r="225" spans="1:4">
      <c r="A225" s="3">
        <v>999</v>
      </c>
      <c r="B225" s="4" t="s">
        <v>1400</v>
      </c>
      <c r="C225" s="4" t="s">
        <v>212</v>
      </c>
      <c r="D225" s="39" t="b">
        <f>+A225='[2]PT CUT Bs'!$C257</f>
        <v>0</v>
      </c>
    </row>
    <row r="226" spans="1:4">
      <c r="A226" s="3">
        <v>1101</v>
      </c>
      <c r="B226" s="4" t="s">
        <v>996</v>
      </c>
      <c r="C226" s="4" t="s">
        <v>213</v>
      </c>
      <c r="D226" s="39" t="b">
        <f>+A226='[2]PT CUT Bs'!$C258</f>
        <v>0</v>
      </c>
    </row>
    <row r="227" spans="1:4">
      <c r="A227" s="3">
        <v>1102</v>
      </c>
      <c r="B227" s="4" t="s">
        <v>997</v>
      </c>
      <c r="C227" s="4" t="s">
        <v>214</v>
      </c>
      <c r="D227" s="39" t="b">
        <f>+A227='[2]PT CUT Bs'!$C259</f>
        <v>0</v>
      </c>
    </row>
    <row r="228" spans="1:4">
      <c r="A228" s="3">
        <v>1103</v>
      </c>
      <c r="B228" s="4" t="s">
        <v>998</v>
      </c>
      <c r="C228" s="4" t="s">
        <v>215</v>
      </c>
      <c r="D228" s="39" t="b">
        <f>+A228='[2]PT CUT Bs'!$C260</f>
        <v>0</v>
      </c>
    </row>
    <row r="229" spans="1:4">
      <c r="A229" s="3">
        <v>1104</v>
      </c>
      <c r="B229" s="4" t="s">
        <v>999</v>
      </c>
      <c r="C229" s="4" t="s">
        <v>216</v>
      </c>
      <c r="D229" s="39" t="b">
        <f>+A229='[2]PT CUT Bs'!$C261</f>
        <v>0</v>
      </c>
    </row>
    <row r="230" spans="1:4">
      <c r="A230" s="3">
        <v>1105</v>
      </c>
      <c r="B230" s="4" t="s">
        <v>1000</v>
      </c>
      <c r="C230" s="4" t="s">
        <v>217</v>
      </c>
      <c r="D230" s="39" t="b">
        <f>+A230='[2]PT CUT Bs'!$C262</f>
        <v>0</v>
      </c>
    </row>
    <row r="231" spans="1:4">
      <c r="A231" s="3">
        <v>1106</v>
      </c>
      <c r="B231" s="4" t="s">
        <v>1001</v>
      </c>
      <c r="C231" s="4" t="s">
        <v>218</v>
      </c>
      <c r="D231" s="39" t="b">
        <f>+A231='[2]PT CUT Bs'!$C263</f>
        <v>0</v>
      </c>
    </row>
    <row r="232" spans="1:4">
      <c r="A232" s="3">
        <v>1107</v>
      </c>
      <c r="B232" s="4" t="s">
        <v>1002</v>
      </c>
      <c r="C232" s="4" t="s">
        <v>219</v>
      </c>
      <c r="D232" s="39" t="b">
        <f>+A232='[2]PT CUT Bs'!$C264</f>
        <v>0</v>
      </c>
    </row>
    <row r="233" spans="1:4">
      <c r="A233" s="3">
        <v>1108</v>
      </c>
      <c r="B233" s="4" t="s">
        <v>1003</v>
      </c>
      <c r="C233" s="4" t="s">
        <v>220</v>
      </c>
      <c r="D233" s="39" t="b">
        <f>+A233='[2]PT CUT Bs'!$C265</f>
        <v>0</v>
      </c>
    </row>
    <row r="234" spans="1:4">
      <c r="A234" s="3">
        <v>1109</v>
      </c>
      <c r="B234" s="4" t="s">
        <v>1004</v>
      </c>
      <c r="C234" s="4" t="s">
        <v>221</v>
      </c>
      <c r="D234" s="39" t="b">
        <f>+A234='[2]PT CUT Bs'!$C266</f>
        <v>0</v>
      </c>
    </row>
    <row r="235" spans="1:4">
      <c r="A235" s="3">
        <v>1110</v>
      </c>
      <c r="B235" s="4" t="s">
        <v>1005</v>
      </c>
      <c r="C235" s="4" t="s">
        <v>222</v>
      </c>
      <c r="D235" s="39" t="b">
        <f>+A235='[2]PT CUT Bs'!$C267</f>
        <v>0</v>
      </c>
    </row>
    <row r="236" spans="1:4">
      <c r="A236" s="3">
        <v>1111</v>
      </c>
      <c r="B236" s="4" t="s">
        <v>1006</v>
      </c>
      <c r="C236" s="4" t="s">
        <v>223</v>
      </c>
      <c r="D236" s="39" t="b">
        <f>+A236='[2]PT CUT Bs'!$C268</f>
        <v>0</v>
      </c>
    </row>
    <row r="237" spans="1:4">
      <c r="A237" s="3">
        <v>1112</v>
      </c>
      <c r="B237" s="4" t="s">
        <v>1007</v>
      </c>
      <c r="C237" s="4" t="s">
        <v>224</v>
      </c>
      <c r="D237" s="39" t="b">
        <f>+A237='[2]PT CUT Bs'!$C269</f>
        <v>0</v>
      </c>
    </row>
    <row r="238" spans="1:4">
      <c r="A238" s="3">
        <v>1113</v>
      </c>
      <c r="B238" s="4" t="s">
        <v>1008</v>
      </c>
      <c r="C238" s="4" t="s">
        <v>225</v>
      </c>
      <c r="D238" s="39" t="b">
        <f>+A238='[2]PT CUT Bs'!$C270</f>
        <v>0</v>
      </c>
    </row>
    <row r="239" spans="1:4">
      <c r="A239" s="3">
        <v>1114</v>
      </c>
      <c r="B239" s="4" t="s">
        <v>1009</v>
      </c>
      <c r="C239" s="4" t="s">
        <v>1369</v>
      </c>
      <c r="D239" s="39" t="b">
        <f>+A239='[2]PT CUT Bs'!$C271</f>
        <v>0</v>
      </c>
    </row>
    <row r="240" spans="1:4">
      <c r="A240" s="3">
        <v>1115</v>
      </c>
      <c r="B240" s="4" t="s">
        <v>1010</v>
      </c>
      <c r="C240" s="4" t="s">
        <v>226</v>
      </c>
      <c r="D240" s="39" t="b">
        <f>+A240='[2]PT CUT Bs'!$C272</f>
        <v>0</v>
      </c>
    </row>
    <row r="241" spans="1:4">
      <c r="A241" s="3">
        <v>1116</v>
      </c>
      <c r="B241" s="4" t="s">
        <v>1011</v>
      </c>
      <c r="C241" s="4" t="s">
        <v>227</v>
      </c>
      <c r="D241" s="39" t="b">
        <f>+A241='[2]PT CUT Bs'!$C273</f>
        <v>0</v>
      </c>
    </row>
    <row r="242" spans="1:4">
      <c r="A242" s="3">
        <v>1117</v>
      </c>
      <c r="B242" s="4" t="s">
        <v>1012</v>
      </c>
      <c r="C242" s="4" t="s">
        <v>228</v>
      </c>
      <c r="D242" s="39" t="b">
        <f>+A242='[2]PT CUT Bs'!$C274</f>
        <v>0</v>
      </c>
    </row>
    <row r="243" spans="1:4">
      <c r="A243" s="3">
        <v>1118</v>
      </c>
      <c r="B243" s="4" t="s">
        <v>1013</v>
      </c>
      <c r="C243" s="4" t="s">
        <v>229</v>
      </c>
      <c r="D243" s="39" t="b">
        <f>+A243='[2]PT CUT Bs'!$C275</f>
        <v>0</v>
      </c>
    </row>
    <row r="244" spans="1:4">
      <c r="A244" s="3">
        <v>1119</v>
      </c>
      <c r="B244" s="4" t="s">
        <v>1014</v>
      </c>
      <c r="C244" s="4" t="s">
        <v>230</v>
      </c>
      <c r="D244" s="39" t="b">
        <f>+A244='[2]PT CUT Bs'!$C276</f>
        <v>0</v>
      </c>
    </row>
    <row r="245" spans="1:4">
      <c r="A245" s="3">
        <v>1120</v>
      </c>
      <c r="B245" s="4" t="s">
        <v>1015</v>
      </c>
      <c r="C245" s="4" t="s">
        <v>231</v>
      </c>
      <c r="D245" s="39" t="b">
        <f>+A245='[2]PT CUT Bs'!$C277</f>
        <v>0</v>
      </c>
    </row>
    <row r="246" spans="1:4">
      <c r="A246" s="3">
        <v>1121</v>
      </c>
      <c r="B246" s="4" t="s">
        <v>1016</v>
      </c>
      <c r="C246" s="4" t="s">
        <v>232</v>
      </c>
      <c r="D246" s="39" t="b">
        <f>+A246='[2]PT CUT Bs'!$C278</f>
        <v>0</v>
      </c>
    </row>
    <row r="247" spans="1:4">
      <c r="A247" s="3">
        <v>1122</v>
      </c>
      <c r="B247" s="4" t="s">
        <v>1017</v>
      </c>
      <c r="C247" s="4" t="s">
        <v>233</v>
      </c>
      <c r="D247" s="39" t="b">
        <f>+A247='[2]PT CUT Bs'!$C279</f>
        <v>0</v>
      </c>
    </row>
    <row r="248" spans="1:4">
      <c r="A248" s="3">
        <v>1123</v>
      </c>
      <c r="B248" s="4" t="s">
        <v>1018</v>
      </c>
      <c r="C248" s="4" t="s">
        <v>234</v>
      </c>
      <c r="D248" s="39" t="b">
        <f>+A248='[2]PT CUT Bs'!$C280</f>
        <v>0</v>
      </c>
    </row>
    <row r="249" spans="1:4">
      <c r="A249" s="3">
        <v>1124</v>
      </c>
      <c r="B249" s="4" t="s">
        <v>1019</v>
      </c>
      <c r="C249" s="4" t="s">
        <v>235</v>
      </c>
      <c r="D249" s="39" t="b">
        <f>+A249='[2]PT CUT Bs'!$C281</f>
        <v>0</v>
      </c>
    </row>
    <row r="250" spans="1:4">
      <c r="A250" s="3">
        <v>1125</v>
      </c>
      <c r="B250" s="4" t="s">
        <v>1020</v>
      </c>
      <c r="C250" s="4" t="s">
        <v>236</v>
      </c>
      <c r="D250" s="39" t="b">
        <f>+A250='[2]PT CUT Bs'!$C282</f>
        <v>0</v>
      </c>
    </row>
    <row r="251" spans="1:4">
      <c r="A251" s="3">
        <v>1126</v>
      </c>
      <c r="B251" s="4" t="s">
        <v>1021</v>
      </c>
      <c r="C251" s="4" t="s">
        <v>237</v>
      </c>
      <c r="D251" s="39" t="b">
        <f>+A251='[2]PT CUT Bs'!$C283</f>
        <v>0</v>
      </c>
    </row>
    <row r="252" spans="1:4">
      <c r="A252" s="3">
        <v>1127</v>
      </c>
      <c r="B252" s="4" t="s">
        <v>1022</v>
      </c>
      <c r="C252" s="4" t="s">
        <v>238</v>
      </c>
      <c r="D252" s="39" t="b">
        <f>+A252='[2]PT CUT Bs'!$C284</f>
        <v>0</v>
      </c>
    </row>
    <row r="253" spans="1:4">
      <c r="A253" s="3">
        <v>1128</v>
      </c>
      <c r="B253" s="4" t="s">
        <v>1023</v>
      </c>
      <c r="C253" s="4" t="s">
        <v>239</v>
      </c>
      <c r="D253" s="39" t="b">
        <f>+A253='[2]PT CUT Bs'!$C285</f>
        <v>0</v>
      </c>
    </row>
    <row r="254" spans="1:4">
      <c r="A254" s="3">
        <v>1129</v>
      </c>
      <c r="B254" s="4" t="s">
        <v>1024</v>
      </c>
      <c r="C254" s="4" t="s">
        <v>240</v>
      </c>
      <c r="D254" s="39" t="b">
        <f>+A254='[2]PT CUT Bs'!$C286</f>
        <v>0</v>
      </c>
    </row>
    <row r="255" spans="1:4">
      <c r="A255" s="3">
        <v>1201</v>
      </c>
      <c r="B255" s="4" t="s">
        <v>1025</v>
      </c>
      <c r="C255" s="4" t="s">
        <v>241</v>
      </c>
      <c r="D255" s="39" t="b">
        <f>+A255='[2]PT CUT Bs'!$C287</f>
        <v>0</v>
      </c>
    </row>
    <row r="256" spans="1:4">
      <c r="A256" s="3">
        <v>1202</v>
      </c>
      <c r="B256" s="4" t="s">
        <v>1026</v>
      </c>
      <c r="C256" s="4" t="s">
        <v>242</v>
      </c>
      <c r="D256" s="39" t="b">
        <f>+A256='[2]PT CUT Bs'!$C288</f>
        <v>0</v>
      </c>
    </row>
    <row r="257" spans="1:4">
      <c r="A257" s="3">
        <v>1203</v>
      </c>
      <c r="B257" s="4" t="s">
        <v>1027</v>
      </c>
      <c r="C257" s="4" t="s">
        <v>243</v>
      </c>
      <c r="D257" s="39" t="b">
        <f>+A257='[2]PT CUT Bs'!$C289</f>
        <v>0</v>
      </c>
    </row>
    <row r="258" spans="1:4">
      <c r="A258" s="3">
        <v>1204</v>
      </c>
      <c r="B258" s="4" t="s">
        <v>1028</v>
      </c>
      <c r="C258" s="4" t="s">
        <v>244</v>
      </c>
      <c r="D258" s="39" t="b">
        <f>+A258='[2]PT CUT Bs'!$C290</f>
        <v>0</v>
      </c>
    </row>
    <row r="259" spans="1:4">
      <c r="A259" s="3">
        <v>1205</v>
      </c>
      <c r="B259" s="4" t="s">
        <v>1029</v>
      </c>
      <c r="C259" s="4" t="s">
        <v>245</v>
      </c>
      <c r="D259" s="39" t="b">
        <f>+A259='[2]PT CUT Bs'!$C291</f>
        <v>0</v>
      </c>
    </row>
    <row r="260" spans="1:4">
      <c r="A260" s="3">
        <v>1206</v>
      </c>
      <c r="B260" s="4" t="s">
        <v>1030</v>
      </c>
      <c r="C260" s="4" t="s">
        <v>246</v>
      </c>
      <c r="D260" s="39" t="b">
        <f>+A260='[2]PT CUT Bs'!$C292</f>
        <v>0</v>
      </c>
    </row>
    <row r="261" spans="1:4">
      <c r="A261" s="3">
        <v>1207</v>
      </c>
      <c r="B261" s="4" t="s">
        <v>1031</v>
      </c>
      <c r="C261" s="4" t="s">
        <v>247</v>
      </c>
      <c r="D261" s="39" t="b">
        <f>+A261='[2]PT CUT Bs'!$C293</f>
        <v>0</v>
      </c>
    </row>
    <row r="262" spans="1:4">
      <c r="A262" s="3">
        <v>1208</v>
      </c>
      <c r="B262" s="4" t="s">
        <v>1032</v>
      </c>
      <c r="C262" s="4" t="s">
        <v>248</v>
      </c>
      <c r="D262" s="39" t="b">
        <f>+A262='[2]PT CUT Bs'!$C294</f>
        <v>0</v>
      </c>
    </row>
    <row r="263" spans="1:4">
      <c r="A263" s="3">
        <v>1209</v>
      </c>
      <c r="B263" s="4" t="s">
        <v>1033</v>
      </c>
      <c r="C263" s="4" t="s">
        <v>249</v>
      </c>
      <c r="D263" s="39" t="b">
        <f>+A263='[2]PT CUT Bs'!$C295</f>
        <v>0</v>
      </c>
    </row>
    <row r="264" spans="1:4">
      <c r="A264" s="3">
        <v>1210</v>
      </c>
      <c r="B264" s="4" t="s">
        <v>1034</v>
      </c>
      <c r="C264" s="4" t="s">
        <v>250</v>
      </c>
      <c r="D264" s="39" t="b">
        <f>+A264='[2]PT CUT Bs'!$C296</f>
        <v>0</v>
      </c>
    </row>
    <row r="265" spans="1:4">
      <c r="A265" s="3">
        <v>1211</v>
      </c>
      <c r="B265" s="4" t="s">
        <v>1035</v>
      </c>
      <c r="C265" s="4" t="s">
        <v>251</v>
      </c>
      <c r="D265" s="39" t="b">
        <f>+A265='[2]PT CUT Bs'!$C297</f>
        <v>0</v>
      </c>
    </row>
    <row r="266" spans="1:4">
      <c r="A266" s="3">
        <v>1212</v>
      </c>
      <c r="B266" s="4" t="s">
        <v>1036</v>
      </c>
      <c r="C266" s="4" t="s">
        <v>252</v>
      </c>
      <c r="D266" s="39" t="b">
        <f>+A266='[2]PT CUT Bs'!$C298</f>
        <v>0</v>
      </c>
    </row>
    <row r="267" spans="1:4">
      <c r="A267" s="3">
        <v>1213</v>
      </c>
      <c r="B267" s="4" t="s">
        <v>1037</v>
      </c>
      <c r="C267" s="4" t="s">
        <v>253</v>
      </c>
      <c r="D267" s="39" t="b">
        <f>+A267='[2]PT CUT Bs'!$C299</f>
        <v>0</v>
      </c>
    </row>
    <row r="268" spans="1:4">
      <c r="A268" s="3">
        <v>1214</v>
      </c>
      <c r="B268" s="4" t="s">
        <v>1038</v>
      </c>
      <c r="C268" s="4" t="s">
        <v>254</v>
      </c>
      <c r="D268" s="39" t="b">
        <f>+A268='[2]PT CUT Bs'!$C300</f>
        <v>0</v>
      </c>
    </row>
    <row r="269" spans="1:4">
      <c r="A269" s="3">
        <v>1215</v>
      </c>
      <c r="B269" s="4" t="s">
        <v>1039</v>
      </c>
      <c r="C269" s="4" t="s">
        <v>255</v>
      </c>
      <c r="D269" s="39" t="b">
        <f>+A269='[2]PT CUT Bs'!$C301</f>
        <v>0</v>
      </c>
    </row>
    <row r="270" spans="1:4">
      <c r="A270" s="3">
        <v>1216</v>
      </c>
      <c r="B270" s="4" t="s">
        <v>1040</v>
      </c>
      <c r="C270" s="4" t="s">
        <v>256</v>
      </c>
      <c r="D270" s="39" t="b">
        <f>+A270='[2]PT CUT Bs'!$C302</f>
        <v>0</v>
      </c>
    </row>
    <row r="271" spans="1:4">
      <c r="A271" s="3">
        <v>1217</v>
      </c>
      <c r="B271" s="4" t="s">
        <v>1041</v>
      </c>
      <c r="C271" s="4" t="s">
        <v>257</v>
      </c>
      <c r="D271" s="39" t="b">
        <f>+A271='[2]PT CUT Bs'!$C303</f>
        <v>0</v>
      </c>
    </row>
    <row r="272" spans="1:4">
      <c r="A272" s="3">
        <v>1218</v>
      </c>
      <c r="B272" s="4" t="s">
        <v>1042</v>
      </c>
      <c r="C272" s="4" t="s">
        <v>258</v>
      </c>
      <c r="D272" s="39" t="b">
        <f>+A272='[2]PT CUT Bs'!$C304</f>
        <v>0</v>
      </c>
    </row>
    <row r="273" spans="1:4">
      <c r="A273" s="3">
        <v>1219</v>
      </c>
      <c r="B273" s="4" t="s">
        <v>1043</v>
      </c>
      <c r="C273" s="4" t="s">
        <v>259</v>
      </c>
      <c r="D273" s="39" t="b">
        <f>+A273='[2]PT CUT Bs'!$C305</f>
        <v>0</v>
      </c>
    </row>
    <row r="274" spans="1:4">
      <c r="A274" s="3">
        <v>1220</v>
      </c>
      <c r="B274" s="4" t="s">
        <v>1044</v>
      </c>
      <c r="C274" s="4" t="s">
        <v>260</v>
      </c>
      <c r="D274" s="39" t="b">
        <f>+A274='[2]PT CUT Bs'!$C306</f>
        <v>0</v>
      </c>
    </row>
    <row r="275" spans="1:4">
      <c r="A275" s="3">
        <v>1221</v>
      </c>
      <c r="B275" s="4" t="s">
        <v>1045</v>
      </c>
      <c r="C275" s="4" t="s">
        <v>261</v>
      </c>
      <c r="D275" s="39" t="b">
        <f>+A275='[2]PT CUT Bs'!$C307</f>
        <v>0</v>
      </c>
    </row>
    <row r="276" spans="1:4">
      <c r="A276" s="3">
        <v>1222</v>
      </c>
      <c r="B276" s="4" t="s">
        <v>1046</v>
      </c>
      <c r="C276" s="4" t="s">
        <v>262</v>
      </c>
      <c r="D276" s="39" t="b">
        <f>+A276='[2]PT CUT Bs'!$C308</f>
        <v>0</v>
      </c>
    </row>
    <row r="277" spans="1:4">
      <c r="A277" s="3">
        <v>1223</v>
      </c>
      <c r="B277" s="4" t="s">
        <v>1047</v>
      </c>
      <c r="C277" s="4" t="s">
        <v>263</v>
      </c>
      <c r="D277" s="39" t="b">
        <f>+A277='[2]PT CUT Bs'!$C309</f>
        <v>0</v>
      </c>
    </row>
    <row r="278" spans="1:4">
      <c r="A278" s="3">
        <v>1224</v>
      </c>
      <c r="B278" s="4" t="s">
        <v>1048</v>
      </c>
      <c r="C278" s="4" t="s">
        <v>264</v>
      </c>
      <c r="D278" s="39" t="b">
        <f>+A278='[2]PT CUT Bs'!$C310</f>
        <v>0</v>
      </c>
    </row>
    <row r="279" spans="1:4">
      <c r="A279" s="3">
        <v>1225</v>
      </c>
      <c r="B279" s="4" t="s">
        <v>1049</v>
      </c>
      <c r="C279" s="4" t="s">
        <v>265</v>
      </c>
      <c r="D279" s="39" t="b">
        <f>+A279='[2]PT CUT Bs'!$C311</f>
        <v>0</v>
      </c>
    </row>
    <row r="280" spans="1:4">
      <c r="A280" s="3">
        <v>1226</v>
      </c>
      <c r="B280" s="4" t="s">
        <v>1050</v>
      </c>
      <c r="C280" s="4" t="s">
        <v>266</v>
      </c>
      <c r="D280" s="39" t="b">
        <f>+A280='[2]PT CUT Bs'!$C312</f>
        <v>0</v>
      </c>
    </row>
    <row r="281" spans="1:4">
      <c r="A281" s="3">
        <v>1227</v>
      </c>
      <c r="B281" s="4" t="s">
        <v>1051</v>
      </c>
      <c r="C281" s="4" t="s">
        <v>267</v>
      </c>
      <c r="D281" s="39" t="b">
        <f>+A281='[2]PT CUT Bs'!$C313</f>
        <v>0</v>
      </c>
    </row>
    <row r="282" spans="1:4">
      <c r="A282" s="3">
        <v>1228</v>
      </c>
      <c r="B282" s="4" t="s">
        <v>1052</v>
      </c>
      <c r="C282" s="4" t="s">
        <v>268</v>
      </c>
      <c r="D282" s="39" t="b">
        <f>+A282='[2]PT CUT Bs'!$C314</f>
        <v>0</v>
      </c>
    </row>
    <row r="283" spans="1:4">
      <c r="A283" s="3">
        <v>1229</v>
      </c>
      <c r="B283" s="4" t="s">
        <v>1053</v>
      </c>
      <c r="C283" s="4" t="s">
        <v>269</v>
      </c>
      <c r="D283" s="39" t="b">
        <f>+A283='[2]PT CUT Bs'!$C315</f>
        <v>0</v>
      </c>
    </row>
    <row r="284" spans="1:4">
      <c r="A284" s="3">
        <v>1230</v>
      </c>
      <c r="B284" s="4" t="s">
        <v>1054</v>
      </c>
      <c r="C284" s="4" t="s">
        <v>270</v>
      </c>
      <c r="D284" s="39" t="b">
        <f>+A284='[2]PT CUT Bs'!$C316</f>
        <v>0</v>
      </c>
    </row>
    <row r="285" spans="1:4">
      <c r="A285" s="3">
        <v>1231</v>
      </c>
      <c r="B285" s="4" t="s">
        <v>1055</v>
      </c>
      <c r="C285" s="4" t="s">
        <v>271</v>
      </c>
      <c r="D285" s="39" t="b">
        <f>+A285='[2]PT CUT Bs'!$C317</f>
        <v>0</v>
      </c>
    </row>
    <row r="286" spans="1:4">
      <c r="A286" s="3">
        <v>1232</v>
      </c>
      <c r="B286" s="4" t="s">
        <v>1056</v>
      </c>
      <c r="C286" s="4" t="s">
        <v>272</v>
      </c>
      <c r="D286" s="39" t="b">
        <f>+A286='[2]PT CUT Bs'!$C318</f>
        <v>0</v>
      </c>
    </row>
    <row r="287" spans="1:4">
      <c r="A287" s="3">
        <v>1233</v>
      </c>
      <c r="B287" s="4" t="s">
        <v>1057</v>
      </c>
      <c r="C287" s="4" t="s">
        <v>273</v>
      </c>
      <c r="D287" s="39" t="b">
        <f>+A287='[2]PT CUT Bs'!$C319</f>
        <v>0</v>
      </c>
    </row>
    <row r="288" spans="1:4">
      <c r="A288" s="3">
        <v>1234</v>
      </c>
      <c r="B288" s="4" t="s">
        <v>1058</v>
      </c>
      <c r="C288" s="4" t="s">
        <v>274</v>
      </c>
      <c r="D288" s="39" t="b">
        <f>+A288='[2]PT CUT Bs'!$C320</f>
        <v>0</v>
      </c>
    </row>
    <row r="289" spans="1:4">
      <c r="A289" s="3">
        <v>1235</v>
      </c>
      <c r="B289" s="4" t="s">
        <v>1059</v>
      </c>
      <c r="C289" s="4" t="s">
        <v>275</v>
      </c>
      <c r="D289" s="39" t="b">
        <f>+A289='[2]PT CUT Bs'!$C321</f>
        <v>0</v>
      </c>
    </row>
    <row r="290" spans="1:4">
      <c r="A290" s="3">
        <v>1236</v>
      </c>
      <c r="B290" s="4" t="s">
        <v>1060</v>
      </c>
      <c r="C290" s="4" t="s">
        <v>276</v>
      </c>
      <c r="D290" s="39" t="b">
        <f>+A290='[2]PT CUT Bs'!$C322</f>
        <v>0</v>
      </c>
    </row>
    <row r="291" spans="1:4">
      <c r="A291" s="3">
        <v>1237</v>
      </c>
      <c r="B291" s="4" t="s">
        <v>1061</v>
      </c>
      <c r="C291" s="4" t="s">
        <v>277</v>
      </c>
      <c r="D291" s="39" t="b">
        <f>+A291='[2]PT CUT Bs'!$C323</f>
        <v>0</v>
      </c>
    </row>
    <row r="292" spans="1:4">
      <c r="A292" s="3">
        <v>1238</v>
      </c>
      <c r="B292" s="4" t="s">
        <v>1062</v>
      </c>
      <c r="C292" s="4" t="s">
        <v>278</v>
      </c>
      <c r="D292" s="39" t="b">
        <f>+A292='[2]PT CUT Bs'!$C324</f>
        <v>0</v>
      </c>
    </row>
    <row r="293" spans="1:4">
      <c r="A293" s="3">
        <v>1239</v>
      </c>
      <c r="B293" s="4" t="s">
        <v>1063</v>
      </c>
      <c r="C293" s="4" t="s">
        <v>279</v>
      </c>
      <c r="D293" s="39" t="b">
        <f>+A293='[2]PT CUT Bs'!$C325</f>
        <v>0</v>
      </c>
    </row>
    <row r="294" spans="1:4">
      <c r="A294" s="3">
        <v>1240</v>
      </c>
      <c r="B294" s="4" t="s">
        <v>1064</v>
      </c>
      <c r="C294" s="4" t="s">
        <v>280</v>
      </c>
      <c r="D294" s="39" t="b">
        <f>+A294='[2]PT CUT Bs'!$C326</f>
        <v>0</v>
      </c>
    </row>
    <row r="295" spans="1:4">
      <c r="A295" s="3">
        <v>1241</v>
      </c>
      <c r="B295" s="4" t="s">
        <v>1065</v>
      </c>
      <c r="C295" s="4" t="s">
        <v>281</v>
      </c>
      <c r="D295" s="39" t="b">
        <f>+A295='[2]PT CUT Bs'!$C327</f>
        <v>0</v>
      </c>
    </row>
    <row r="296" spans="1:4">
      <c r="A296" s="3">
        <v>1242</v>
      </c>
      <c r="B296" s="4" t="s">
        <v>1066</v>
      </c>
      <c r="C296" s="4" t="s">
        <v>282</v>
      </c>
      <c r="D296" s="39" t="b">
        <f>+A296='[2]PT CUT Bs'!$C328</f>
        <v>0</v>
      </c>
    </row>
    <row r="297" spans="1:4">
      <c r="A297" s="3">
        <v>1243</v>
      </c>
      <c r="B297" s="4" t="s">
        <v>1067</v>
      </c>
      <c r="C297" s="4" t="s">
        <v>283</v>
      </c>
      <c r="D297" s="39" t="b">
        <f>+A297='[2]PT CUT Bs'!$C329</f>
        <v>0</v>
      </c>
    </row>
    <row r="298" spans="1:4">
      <c r="A298" s="3">
        <v>1244</v>
      </c>
      <c r="B298" s="4" t="s">
        <v>1068</v>
      </c>
      <c r="C298" s="4" t="s">
        <v>284</v>
      </c>
      <c r="D298" s="39" t="b">
        <f>+A298='[2]PT CUT Bs'!$C330</f>
        <v>0</v>
      </c>
    </row>
    <row r="299" spans="1:4">
      <c r="A299" s="3">
        <v>1245</v>
      </c>
      <c r="B299" s="4" t="s">
        <v>1069</v>
      </c>
      <c r="C299" s="4" t="s">
        <v>285</v>
      </c>
      <c r="D299" s="39" t="b">
        <f>+A299='[2]PT CUT Bs'!$C331</f>
        <v>0</v>
      </c>
    </row>
    <row r="300" spans="1:4">
      <c r="A300" s="3">
        <v>1246</v>
      </c>
      <c r="B300" s="4" t="s">
        <v>1070</v>
      </c>
      <c r="C300" s="4" t="s">
        <v>286</v>
      </c>
      <c r="D300" s="39" t="b">
        <f>+A300='[2]PT CUT Bs'!$C332</f>
        <v>0</v>
      </c>
    </row>
    <row r="301" spans="1:4">
      <c r="A301" s="3">
        <v>1247</v>
      </c>
      <c r="B301" s="4" t="s">
        <v>1071</v>
      </c>
      <c r="C301" s="4" t="s">
        <v>287</v>
      </c>
      <c r="D301" s="39" t="b">
        <f>+A301='[2]PT CUT Bs'!$C333</f>
        <v>0</v>
      </c>
    </row>
    <row r="302" spans="1:4">
      <c r="A302" s="3">
        <v>1248</v>
      </c>
      <c r="B302" s="4" t="s">
        <v>1072</v>
      </c>
      <c r="C302" s="4" t="s">
        <v>288</v>
      </c>
      <c r="D302" s="39" t="b">
        <f>+A302='[2]PT CUT Bs'!$C334</f>
        <v>0</v>
      </c>
    </row>
    <row r="303" spans="1:4">
      <c r="A303" s="3">
        <v>1249</v>
      </c>
      <c r="B303" s="4" t="s">
        <v>1073</v>
      </c>
      <c r="C303" s="4" t="s">
        <v>289</v>
      </c>
      <c r="D303" s="39" t="b">
        <f>+A303='[2]PT CUT Bs'!$C335</f>
        <v>0</v>
      </c>
    </row>
    <row r="304" spans="1:4">
      <c r="A304" s="3">
        <v>1250</v>
      </c>
      <c r="B304" s="4" t="s">
        <v>1074</v>
      </c>
      <c r="C304" s="4" t="s">
        <v>290</v>
      </c>
      <c r="D304" s="39" t="b">
        <f>+A304='[2]PT CUT Bs'!$C336</f>
        <v>0</v>
      </c>
    </row>
    <row r="305" spans="1:4">
      <c r="A305" s="3">
        <v>1251</v>
      </c>
      <c r="B305" s="4" t="s">
        <v>1075</v>
      </c>
      <c r="C305" s="4" t="s">
        <v>291</v>
      </c>
      <c r="D305" s="39" t="b">
        <f>+A305='[2]PT CUT Bs'!$C337</f>
        <v>0</v>
      </c>
    </row>
    <row r="306" spans="1:4">
      <c r="A306" s="3">
        <v>1252</v>
      </c>
      <c r="B306" s="4" t="s">
        <v>1076</v>
      </c>
      <c r="C306" s="4" t="s">
        <v>292</v>
      </c>
      <c r="D306" s="39" t="b">
        <f>+A306='[2]PT CUT Bs'!$C338</f>
        <v>0</v>
      </c>
    </row>
    <row r="307" spans="1:4">
      <c r="A307" s="3">
        <v>1253</v>
      </c>
      <c r="B307" s="4" t="s">
        <v>1077</v>
      </c>
      <c r="C307" s="4" t="s">
        <v>293</v>
      </c>
      <c r="D307" s="39" t="b">
        <f>+A307='[2]PT CUT Bs'!$C339</f>
        <v>0</v>
      </c>
    </row>
    <row r="308" spans="1:4">
      <c r="A308" s="3">
        <v>1254</v>
      </c>
      <c r="B308" s="4" t="s">
        <v>1078</v>
      </c>
      <c r="C308" s="4" t="s">
        <v>294</v>
      </c>
      <c r="D308" s="39" t="b">
        <f>+A308='[2]PT CUT Bs'!$C340</f>
        <v>0</v>
      </c>
    </row>
    <row r="309" spans="1:4">
      <c r="A309" s="3">
        <v>1255</v>
      </c>
      <c r="B309" s="4" t="s">
        <v>1079</v>
      </c>
      <c r="C309" s="4" t="s">
        <v>295</v>
      </c>
      <c r="D309" s="39" t="b">
        <f>+A309='[2]PT CUT Bs'!$C341</f>
        <v>0</v>
      </c>
    </row>
    <row r="310" spans="1:4">
      <c r="A310" s="3">
        <v>1256</v>
      </c>
      <c r="B310" s="4" t="s">
        <v>1080</v>
      </c>
      <c r="C310" s="4" t="s">
        <v>296</v>
      </c>
      <c r="D310" s="39" t="b">
        <f>+A310='[2]PT CUT Bs'!$C342</f>
        <v>0</v>
      </c>
    </row>
    <row r="311" spans="1:4">
      <c r="A311" s="3">
        <v>1257</v>
      </c>
      <c r="B311" s="4" t="s">
        <v>1081</v>
      </c>
      <c r="C311" s="4" t="s">
        <v>297</v>
      </c>
      <c r="D311" s="39" t="b">
        <f>+A311='[2]PT CUT Bs'!$C343</f>
        <v>0</v>
      </c>
    </row>
    <row r="312" spans="1:4">
      <c r="A312" s="3">
        <v>1258</v>
      </c>
      <c r="B312" s="4" t="s">
        <v>1082</v>
      </c>
      <c r="C312" s="4" t="s">
        <v>298</v>
      </c>
      <c r="D312" s="39" t="b">
        <f>+A312='[2]PT CUT Bs'!$C344</f>
        <v>0</v>
      </c>
    </row>
    <row r="313" spans="1:4">
      <c r="A313" s="3">
        <v>1259</v>
      </c>
      <c r="B313" s="4" t="s">
        <v>1083</v>
      </c>
      <c r="C313" s="4" t="s">
        <v>299</v>
      </c>
      <c r="D313" s="39" t="b">
        <f>+A313='[2]PT CUT Bs'!$C345</f>
        <v>0</v>
      </c>
    </row>
    <row r="314" spans="1:4">
      <c r="A314" s="3">
        <v>1260</v>
      </c>
      <c r="B314" s="4" t="s">
        <v>1084</v>
      </c>
      <c r="C314" s="4" t="s">
        <v>300</v>
      </c>
      <c r="D314" s="39" t="b">
        <f>+A314='[2]PT CUT Bs'!$C346</f>
        <v>0</v>
      </c>
    </row>
    <row r="315" spans="1:4">
      <c r="A315" s="3">
        <v>1261</v>
      </c>
      <c r="B315" s="4" t="s">
        <v>1085</v>
      </c>
      <c r="C315" s="4" t="s">
        <v>301</v>
      </c>
      <c r="D315" s="39" t="b">
        <f>+A315='[2]PT CUT Bs'!$C347</f>
        <v>0</v>
      </c>
    </row>
    <row r="316" spans="1:4">
      <c r="A316" s="3">
        <v>1262</v>
      </c>
      <c r="B316" s="4" t="s">
        <v>1086</v>
      </c>
      <c r="C316" s="4" t="s">
        <v>302</v>
      </c>
      <c r="D316" s="39" t="b">
        <f>+A316='[2]PT CUT Bs'!$C348</f>
        <v>0</v>
      </c>
    </row>
    <row r="317" spans="1:4">
      <c r="A317" s="3">
        <v>1263</v>
      </c>
      <c r="B317" s="4" t="s">
        <v>1087</v>
      </c>
      <c r="C317" s="4" t="s">
        <v>303</v>
      </c>
      <c r="D317" s="39" t="b">
        <f>+A317='[2]PT CUT Bs'!$C349</f>
        <v>0</v>
      </c>
    </row>
    <row r="318" spans="1:4">
      <c r="A318" s="3">
        <v>1264</v>
      </c>
      <c r="B318" s="4" t="s">
        <v>1088</v>
      </c>
      <c r="C318" s="4" t="s">
        <v>304</v>
      </c>
      <c r="D318" s="39" t="b">
        <f>+A318='[2]PT CUT Bs'!$C350</f>
        <v>0</v>
      </c>
    </row>
    <row r="319" spans="1:4">
      <c r="A319" s="3">
        <v>1265</v>
      </c>
      <c r="B319" s="4" t="s">
        <v>1089</v>
      </c>
      <c r="C319" s="4" t="s">
        <v>305</v>
      </c>
      <c r="D319" s="39" t="b">
        <f>+A319='[2]PT CUT Bs'!$C351</f>
        <v>0</v>
      </c>
    </row>
    <row r="320" spans="1:4">
      <c r="A320" s="3">
        <v>1266</v>
      </c>
      <c r="B320" s="4" t="s">
        <v>1090</v>
      </c>
      <c r="C320" s="4" t="s">
        <v>306</v>
      </c>
      <c r="D320" s="39" t="b">
        <f>+A320='[2]PT CUT Bs'!$C352</f>
        <v>0</v>
      </c>
    </row>
    <row r="321" spans="1:4">
      <c r="A321" s="3">
        <v>1267</v>
      </c>
      <c r="B321" s="4" t="s">
        <v>1091</v>
      </c>
      <c r="C321" s="4" t="s">
        <v>307</v>
      </c>
      <c r="D321" s="39" t="b">
        <f>+A321='[2]PT CUT Bs'!$C353</f>
        <v>0</v>
      </c>
    </row>
    <row r="322" spans="1:4">
      <c r="A322" s="3">
        <v>1268</v>
      </c>
      <c r="B322" s="4" t="s">
        <v>1092</v>
      </c>
      <c r="C322" s="4" t="s">
        <v>308</v>
      </c>
      <c r="D322" s="39" t="b">
        <f>+A322='[2]PT CUT Bs'!$C354</f>
        <v>0</v>
      </c>
    </row>
    <row r="323" spans="1:4">
      <c r="A323" s="3">
        <v>1269</v>
      </c>
      <c r="B323" s="4" t="s">
        <v>1093</v>
      </c>
      <c r="C323" s="4" t="s">
        <v>309</v>
      </c>
      <c r="D323" s="39" t="b">
        <f>+A323='[2]PT CUT Bs'!$C355</f>
        <v>0</v>
      </c>
    </row>
    <row r="324" spans="1:4">
      <c r="A324" s="3">
        <v>1270</v>
      </c>
      <c r="B324" s="4" t="s">
        <v>1094</v>
      </c>
      <c r="C324" s="4" t="s">
        <v>310</v>
      </c>
      <c r="D324" s="39" t="b">
        <f>+A324='[2]PT CUT Bs'!$C356</f>
        <v>0</v>
      </c>
    </row>
    <row r="325" spans="1:4">
      <c r="A325" s="3">
        <v>1271</v>
      </c>
      <c r="B325" s="4" t="s">
        <v>1095</v>
      </c>
      <c r="C325" s="4" t="s">
        <v>311</v>
      </c>
      <c r="D325" s="39" t="b">
        <f>+A325='[2]PT CUT Bs'!$C357</f>
        <v>0</v>
      </c>
    </row>
    <row r="326" spans="1:4">
      <c r="A326" s="3">
        <v>1272</v>
      </c>
      <c r="B326" s="4" t="s">
        <v>1096</v>
      </c>
      <c r="C326" s="4" t="s">
        <v>312</v>
      </c>
      <c r="D326" s="39" t="b">
        <f>+A326='[2]PT CUT Bs'!$C358</f>
        <v>0</v>
      </c>
    </row>
    <row r="327" spans="1:4">
      <c r="A327" s="3">
        <v>1273</v>
      </c>
      <c r="B327" s="4" t="s">
        <v>1097</v>
      </c>
      <c r="C327" s="4" t="s">
        <v>313</v>
      </c>
      <c r="D327" s="39" t="b">
        <f>+A327='[2]PT CUT Bs'!$C359</f>
        <v>0</v>
      </c>
    </row>
    <row r="328" spans="1:4">
      <c r="A328" s="3">
        <v>1274</v>
      </c>
      <c r="B328" s="4" t="s">
        <v>1098</v>
      </c>
      <c r="C328" s="4" t="s">
        <v>314</v>
      </c>
      <c r="D328" s="39" t="b">
        <f>+A328='[2]PT CUT Bs'!$C360</f>
        <v>0</v>
      </c>
    </row>
    <row r="329" spans="1:4">
      <c r="A329" s="3">
        <v>1275</v>
      </c>
      <c r="B329" s="4" t="s">
        <v>1099</v>
      </c>
      <c r="C329" s="4" t="s">
        <v>315</v>
      </c>
      <c r="D329" s="39" t="b">
        <f>+A329='[2]PT CUT Bs'!$C361</f>
        <v>0</v>
      </c>
    </row>
    <row r="330" spans="1:4">
      <c r="A330" s="3">
        <v>1276</v>
      </c>
      <c r="B330" s="4" t="s">
        <v>1100</v>
      </c>
      <c r="C330" s="4" t="s">
        <v>316</v>
      </c>
      <c r="D330" s="39" t="b">
        <f>+A330='[2]PT CUT Bs'!$C362</f>
        <v>0</v>
      </c>
    </row>
    <row r="331" spans="1:4">
      <c r="A331" s="3">
        <v>1277</v>
      </c>
      <c r="B331" s="4" t="s">
        <v>1101</v>
      </c>
      <c r="C331" s="4" t="s">
        <v>317</v>
      </c>
      <c r="D331" s="39" t="b">
        <f>+A331='[2]PT CUT Bs'!$C363</f>
        <v>0</v>
      </c>
    </row>
    <row r="332" spans="1:4">
      <c r="A332" s="3">
        <v>1278</v>
      </c>
      <c r="B332" s="4" t="s">
        <v>1102</v>
      </c>
      <c r="C332" s="4" t="s">
        <v>318</v>
      </c>
      <c r="D332" s="39" t="b">
        <f>+A332='[2]PT CUT Bs'!$C364</f>
        <v>0</v>
      </c>
    </row>
    <row r="333" spans="1:4">
      <c r="A333" s="3">
        <v>1279</v>
      </c>
      <c r="B333" s="4" t="s">
        <v>1103</v>
      </c>
      <c r="C333" s="4" t="s">
        <v>319</v>
      </c>
      <c r="D333" s="39" t="b">
        <f>+A333='[2]PT CUT Bs'!$C365</f>
        <v>0</v>
      </c>
    </row>
    <row r="334" spans="1:4">
      <c r="A334" s="3">
        <v>1280</v>
      </c>
      <c r="B334" s="4" t="s">
        <v>1104</v>
      </c>
      <c r="C334" s="4" t="s">
        <v>320</v>
      </c>
      <c r="D334" s="39" t="b">
        <f>+A334='[2]PT CUT Bs'!$C366</f>
        <v>0</v>
      </c>
    </row>
    <row r="335" spans="1:4">
      <c r="A335" s="3">
        <v>1281</v>
      </c>
      <c r="B335" s="4" t="s">
        <v>1105</v>
      </c>
      <c r="C335" s="4" t="s">
        <v>321</v>
      </c>
      <c r="D335" s="39" t="b">
        <f>+A335='[2]PT CUT Bs'!$C367</f>
        <v>0</v>
      </c>
    </row>
    <row r="336" spans="1:4">
      <c r="A336" s="3">
        <v>1282</v>
      </c>
      <c r="B336" s="4" t="s">
        <v>1106</v>
      </c>
      <c r="C336" s="4" t="s">
        <v>322</v>
      </c>
      <c r="D336" s="39" t="b">
        <f>+A336='[2]PT CUT Bs'!$C368</f>
        <v>0</v>
      </c>
    </row>
    <row r="337" spans="1:4">
      <c r="A337" s="3">
        <v>1283</v>
      </c>
      <c r="B337" s="4" t="s">
        <v>1107</v>
      </c>
      <c r="C337" s="4" t="s">
        <v>323</v>
      </c>
      <c r="D337" s="39" t="b">
        <f>+A337='[2]PT CUT Bs'!$C369</f>
        <v>0</v>
      </c>
    </row>
    <row r="338" spans="1:4">
      <c r="A338" s="3">
        <v>1284</v>
      </c>
      <c r="B338" s="4" t="s">
        <v>1108</v>
      </c>
      <c r="C338" s="4" t="s">
        <v>324</v>
      </c>
      <c r="D338" s="39" t="b">
        <f>+A338='[2]PT CUT Bs'!$C370</f>
        <v>0</v>
      </c>
    </row>
    <row r="339" spans="1:4">
      <c r="A339" s="3">
        <v>1285</v>
      </c>
      <c r="B339" s="4" t="s">
        <v>1109</v>
      </c>
      <c r="C339" s="4" t="s">
        <v>325</v>
      </c>
      <c r="D339" s="39" t="b">
        <f>+A339='[2]PT CUT Bs'!$C371</f>
        <v>0</v>
      </c>
    </row>
    <row r="340" spans="1:4">
      <c r="A340" s="3">
        <v>1286</v>
      </c>
      <c r="B340" s="4" t="s">
        <v>1110</v>
      </c>
      <c r="C340" s="4" t="s">
        <v>326</v>
      </c>
      <c r="D340" s="39" t="b">
        <f>+A340='[2]PT CUT Bs'!$C372</f>
        <v>0</v>
      </c>
    </row>
    <row r="341" spans="1:4">
      <c r="A341" s="3">
        <v>1287</v>
      </c>
      <c r="B341" s="4" t="s">
        <v>1111</v>
      </c>
      <c r="C341" s="4" t="s">
        <v>327</v>
      </c>
      <c r="D341" s="39" t="b">
        <f>+A341='[2]PT CUT Bs'!$C373</f>
        <v>0</v>
      </c>
    </row>
    <row r="342" spans="1:4">
      <c r="A342" s="3">
        <v>1301</v>
      </c>
      <c r="B342" s="4" t="s">
        <v>1112</v>
      </c>
      <c r="C342" s="4" t="s">
        <v>328</v>
      </c>
      <c r="D342" s="39" t="b">
        <f>+A342='[2]PT CUT Bs'!$C374</f>
        <v>0</v>
      </c>
    </row>
    <row r="343" spans="1:4">
      <c r="A343" s="3">
        <v>1302</v>
      </c>
      <c r="B343" s="4" t="s">
        <v>1113</v>
      </c>
      <c r="C343" s="4" t="s">
        <v>329</v>
      </c>
      <c r="D343" s="39" t="b">
        <f>+A343='[2]PT CUT Bs'!$C375</f>
        <v>0</v>
      </c>
    </row>
    <row r="344" spans="1:4">
      <c r="A344" s="3">
        <v>1303</v>
      </c>
      <c r="B344" s="4" t="s">
        <v>1114</v>
      </c>
      <c r="C344" s="4" t="s">
        <v>330</v>
      </c>
      <c r="D344" s="39" t="b">
        <f>+A344='[2]PT CUT Bs'!$C376</f>
        <v>0</v>
      </c>
    </row>
    <row r="345" spans="1:4">
      <c r="A345" s="3">
        <v>1304</v>
      </c>
      <c r="B345" s="4" t="s">
        <v>1115</v>
      </c>
      <c r="C345" s="4" t="s">
        <v>331</v>
      </c>
      <c r="D345" s="39" t="b">
        <f>+A345='[2]PT CUT Bs'!$C377</f>
        <v>0</v>
      </c>
    </row>
    <row r="346" spans="1:4">
      <c r="A346" s="3">
        <v>1305</v>
      </c>
      <c r="B346" s="4" t="s">
        <v>1116</v>
      </c>
      <c r="C346" s="4" t="s">
        <v>332</v>
      </c>
      <c r="D346" s="39" t="b">
        <f>+A346='[2]PT CUT Bs'!$C378</f>
        <v>0</v>
      </c>
    </row>
    <row r="347" spans="1:4">
      <c r="A347" s="3">
        <v>1306</v>
      </c>
      <c r="B347" s="4" t="s">
        <v>1117</v>
      </c>
      <c r="C347" s="4" t="s">
        <v>333</v>
      </c>
      <c r="D347" s="39" t="b">
        <f>+A347='[2]PT CUT Bs'!$C379</f>
        <v>0</v>
      </c>
    </row>
    <row r="348" spans="1:4">
      <c r="A348" s="3">
        <v>1307</v>
      </c>
      <c r="B348" s="4" t="s">
        <v>1118</v>
      </c>
      <c r="C348" s="4" t="s">
        <v>334</v>
      </c>
      <c r="D348" s="39" t="b">
        <f>+A348='[2]PT CUT Bs'!$C380</f>
        <v>0</v>
      </c>
    </row>
    <row r="349" spans="1:4">
      <c r="A349" s="3">
        <v>1308</v>
      </c>
      <c r="B349" s="4" t="s">
        <v>1119</v>
      </c>
      <c r="C349" s="4" t="s">
        <v>335</v>
      </c>
      <c r="D349" s="39" t="b">
        <f>+A349='[2]PT CUT Bs'!$C381</f>
        <v>0</v>
      </c>
    </row>
    <row r="350" spans="1:4">
      <c r="A350" s="3">
        <v>1309</v>
      </c>
      <c r="B350" s="4" t="s">
        <v>1120</v>
      </c>
      <c r="C350" s="4" t="s">
        <v>336</v>
      </c>
      <c r="D350" s="39" t="b">
        <f>+A350='[2]PT CUT Bs'!$C382</f>
        <v>0</v>
      </c>
    </row>
    <row r="351" spans="1:4">
      <c r="A351" s="3">
        <v>1310</v>
      </c>
      <c r="B351" s="4" t="s">
        <v>1121</v>
      </c>
      <c r="C351" s="4" t="s">
        <v>337</v>
      </c>
      <c r="D351" s="39" t="b">
        <f>+A351='[2]PT CUT Bs'!$C383</f>
        <v>0</v>
      </c>
    </row>
    <row r="352" spans="1:4">
      <c r="A352" s="3">
        <v>1311</v>
      </c>
      <c r="B352" s="4" t="s">
        <v>1122</v>
      </c>
      <c r="C352" s="4" t="s">
        <v>338</v>
      </c>
      <c r="D352" s="39" t="b">
        <f>+A352='[2]PT CUT Bs'!$C384</f>
        <v>0</v>
      </c>
    </row>
    <row r="353" spans="1:4">
      <c r="A353" s="3">
        <v>1312</v>
      </c>
      <c r="B353" s="4" t="s">
        <v>1123</v>
      </c>
      <c r="C353" s="4" t="s">
        <v>339</v>
      </c>
      <c r="D353" s="39" t="b">
        <f>+A353='[2]PT CUT Bs'!$C385</f>
        <v>0</v>
      </c>
    </row>
    <row r="354" spans="1:4">
      <c r="A354" s="3">
        <v>1313</v>
      </c>
      <c r="B354" s="4" t="s">
        <v>1124</v>
      </c>
      <c r="C354" s="4" t="s">
        <v>340</v>
      </c>
      <c r="D354" s="39" t="b">
        <f>+A354='[2]PT CUT Bs'!$C386</f>
        <v>0</v>
      </c>
    </row>
    <row r="355" spans="1:4">
      <c r="A355" s="3">
        <v>1314</v>
      </c>
      <c r="B355" s="4" t="s">
        <v>1125</v>
      </c>
      <c r="C355" s="4" t="s">
        <v>341</v>
      </c>
      <c r="D355" s="39" t="b">
        <f>+A355='[2]PT CUT Bs'!$C387</f>
        <v>0</v>
      </c>
    </row>
    <row r="356" spans="1:4">
      <c r="A356" s="3">
        <v>1315</v>
      </c>
      <c r="B356" s="4" t="s">
        <v>1126</v>
      </c>
      <c r="C356" s="4" t="s">
        <v>342</v>
      </c>
      <c r="D356" s="39" t="b">
        <f>+A356='[2]PT CUT Bs'!$C388</f>
        <v>0</v>
      </c>
    </row>
    <row r="357" spans="1:4">
      <c r="A357" s="3">
        <v>1316</v>
      </c>
      <c r="B357" s="4" t="s">
        <v>1127</v>
      </c>
      <c r="C357" s="4" t="s">
        <v>343</v>
      </c>
      <c r="D357" s="39" t="b">
        <f>+A357='[2]PT CUT Bs'!$C389</f>
        <v>0</v>
      </c>
    </row>
    <row r="358" spans="1:4">
      <c r="A358" s="3">
        <v>1317</v>
      </c>
      <c r="B358" s="4" t="s">
        <v>1128</v>
      </c>
      <c r="C358" s="4" t="s">
        <v>344</v>
      </c>
      <c r="D358" s="39" t="b">
        <f>+A358='[2]PT CUT Bs'!$C390</f>
        <v>0</v>
      </c>
    </row>
    <row r="359" spans="1:4">
      <c r="A359" s="3">
        <v>1318</v>
      </c>
      <c r="B359" s="4" t="s">
        <v>1129</v>
      </c>
      <c r="C359" s="4" t="s">
        <v>345</v>
      </c>
      <c r="D359" s="39" t="b">
        <f>+A359='[2]PT CUT Bs'!$C391</f>
        <v>0</v>
      </c>
    </row>
    <row r="360" spans="1:4">
      <c r="A360" s="3">
        <v>1319</v>
      </c>
      <c r="B360" s="4" t="s">
        <v>1130</v>
      </c>
      <c r="C360" s="4" t="s">
        <v>346</v>
      </c>
      <c r="D360" s="39" t="b">
        <f>+A360='[2]PT CUT Bs'!$C392</f>
        <v>0</v>
      </c>
    </row>
    <row r="361" spans="1:4">
      <c r="A361" s="3">
        <v>1320</v>
      </c>
      <c r="B361" s="4" t="s">
        <v>1131</v>
      </c>
      <c r="C361" s="4" t="s">
        <v>347</v>
      </c>
      <c r="D361" s="39" t="b">
        <f>+A361='[2]PT CUT Bs'!$C393</f>
        <v>0</v>
      </c>
    </row>
    <row r="362" spans="1:4">
      <c r="A362" s="3">
        <v>1321</v>
      </c>
      <c r="B362" s="4" t="s">
        <v>1132</v>
      </c>
      <c r="C362" s="4" t="s">
        <v>348</v>
      </c>
      <c r="D362" s="39" t="b">
        <f>+A362='[2]PT CUT Bs'!$C394</f>
        <v>0</v>
      </c>
    </row>
    <row r="363" spans="1:4">
      <c r="A363" s="3">
        <v>1322</v>
      </c>
      <c r="B363" s="4" t="s">
        <v>1133</v>
      </c>
      <c r="C363" s="4" t="s">
        <v>349</v>
      </c>
      <c r="D363" s="39" t="b">
        <f>+A363='[2]PT CUT Bs'!$C395</f>
        <v>0</v>
      </c>
    </row>
    <row r="364" spans="1:4">
      <c r="A364" s="3">
        <v>1323</v>
      </c>
      <c r="B364" s="4" t="s">
        <v>1134</v>
      </c>
      <c r="C364" s="4" t="s">
        <v>350</v>
      </c>
      <c r="D364" s="39" t="b">
        <f>+A364='[2]PT CUT Bs'!$C396</f>
        <v>0</v>
      </c>
    </row>
    <row r="365" spans="1:4">
      <c r="A365" s="3">
        <v>1324</v>
      </c>
      <c r="B365" s="4" t="s">
        <v>1135</v>
      </c>
      <c r="C365" s="4" t="s">
        <v>351</v>
      </c>
      <c r="D365" s="39" t="b">
        <f>+A365='[2]PT CUT Bs'!$C397</f>
        <v>0</v>
      </c>
    </row>
    <row r="366" spans="1:4">
      <c r="A366" s="3">
        <v>1325</v>
      </c>
      <c r="B366" s="4" t="s">
        <v>1136</v>
      </c>
      <c r="C366" s="4" t="s">
        <v>352</v>
      </c>
      <c r="D366" s="39" t="b">
        <f>+A366='[2]PT CUT Bs'!$C398</f>
        <v>0</v>
      </c>
    </row>
    <row r="367" spans="1:4">
      <c r="A367" s="3">
        <v>1326</v>
      </c>
      <c r="B367" s="4" t="s">
        <v>1137</v>
      </c>
      <c r="C367" s="4" t="s">
        <v>353</v>
      </c>
      <c r="D367" s="39" t="b">
        <f>+A367='[2]PT CUT Bs'!$C399</f>
        <v>0</v>
      </c>
    </row>
    <row r="368" spans="1:4">
      <c r="A368" s="3">
        <v>1327</v>
      </c>
      <c r="B368" s="4" t="s">
        <v>1138</v>
      </c>
      <c r="C368" s="4" t="s">
        <v>354</v>
      </c>
      <c r="D368" s="39" t="b">
        <f>+A368='[2]PT CUT Bs'!$C400</f>
        <v>0</v>
      </c>
    </row>
    <row r="369" spans="1:4">
      <c r="A369" s="3">
        <v>1328</v>
      </c>
      <c r="B369" s="4" t="s">
        <v>1139</v>
      </c>
      <c r="C369" s="4" t="s">
        <v>355</v>
      </c>
      <c r="D369" s="39" t="b">
        <f>+A369='[2]PT CUT Bs'!$C401</f>
        <v>0</v>
      </c>
    </row>
    <row r="370" spans="1:4">
      <c r="A370" s="3">
        <v>1329</v>
      </c>
      <c r="B370" s="4" t="s">
        <v>1140</v>
      </c>
      <c r="C370" s="4" t="s">
        <v>356</v>
      </c>
      <c r="D370" s="39" t="b">
        <f>+A370='[2]PT CUT Bs'!$C402</f>
        <v>0</v>
      </c>
    </row>
    <row r="371" spans="1:4">
      <c r="A371" s="3">
        <v>1330</v>
      </c>
      <c r="B371" s="4" t="s">
        <v>1141</v>
      </c>
      <c r="C371" s="4" t="s">
        <v>357</v>
      </c>
      <c r="D371" s="39" t="b">
        <f>+A371='[2]PT CUT Bs'!$C403</f>
        <v>0</v>
      </c>
    </row>
    <row r="372" spans="1:4">
      <c r="A372" s="3">
        <v>1331</v>
      </c>
      <c r="B372" s="4" t="s">
        <v>1142</v>
      </c>
      <c r="C372" s="4" t="s">
        <v>358</v>
      </c>
      <c r="D372" s="39" t="b">
        <f>+A372='[2]PT CUT Bs'!$C404</f>
        <v>0</v>
      </c>
    </row>
    <row r="373" spans="1:4">
      <c r="A373" s="3">
        <v>1332</v>
      </c>
      <c r="B373" s="4" t="s">
        <v>1143</v>
      </c>
      <c r="C373" s="4" t="s">
        <v>359</v>
      </c>
      <c r="D373" s="39" t="b">
        <f>+A373='[2]PT CUT Bs'!$C405</f>
        <v>0</v>
      </c>
    </row>
    <row r="374" spans="1:4">
      <c r="A374" s="3">
        <v>1333</v>
      </c>
      <c r="B374" s="4" t="s">
        <v>1144</v>
      </c>
      <c r="C374" s="4" t="s">
        <v>360</v>
      </c>
      <c r="D374" s="39" t="b">
        <f>+A374='[2]PT CUT Bs'!$C406</f>
        <v>0</v>
      </c>
    </row>
    <row r="375" spans="1:4">
      <c r="A375" s="3">
        <v>1334</v>
      </c>
      <c r="B375" s="4" t="s">
        <v>1145</v>
      </c>
      <c r="C375" s="4" t="s">
        <v>361</v>
      </c>
      <c r="D375" s="39" t="b">
        <f>+A375='[2]PT CUT Bs'!$C407</f>
        <v>0</v>
      </c>
    </row>
    <row r="376" spans="1:4">
      <c r="A376" s="3">
        <v>1335</v>
      </c>
      <c r="B376" s="4" t="s">
        <v>1146</v>
      </c>
      <c r="C376" s="4" t="s">
        <v>362</v>
      </c>
      <c r="D376" s="39" t="b">
        <f>+A376='[2]PT CUT Bs'!$C408</f>
        <v>0</v>
      </c>
    </row>
    <row r="377" spans="1:4">
      <c r="A377" s="3">
        <v>1336</v>
      </c>
      <c r="B377" s="4" t="s">
        <v>1147</v>
      </c>
      <c r="C377" s="4" t="s">
        <v>363</v>
      </c>
      <c r="D377" s="39" t="b">
        <f>+A377='[2]PT CUT Bs'!$C409</f>
        <v>0</v>
      </c>
    </row>
    <row r="378" spans="1:4">
      <c r="A378" s="3">
        <v>1337</v>
      </c>
      <c r="B378" s="4" t="s">
        <v>1148</v>
      </c>
      <c r="C378" s="4" t="s">
        <v>364</v>
      </c>
      <c r="D378" s="39" t="b">
        <f>+A378='[2]PT CUT Bs'!$C410</f>
        <v>0</v>
      </c>
    </row>
    <row r="379" spans="1:4">
      <c r="A379" s="3">
        <v>1338</v>
      </c>
      <c r="B379" s="4" t="s">
        <v>1149</v>
      </c>
      <c r="C379" s="4" t="s">
        <v>365</v>
      </c>
      <c r="D379" s="39" t="b">
        <f>+A379='[2]PT CUT Bs'!$C411</f>
        <v>0</v>
      </c>
    </row>
    <row r="380" spans="1:4">
      <c r="A380" s="3">
        <v>1339</v>
      </c>
      <c r="B380" s="4" t="s">
        <v>1150</v>
      </c>
      <c r="C380" s="4" t="s">
        <v>366</v>
      </c>
      <c r="D380" s="39" t="b">
        <f>+A380='[2]PT CUT Bs'!$C412</f>
        <v>0</v>
      </c>
    </row>
    <row r="381" spans="1:4">
      <c r="A381" s="3">
        <v>1340</v>
      </c>
      <c r="B381" s="4" t="s">
        <v>1151</v>
      </c>
      <c r="C381" s="4" t="s">
        <v>367</v>
      </c>
      <c r="D381" s="39" t="b">
        <f>+A381='[2]PT CUT Bs'!$C413</f>
        <v>0</v>
      </c>
    </row>
    <row r="382" spans="1:4">
      <c r="A382" s="3">
        <v>1341</v>
      </c>
      <c r="B382" s="4" t="s">
        <v>1152</v>
      </c>
      <c r="C382" s="4" t="s">
        <v>368</v>
      </c>
      <c r="D382" s="39" t="b">
        <f>+A382='[2]PT CUT Bs'!$C414</f>
        <v>0</v>
      </c>
    </row>
    <row r="383" spans="1:4">
      <c r="A383" s="3">
        <v>1342</v>
      </c>
      <c r="B383" s="4" t="s">
        <v>1153</v>
      </c>
      <c r="C383" s="4" t="s">
        <v>369</v>
      </c>
      <c r="D383" s="39" t="b">
        <f>+A383='[2]PT CUT Bs'!$C415</f>
        <v>0</v>
      </c>
    </row>
    <row r="384" spans="1:4">
      <c r="A384" s="3">
        <v>1343</v>
      </c>
      <c r="B384" s="4" t="s">
        <v>1154</v>
      </c>
      <c r="C384" s="4" t="s">
        <v>370</v>
      </c>
      <c r="D384" s="39" t="b">
        <f>+A384='[2]PT CUT Bs'!$C416</f>
        <v>0</v>
      </c>
    </row>
    <row r="385" spans="1:4">
      <c r="A385" s="3">
        <v>1344</v>
      </c>
      <c r="B385" s="4" t="s">
        <v>1155</v>
      </c>
      <c r="C385" s="4" t="s">
        <v>371</v>
      </c>
      <c r="D385" s="39" t="b">
        <f>+A385='[2]PT CUT Bs'!$C417</f>
        <v>0</v>
      </c>
    </row>
    <row r="386" spans="1:4">
      <c r="A386" s="3">
        <v>1345</v>
      </c>
      <c r="B386" s="4" t="s">
        <v>1156</v>
      </c>
      <c r="C386" s="4" t="s">
        <v>372</v>
      </c>
      <c r="D386" s="39" t="b">
        <f>+A386='[2]PT CUT Bs'!$C418</f>
        <v>0</v>
      </c>
    </row>
    <row r="387" spans="1:4">
      <c r="A387" s="3">
        <v>1346</v>
      </c>
      <c r="B387" s="4" t="s">
        <v>1157</v>
      </c>
      <c r="C387" s="4" t="s">
        <v>373</v>
      </c>
      <c r="D387" s="39" t="b">
        <f>+A387='[2]PT CUT Bs'!$C419</f>
        <v>0</v>
      </c>
    </row>
    <row r="388" spans="1:4">
      <c r="A388" s="3">
        <v>1347</v>
      </c>
      <c r="B388" s="4" t="s">
        <v>1158</v>
      </c>
      <c r="C388" s="4" t="s">
        <v>374</v>
      </c>
      <c r="D388" s="39" t="b">
        <f>+A388='[2]PT CUT Bs'!$C420</f>
        <v>0</v>
      </c>
    </row>
    <row r="389" spans="1:4">
      <c r="A389" s="3">
        <v>1401</v>
      </c>
      <c r="B389" s="4" t="s">
        <v>1159</v>
      </c>
      <c r="C389" s="4" t="s">
        <v>375</v>
      </c>
      <c r="D389" s="39" t="b">
        <f>+A389='[2]PT CUT Bs'!$C421</f>
        <v>0</v>
      </c>
    </row>
    <row r="390" spans="1:4">
      <c r="A390" s="3">
        <v>1402</v>
      </c>
      <c r="B390" s="4" t="s">
        <v>1160</v>
      </c>
      <c r="C390" s="4" t="s">
        <v>376</v>
      </c>
      <c r="D390" s="39" t="b">
        <f>+A390='[2]PT CUT Bs'!$C422</f>
        <v>0</v>
      </c>
    </row>
    <row r="391" spans="1:4">
      <c r="A391" s="3">
        <v>1403</v>
      </c>
      <c r="B391" s="4" t="s">
        <v>1161</v>
      </c>
      <c r="C391" s="4" t="s">
        <v>1370</v>
      </c>
      <c r="D391" s="39" t="b">
        <f>+A391='[2]PT CUT Bs'!$C423</f>
        <v>0</v>
      </c>
    </row>
    <row r="392" spans="1:4">
      <c r="A392" s="3">
        <v>1404</v>
      </c>
      <c r="B392" s="4" t="s">
        <v>1162</v>
      </c>
      <c r="C392" s="4" t="s">
        <v>377</v>
      </c>
      <c r="D392" s="39" t="b">
        <f>+A392='[2]PT CUT Bs'!$C424</f>
        <v>0</v>
      </c>
    </row>
    <row r="393" spans="1:4">
      <c r="A393" s="3">
        <v>1405</v>
      </c>
      <c r="B393" s="4" t="s">
        <v>1163</v>
      </c>
      <c r="C393" s="4" t="s">
        <v>378</v>
      </c>
      <c r="D393" s="39" t="b">
        <f>+A393='[2]PT CUT Bs'!$C425</f>
        <v>0</v>
      </c>
    </row>
    <row r="394" spans="1:4">
      <c r="A394" s="3">
        <v>1406</v>
      </c>
      <c r="B394" s="4" t="s">
        <v>1164</v>
      </c>
      <c r="C394" s="4" t="s">
        <v>379</v>
      </c>
      <c r="D394" s="39" t="b">
        <f>+A394='[2]PT CUT Bs'!$C426</f>
        <v>0</v>
      </c>
    </row>
    <row r="395" spans="1:4">
      <c r="A395" s="3">
        <v>1407</v>
      </c>
      <c r="B395" s="4" t="s">
        <v>1165</v>
      </c>
      <c r="C395" s="4" t="s">
        <v>380</v>
      </c>
      <c r="D395" s="39" t="b">
        <f>+A395='[2]PT CUT Bs'!$C427</f>
        <v>0</v>
      </c>
    </row>
    <row r="396" spans="1:4">
      <c r="A396" s="3">
        <v>1408</v>
      </c>
      <c r="B396" s="4" t="s">
        <v>1166</v>
      </c>
      <c r="C396" s="4" t="s">
        <v>381</v>
      </c>
      <c r="D396" s="39" t="b">
        <f>+A396='[2]PT CUT Bs'!$C428</f>
        <v>0</v>
      </c>
    </row>
    <row r="397" spans="1:4">
      <c r="A397" s="3">
        <v>1409</v>
      </c>
      <c r="B397" s="4" t="s">
        <v>1167</v>
      </c>
      <c r="C397" s="4" t="s">
        <v>382</v>
      </c>
      <c r="D397" s="39" t="b">
        <f>+A397='[2]PT CUT Bs'!$C429</f>
        <v>0</v>
      </c>
    </row>
    <row r="398" spans="1:4">
      <c r="A398" s="3">
        <v>1410</v>
      </c>
      <c r="B398" s="4" t="s">
        <v>1168</v>
      </c>
      <c r="C398" s="4" t="s">
        <v>383</v>
      </c>
      <c r="D398" s="39" t="b">
        <f>+A398='[2]PT CUT Bs'!$C430</f>
        <v>0</v>
      </c>
    </row>
    <row r="399" spans="1:4">
      <c r="A399" s="3">
        <v>1411</v>
      </c>
      <c r="B399" s="4" t="s">
        <v>1169</v>
      </c>
      <c r="C399" s="4" t="s">
        <v>384</v>
      </c>
      <c r="D399" s="39" t="b">
        <f>+A399='[2]PT CUT Bs'!$C431</f>
        <v>0</v>
      </c>
    </row>
    <row r="400" spans="1:4">
      <c r="A400" s="3">
        <v>1412</v>
      </c>
      <c r="B400" s="4" t="s">
        <v>1170</v>
      </c>
      <c r="C400" s="4" t="s">
        <v>385</v>
      </c>
      <c r="D400" s="39" t="b">
        <f>+A400='[2]PT CUT Bs'!$C432</f>
        <v>0</v>
      </c>
    </row>
    <row r="401" spans="1:4">
      <c r="A401" s="3">
        <v>1413</v>
      </c>
      <c r="B401" s="4" t="s">
        <v>1142</v>
      </c>
      <c r="C401" s="4" t="s">
        <v>358</v>
      </c>
      <c r="D401" s="39" t="b">
        <f>+A401='[2]PT CUT Bs'!$C433</f>
        <v>0</v>
      </c>
    </row>
    <row r="402" spans="1:4">
      <c r="A402" s="3">
        <v>1414</v>
      </c>
      <c r="B402" s="4" t="s">
        <v>1171</v>
      </c>
      <c r="C402" s="4" t="s">
        <v>386</v>
      </c>
      <c r="D402" s="39" t="b">
        <f>+A402='[2]PT CUT Bs'!$C434</f>
        <v>0</v>
      </c>
    </row>
    <row r="403" spans="1:4">
      <c r="A403" s="3">
        <v>1415</v>
      </c>
      <c r="B403" s="4" t="s">
        <v>1172</v>
      </c>
      <c r="C403" s="4" t="s">
        <v>387</v>
      </c>
      <c r="D403" s="39" t="b">
        <f>+A403='[2]PT CUT Bs'!$C435</f>
        <v>0</v>
      </c>
    </row>
    <row r="404" spans="1:4">
      <c r="A404" s="3">
        <v>1416</v>
      </c>
      <c r="B404" s="4" t="s">
        <v>1173</v>
      </c>
      <c r="C404" s="4" t="s">
        <v>388</v>
      </c>
      <c r="D404" s="39" t="b">
        <f>+A404='[2]PT CUT Bs'!$C436</f>
        <v>0</v>
      </c>
    </row>
    <row r="405" spans="1:4">
      <c r="A405" s="3">
        <v>1417</v>
      </c>
      <c r="B405" s="4" t="s">
        <v>1174</v>
      </c>
      <c r="C405" s="4" t="s">
        <v>389</v>
      </c>
      <c r="D405" s="39" t="b">
        <f>+A405='[2]PT CUT Bs'!$C437</f>
        <v>0</v>
      </c>
    </row>
    <row r="406" spans="1:4">
      <c r="A406" s="3">
        <v>1418</v>
      </c>
      <c r="B406" s="4" t="s">
        <v>1175</v>
      </c>
      <c r="C406" s="4" t="s">
        <v>390</v>
      </c>
      <c r="D406" s="39" t="b">
        <f>+A406='[2]PT CUT Bs'!$C438</f>
        <v>0</v>
      </c>
    </row>
    <row r="407" spans="1:4">
      <c r="A407" s="3">
        <v>1419</v>
      </c>
      <c r="B407" s="4" t="s">
        <v>1176</v>
      </c>
      <c r="C407" s="4" t="s">
        <v>391</v>
      </c>
      <c r="D407" s="39" t="b">
        <f>+A407='[2]PT CUT Bs'!$C439</f>
        <v>0</v>
      </c>
    </row>
    <row r="408" spans="1:4">
      <c r="A408" s="3">
        <v>1420</v>
      </c>
      <c r="B408" s="4" t="s">
        <v>1177</v>
      </c>
      <c r="C408" s="4" t="s">
        <v>392</v>
      </c>
      <c r="D408" s="39" t="b">
        <f>+A408='[2]PT CUT Bs'!$C440</f>
        <v>0</v>
      </c>
    </row>
    <row r="409" spans="1:4">
      <c r="A409" s="3">
        <v>1421</v>
      </c>
      <c r="B409" s="4" t="s">
        <v>1178</v>
      </c>
      <c r="C409" s="4" t="s">
        <v>393</v>
      </c>
      <c r="D409" s="39" t="b">
        <f>+A409='[2]PT CUT Bs'!$C441</f>
        <v>0</v>
      </c>
    </row>
    <row r="410" spans="1:4">
      <c r="A410" s="3">
        <v>1422</v>
      </c>
      <c r="B410" s="4" t="s">
        <v>1179</v>
      </c>
      <c r="C410" s="4" t="s">
        <v>394</v>
      </c>
      <c r="D410" s="39" t="b">
        <f>+A410='[2]PT CUT Bs'!$C442</f>
        <v>0</v>
      </c>
    </row>
    <row r="411" spans="1:4">
      <c r="A411" s="3">
        <v>1423</v>
      </c>
      <c r="B411" s="4" t="s">
        <v>1180</v>
      </c>
      <c r="C411" s="4" t="s">
        <v>395</v>
      </c>
      <c r="D411" s="39" t="b">
        <f>+A411='[2]PT CUT Bs'!$C443</f>
        <v>0</v>
      </c>
    </row>
    <row r="412" spans="1:4">
      <c r="A412" s="3">
        <v>1424</v>
      </c>
      <c r="B412" s="4" t="s">
        <v>1181</v>
      </c>
      <c r="C412" s="4" t="s">
        <v>396</v>
      </c>
      <c r="D412" s="39" t="b">
        <f>+A412='[2]PT CUT Bs'!$C444</f>
        <v>0</v>
      </c>
    </row>
    <row r="413" spans="1:4">
      <c r="A413" s="3">
        <v>1425</v>
      </c>
      <c r="B413" s="4" t="s">
        <v>1182</v>
      </c>
      <c r="C413" s="4" t="s">
        <v>397</v>
      </c>
      <c r="D413" s="39" t="b">
        <f>+A413='[2]PT CUT Bs'!$C445</f>
        <v>0</v>
      </c>
    </row>
    <row r="414" spans="1:4">
      <c r="A414" s="3">
        <v>1426</v>
      </c>
      <c r="B414" s="4" t="s">
        <v>1183</v>
      </c>
      <c r="C414" s="4" t="s">
        <v>398</v>
      </c>
      <c r="D414" s="39" t="b">
        <f>+A414='[2]PT CUT Bs'!$C446</f>
        <v>0</v>
      </c>
    </row>
    <row r="415" spans="1:4">
      <c r="A415" s="3">
        <v>1427</v>
      </c>
      <c r="B415" s="4" t="s">
        <v>1184</v>
      </c>
      <c r="C415" s="4" t="s">
        <v>399</v>
      </c>
      <c r="D415" s="39" t="b">
        <f>+A415='[2]PT CUT Bs'!$C447</f>
        <v>0</v>
      </c>
    </row>
    <row r="416" spans="1:4">
      <c r="A416" s="3">
        <v>1428</v>
      </c>
      <c r="B416" s="4" t="s">
        <v>1185</v>
      </c>
      <c r="C416" s="4" t="s">
        <v>1371</v>
      </c>
      <c r="D416" s="39" t="b">
        <f>+A416='[2]PT CUT Bs'!$C448</f>
        <v>0</v>
      </c>
    </row>
    <row r="417" spans="1:4">
      <c r="A417" s="3">
        <v>1429</v>
      </c>
      <c r="B417" s="4" t="s">
        <v>1186</v>
      </c>
      <c r="C417" s="4" t="s">
        <v>400</v>
      </c>
      <c r="D417" s="39" t="b">
        <f>+A417='[2]PT CUT Bs'!$C449</f>
        <v>0</v>
      </c>
    </row>
    <row r="418" spans="1:4">
      <c r="A418" s="3">
        <v>1430</v>
      </c>
      <c r="B418" s="4" t="s">
        <v>1187</v>
      </c>
      <c r="C418" s="4" t="s">
        <v>401</v>
      </c>
      <c r="D418" s="39" t="b">
        <f>+A418='[2]PT CUT Bs'!$C450</f>
        <v>0</v>
      </c>
    </row>
    <row r="419" spans="1:4">
      <c r="A419" s="3">
        <v>1431</v>
      </c>
      <c r="B419" s="4" t="s">
        <v>1188</v>
      </c>
      <c r="C419" s="4" t="s">
        <v>402</v>
      </c>
      <c r="D419" s="39" t="b">
        <f>+A419='[2]PT CUT Bs'!$C451</f>
        <v>0</v>
      </c>
    </row>
    <row r="420" spans="1:4">
      <c r="A420" s="3">
        <v>1432</v>
      </c>
      <c r="B420" s="4" t="s">
        <v>1189</v>
      </c>
      <c r="C420" s="4" t="s">
        <v>403</v>
      </c>
      <c r="D420" s="39" t="b">
        <f>+A420='[2]PT CUT Bs'!$C452</f>
        <v>0</v>
      </c>
    </row>
    <row r="421" spans="1:4">
      <c r="A421" s="3">
        <v>1433</v>
      </c>
      <c r="B421" s="4" t="s">
        <v>1190</v>
      </c>
      <c r="C421" s="4" t="s">
        <v>404</v>
      </c>
      <c r="D421" s="39" t="b">
        <f>+A421='[2]PT CUT Bs'!$C453</f>
        <v>0</v>
      </c>
    </row>
    <row r="422" spans="1:4">
      <c r="A422" s="3">
        <v>1434</v>
      </c>
      <c r="B422" s="4" t="s">
        <v>1191</v>
      </c>
      <c r="C422" s="4" t="s">
        <v>405</v>
      </c>
      <c r="D422" s="39" t="b">
        <f>+A422='[2]PT CUT Bs'!$C454</f>
        <v>0</v>
      </c>
    </row>
    <row r="423" spans="1:4">
      <c r="A423" s="3">
        <v>1435</v>
      </c>
      <c r="B423" s="4" t="s">
        <v>1192</v>
      </c>
      <c r="C423" s="4" t="s">
        <v>406</v>
      </c>
      <c r="D423" s="39" t="b">
        <f>+A423='[2]PT CUT Bs'!$C455</f>
        <v>0</v>
      </c>
    </row>
    <row r="424" spans="1:4">
      <c r="A424" s="3">
        <v>1501</v>
      </c>
      <c r="B424" s="4" t="s">
        <v>1193</v>
      </c>
      <c r="C424" s="4" t="s">
        <v>407</v>
      </c>
      <c r="D424" s="39" t="b">
        <f>+A424='[2]PT CUT Bs'!$C456</f>
        <v>0</v>
      </c>
    </row>
    <row r="425" spans="1:4">
      <c r="A425" s="3">
        <v>1502</v>
      </c>
      <c r="B425" s="4" t="s">
        <v>1194</v>
      </c>
      <c r="C425" s="4" t="s">
        <v>408</v>
      </c>
      <c r="D425" s="39" t="b">
        <f>+A425='[2]PT CUT Bs'!$C457</f>
        <v>0</v>
      </c>
    </row>
    <row r="426" spans="1:4">
      <c r="A426" s="3">
        <v>1503</v>
      </c>
      <c r="B426" s="4" t="s">
        <v>1195</v>
      </c>
      <c r="C426" s="4" t="s">
        <v>409</v>
      </c>
      <c r="D426" s="39" t="b">
        <f>+A426='[2]PT CUT Bs'!$C458</f>
        <v>0</v>
      </c>
    </row>
    <row r="427" spans="1:4">
      <c r="A427" s="3">
        <v>1504</v>
      </c>
      <c r="B427" s="4" t="s">
        <v>1196</v>
      </c>
      <c r="C427" s="4" t="s">
        <v>410</v>
      </c>
      <c r="D427" s="39" t="b">
        <f>+A427='[2]PT CUT Bs'!$C459</f>
        <v>0</v>
      </c>
    </row>
    <row r="428" spans="1:4">
      <c r="A428" s="3">
        <v>1505</v>
      </c>
      <c r="B428" s="4" t="s">
        <v>1197</v>
      </c>
      <c r="C428" s="4" t="s">
        <v>411</v>
      </c>
      <c r="D428" s="39" t="b">
        <f>+A428='[2]PT CUT Bs'!$C460</f>
        <v>0</v>
      </c>
    </row>
    <row r="429" spans="1:4">
      <c r="A429" s="3">
        <v>1506</v>
      </c>
      <c r="B429" s="4" t="s">
        <v>1198</v>
      </c>
      <c r="C429" s="4" t="s">
        <v>412</v>
      </c>
      <c r="D429" s="39" t="b">
        <f>+A429='[2]PT CUT Bs'!$C461</f>
        <v>0</v>
      </c>
    </row>
    <row r="430" spans="1:4">
      <c r="A430" s="3">
        <v>1507</v>
      </c>
      <c r="B430" s="4" t="s">
        <v>1199</v>
      </c>
      <c r="C430" s="4" t="s">
        <v>413</v>
      </c>
      <c r="D430" s="39" t="b">
        <f>+A430='[2]PT CUT Bs'!$C462</f>
        <v>0</v>
      </c>
    </row>
    <row r="431" spans="1:4">
      <c r="A431" s="3">
        <v>1508</v>
      </c>
      <c r="B431" s="4" t="s">
        <v>1200</v>
      </c>
      <c r="C431" s="4" t="s">
        <v>414</v>
      </c>
      <c r="D431" s="39" t="b">
        <f>+A431='[2]PT CUT Bs'!$C463</f>
        <v>0</v>
      </c>
    </row>
    <row r="432" spans="1:4">
      <c r="A432" s="3">
        <v>1509</v>
      </c>
      <c r="B432" s="4" t="s">
        <v>1201</v>
      </c>
      <c r="C432" s="4" t="s">
        <v>415</v>
      </c>
      <c r="D432" s="39" t="b">
        <f>+A432='[2]PT CUT Bs'!$C464</f>
        <v>0</v>
      </c>
    </row>
    <row r="433" spans="1:4">
      <c r="A433" s="3">
        <v>1510</v>
      </c>
      <c r="B433" s="4" t="s">
        <v>1202</v>
      </c>
      <c r="C433" s="4" t="s">
        <v>416</v>
      </c>
      <c r="D433" s="39" t="b">
        <f>+A433='[2]PT CUT Bs'!$C465</f>
        <v>0</v>
      </c>
    </row>
    <row r="434" spans="1:4">
      <c r="A434" s="3">
        <v>1511</v>
      </c>
      <c r="B434" s="4" t="s">
        <v>1203</v>
      </c>
      <c r="C434" s="4" t="s">
        <v>417</v>
      </c>
      <c r="D434" s="39" t="b">
        <f>+A434='[2]PT CUT Bs'!$C466</f>
        <v>0</v>
      </c>
    </row>
    <row r="435" spans="1:4">
      <c r="A435" s="3">
        <v>1512</v>
      </c>
      <c r="B435" s="4" t="s">
        <v>1204</v>
      </c>
      <c r="C435" s="4" t="s">
        <v>418</v>
      </c>
      <c r="D435" s="39" t="b">
        <f>+A435='[2]PT CUT Bs'!$C467</f>
        <v>0</v>
      </c>
    </row>
    <row r="436" spans="1:4">
      <c r="A436" s="3">
        <v>1513</v>
      </c>
      <c r="B436" s="4" t="s">
        <v>1205</v>
      </c>
      <c r="C436" s="4" t="s">
        <v>419</v>
      </c>
      <c r="D436" s="39" t="b">
        <f>+A436='[2]PT CUT Bs'!$C468</f>
        <v>0</v>
      </c>
    </row>
    <row r="437" spans="1:4">
      <c r="A437" s="3">
        <v>1514</v>
      </c>
      <c r="B437" s="4" t="s">
        <v>1206</v>
      </c>
      <c r="C437" s="4" t="s">
        <v>420</v>
      </c>
      <c r="D437" s="39" t="b">
        <f>+A437='[2]PT CUT Bs'!$C469</f>
        <v>0</v>
      </c>
    </row>
    <row r="438" spans="1:4">
      <c r="A438" s="3">
        <v>1515</v>
      </c>
      <c r="B438" s="4" t="s">
        <v>1207</v>
      </c>
      <c r="C438" s="4" t="s">
        <v>421</v>
      </c>
      <c r="D438" s="39" t="b">
        <f>+A438='[2]PT CUT Bs'!$C470</f>
        <v>0</v>
      </c>
    </row>
    <row r="439" spans="1:4">
      <c r="A439" s="3">
        <v>1516</v>
      </c>
      <c r="B439" s="4" t="s">
        <v>1208</v>
      </c>
      <c r="C439" s="4" t="s">
        <v>422</v>
      </c>
      <c r="D439" s="39" t="b">
        <f>+A439='[2]PT CUT Bs'!$C471</f>
        <v>0</v>
      </c>
    </row>
    <row r="440" spans="1:4">
      <c r="A440" s="3">
        <v>1517</v>
      </c>
      <c r="B440" s="4" t="s">
        <v>1209</v>
      </c>
      <c r="C440" s="4" t="s">
        <v>423</v>
      </c>
      <c r="D440" s="39" t="b">
        <f>+A440='[2]PT CUT Bs'!$C472</f>
        <v>0</v>
      </c>
    </row>
    <row r="441" spans="1:4">
      <c r="A441" s="3">
        <v>1518</v>
      </c>
      <c r="B441" s="4" t="s">
        <v>1210</v>
      </c>
      <c r="C441" s="4" t="s">
        <v>424</v>
      </c>
      <c r="D441" s="39" t="b">
        <f>+A441='[2]PT CUT Bs'!$C473</f>
        <v>0</v>
      </c>
    </row>
    <row r="442" spans="1:4">
      <c r="A442" s="3">
        <v>1519</v>
      </c>
      <c r="B442" s="4" t="s">
        <v>1211</v>
      </c>
      <c r="C442" s="4" t="s">
        <v>425</v>
      </c>
      <c r="D442" s="39" t="b">
        <f>+A442='[2]PT CUT Bs'!$C474</f>
        <v>0</v>
      </c>
    </row>
    <row r="443" spans="1:4">
      <c r="A443" s="3">
        <v>1520</v>
      </c>
      <c r="B443" s="4" t="s">
        <v>1212</v>
      </c>
      <c r="C443" s="4" t="s">
        <v>426</v>
      </c>
      <c r="D443" s="39" t="b">
        <f>+A443='[2]PT CUT Bs'!$C475</f>
        <v>0</v>
      </c>
    </row>
    <row r="444" spans="1:4">
      <c r="A444" s="3">
        <v>1521</v>
      </c>
      <c r="B444" s="4" t="s">
        <v>1213</v>
      </c>
      <c r="C444" s="4" t="s">
        <v>427</v>
      </c>
      <c r="D444" s="39" t="b">
        <f>+A444='[2]PT CUT Bs'!$C476</f>
        <v>0</v>
      </c>
    </row>
    <row r="445" spans="1:4">
      <c r="A445" s="3">
        <v>1522</v>
      </c>
      <c r="B445" s="4" t="s">
        <v>1214</v>
      </c>
      <c r="C445" s="4" t="s">
        <v>428</v>
      </c>
      <c r="D445" s="39" t="b">
        <f>+A445='[2]PT CUT Bs'!$C477</f>
        <v>0</v>
      </c>
    </row>
    <row r="446" spans="1:4">
      <c r="A446" s="3">
        <v>1523</v>
      </c>
      <c r="B446" s="4" t="s">
        <v>1215</v>
      </c>
      <c r="C446" s="4" t="s">
        <v>429</v>
      </c>
      <c r="D446" s="39" t="b">
        <f>+A446='[2]PT CUT Bs'!$C478</f>
        <v>0</v>
      </c>
    </row>
    <row r="447" spans="1:4">
      <c r="A447" s="3">
        <v>1524</v>
      </c>
      <c r="B447" s="4" t="s">
        <v>1216</v>
      </c>
      <c r="C447" s="4" t="s">
        <v>430</v>
      </c>
      <c r="D447" s="39" t="b">
        <f>+A447='[2]PT CUT Bs'!$C479</f>
        <v>0</v>
      </c>
    </row>
    <row r="448" spans="1:4">
      <c r="A448" s="3">
        <v>1525</v>
      </c>
      <c r="B448" s="4" t="s">
        <v>1217</v>
      </c>
      <c r="C448" s="4" t="s">
        <v>431</v>
      </c>
      <c r="D448" s="39" t="b">
        <f>+A448='[2]PT CUT Bs'!$C480</f>
        <v>0</v>
      </c>
    </row>
    <row r="449" spans="1:4">
      <c r="A449" s="3">
        <v>1526</v>
      </c>
      <c r="B449" s="4" t="s">
        <v>1218</v>
      </c>
      <c r="C449" s="4" t="s">
        <v>432</v>
      </c>
      <c r="D449" s="39" t="b">
        <f>+A449='[2]PT CUT Bs'!$C481</f>
        <v>0</v>
      </c>
    </row>
    <row r="450" spans="1:4">
      <c r="A450" s="3">
        <v>1527</v>
      </c>
      <c r="B450" s="4" t="s">
        <v>1219</v>
      </c>
      <c r="C450" s="4" t="s">
        <v>433</v>
      </c>
      <c r="D450" s="39" t="b">
        <f>+A450='[2]PT CUT Bs'!$C482</f>
        <v>0</v>
      </c>
    </row>
    <row r="451" spans="1:4">
      <c r="A451" s="3">
        <v>1528</v>
      </c>
      <c r="B451" s="4" t="s">
        <v>1220</v>
      </c>
      <c r="C451" s="4" t="s">
        <v>434</v>
      </c>
      <c r="D451" s="39" t="b">
        <f>+A451='[2]PT CUT Bs'!$C483</f>
        <v>0</v>
      </c>
    </row>
    <row r="452" spans="1:4">
      <c r="A452" s="3">
        <v>1529</v>
      </c>
      <c r="B452" s="4" t="s">
        <v>1221</v>
      </c>
      <c r="C452" s="4" t="s">
        <v>435</v>
      </c>
      <c r="D452" s="39" t="b">
        <f>+A452='[2]PT CUT Bs'!$C484</f>
        <v>0</v>
      </c>
    </row>
    <row r="453" spans="1:4">
      <c r="A453" s="3">
        <v>1530</v>
      </c>
      <c r="B453" s="4" t="s">
        <v>1222</v>
      </c>
      <c r="C453" s="4" t="s">
        <v>436</v>
      </c>
      <c r="D453" s="39" t="b">
        <f>+A453='[2]PT CUT Bs'!$C485</f>
        <v>0</v>
      </c>
    </row>
    <row r="454" spans="1:4">
      <c r="A454" s="3">
        <v>1531</v>
      </c>
      <c r="B454" s="4" t="s">
        <v>1223</v>
      </c>
      <c r="C454" s="4" t="s">
        <v>437</v>
      </c>
      <c r="D454" s="39" t="b">
        <f>+A454='[2]PT CUT Bs'!$C486</f>
        <v>0</v>
      </c>
    </row>
    <row r="455" spans="1:4">
      <c r="A455" s="3">
        <v>1532</v>
      </c>
      <c r="B455" s="4" t="s">
        <v>1224</v>
      </c>
      <c r="C455" s="4" t="s">
        <v>438</v>
      </c>
      <c r="D455" s="39" t="b">
        <f>+A455='[2]PT CUT Bs'!$C487</f>
        <v>0</v>
      </c>
    </row>
    <row r="456" spans="1:4">
      <c r="A456" s="3">
        <v>1533</v>
      </c>
      <c r="B456" s="4" t="s">
        <v>1225</v>
      </c>
      <c r="C456" s="4" t="s">
        <v>439</v>
      </c>
      <c r="D456" s="39" t="b">
        <f>+A456='[2]PT CUT Bs'!$C488</f>
        <v>0</v>
      </c>
    </row>
    <row r="457" spans="1:4">
      <c r="A457" s="3">
        <v>1534</v>
      </c>
      <c r="B457" s="4" t="s">
        <v>1226</v>
      </c>
      <c r="C457" s="4" t="s">
        <v>440</v>
      </c>
      <c r="D457" s="39" t="b">
        <f>+A457='[2]PT CUT Bs'!$C489</f>
        <v>0</v>
      </c>
    </row>
    <row r="458" spans="1:4">
      <c r="A458" s="3">
        <v>1535</v>
      </c>
      <c r="B458" s="4" t="s">
        <v>1227</v>
      </c>
      <c r="C458" s="4" t="s">
        <v>441</v>
      </c>
      <c r="D458" s="39" t="b">
        <f>+A458='[2]PT CUT Bs'!$C490</f>
        <v>0</v>
      </c>
    </row>
    <row r="459" spans="1:4">
      <c r="A459" s="3">
        <v>1536</v>
      </c>
      <c r="B459" s="4" t="s">
        <v>1228</v>
      </c>
      <c r="C459" s="4" t="s">
        <v>442</v>
      </c>
      <c r="D459" s="39" t="b">
        <f>+A459='[2]PT CUT Bs'!$C491</f>
        <v>0</v>
      </c>
    </row>
    <row r="460" spans="1:4">
      <c r="A460" s="3">
        <v>1537</v>
      </c>
      <c r="B460" s="4" t="s">
        <v>1229</v>
      </c>
      <c r="C460" s="4" t="s">
        <v>443</v>
      </c>
      <c r="D460" s="39" t="b">
        <f>+A460='[2]PT CUT Bs'!$C492</f>
        <v>0</v>
      </c>
    </row>
    <row r="461" spans="1:4">
      <c r="A461" s="3">
        <v>1538</v>
      </c>
      <c r="B461" s="4" t="s">
        <v>1230</v>
      </c>
      <c r="C461" s="4" t="s">
        <v>444</v>
      </c>
      <c r="D461" s="39" t="b">
        <f>+A461='[2]PT CUT Bs'!$C493</f>
        <v>0</v>
      </c>
    </row>
    <row r="462" spans="1:4">
      <c r="A462" s="3">
        <v>1539</v>
      </c>
      <c r="B462" s="4" t="s">
        <v>1231</v>
      </c>
      <c r="C462" s="4" t="s">
        <v>445</v>
      </c>
      <c r="D462" s="39" t="b">
        <f>+A462='[2]PT CUT Bs'!$C494</f>
        <v>0</v>
      </c>
    </row>
    <row r="463" spans="1:4">
      <c r="A463" s="3">
        <v>1540</v>
      </c>
      <c r="B463" s="4" t="s">
        <v>1232</v>
      </c>
      <c r="C463" s="4" t="s">
        <v>1372</v>
      </c>
      <c r="D463" s="39" t="b">
        <f>+A463='[2]PT CUT Bs'!$C495</f>
        <v>0</v>
      </c>
    </row>
    <row r="464" spans="1:4">
      <c r="A464" s="3">
        <v>1601</v>
      </c>
      <c r="B464" s="4" t="s">
        <v>1233</v>
      </c>
      <c r="C464" s="4" t="s">
        <v>446</v>
      </c>
      <c r="D464" s="39" t="b">
        <f>+A464='[2]PT CUT Bs'!$C496</f>
        <v>0</v>
      </c>
    </row>
    <row r="465" spans="1:4">
      <c r="A465" s="3">
        <v>1602</v>
      </c>
      <c r="B465" s="4" t="s">
        <v>1234</v>
      </c>
      <c r="C465" s="4" t="s">
        <v>447</v>
      </c>
      <c r="D465" s="39" t="b">
        <f>+A465='[2]PT CUT Bs'!$C497</f>
        <v>0</v>
      </c>
    </row>
    <row r="466" spans="1:4">
      <c r="A466" s="3">
        <v>1603</v>
      </c>
      <c r="B466" s="4" t="s">
        <v>1235</v>
      </c>
      <c r="C466" s="4" t="s">
        <v>448</v>
      </c>
      <c r="D466" s="39" t="b">
        <f>+A466='[2]PT CUT Bs'!$C498</f>
        <v>0</v>
      </c>
    </row>
    <row r="467" spans="1:4">
      <c r="A467" s="3">
        <v>1604</v>
      </c>
      <c r="B467" s="4" t="s">
        <v>1236</v>
      </c>
      <c r="C467" s="4" t="s">
        <v>449</v>
      </c>
      <c r="D467" s="39" t="b">
        <f>+A467='[2]PT CUT Bs'!$C499</f>
        <v>0</v>
      </c>
    </row>
    <row r="468" spans="1:4">
      <c r="A468" s="3">
        <v>1605</v>
      </c>
      <c r="B468" s="4" t="s">
        <v>1237</v>
      </c>
      <c r="C468" s="4" t="s">
        <v>450</v>
      </c>
      <c r="D468" s="39" t="b">
        <f>+A468='[2]PT CUT Bs'!$C500</f>
        <v>0</v>
      </c>
    </row>
    <row r="469" spans="1:4">
      <c r="A469" s="3">
        <v>1606</v>
      </c>
      <c r="B469" s="4" t="s">
        <v>1238</v>
      </c>
      <c r="C469" s="4" t="s">
        <v>451</v>
      </c>
      <c r="D469" s="39" t="b">
        <f>+A469='[2]PT CUT Bs'!$C501</f>
        <v>0</v>
      </c>
    </row>
    <row r="470" spans="1:4">
      <c r="A470" s="3">
        <v>1607</v>
      </c>
      <c r="B470" s="4" t="s">
        <v>1239</v>
      </c>
      <c r="C470" s="4" t="s">
        <v>452</v>
      </c>
      <c r="D470" s="39" t="b">
        <f>+A470='[2]PT CUT Bs'!$C502</f>
        <v>0</v>
      </c>
    </row>
    <row r="471" spans="1:4">
      <c r="A471" s="3">
        <v>1608</v>
      </c>
      <c r="B471" s="4" t="s">
        <v>1240</v>
      </c>
      <c r="C471" s="4" t="s">
        <v>453</v>
      </c>
      <c r="D471" s="39" t="b">
        <f>+A471='[2]PT CUT Bs'!$C503</f>
        <v>0</v>
      </c>
    </row>
    <row r="472" spans="1:4">
      <c r="A472" s="3">
        <v>1609</v>
      </c>
      <c r="B472" s="4" t="s">
        <v>1241</v>
      </c>
      <c r="C472" s="4" t="s">
        <v>454</v>
      </c>
      <c r="D472" s="39" t="b">
        <f>+A472='[2]PT CUT Bs'!$C504</f>
        <v>0</v>
      </c>
    </row>
    <row r="473" spans="1:4">
      <c r="A473" s="3">
        <v>1610</v>
      </c>
      <c r="B473" s="4" t="s">
        <v>1242</v>
      </c>
      <c r="C473" s="4" t="s">
        <v>1373</v>
      </c>
      <c r="D473" s="39" t="b">
        <f>+A473='[2]PT CUT Bs'!$C505</f>
        <v>0</v>
      </c>
    </row>
    <row r="474" spans="1:4">
      <c r="A474" s="3">
        <v>1611</v>
      </c>
      <c r="B474" s="4" t="s">
        <v>1243</v>
      </c>
      <c r="C474" s="4" t="s">
        <v>455</v>
      </c>
      <c r="D474" s="39" t="b">
        <f>+A474='[2]PT CUT Bs'!$C506</f>
        <v>0</v>
      </c>
    </row>
    <row r="475" spans="1:4">
      <c r="A475" s="3">
        <v>1701</v>
      </c>
      <c r="B475" s="4" t="s">
        <v>1244</v>
      </c>
      <c r="C475" s="4" t="s">
        <v>1374</v>
      </c>
      <c r="D475" s="39" t="b">
        <f>+A475='[2]PT CUT Bs'!$C507</f>
        <v>0</v>
      </c>
    </row>
    <row r="476" spans="1:4">
      <c r="A476" s="3">
        <v>1702</v>
      </c>
      <c r="B476" s="4" t="s">
        <v>1245</v>
      </c>
      <c r="C476" s="4" t="s">
        <v>456</v>
      </c>
      <c r="D476" s="39" t="b">
        <f>+A476='[2]PT CUT Bs'!$C508</f>
        <v>0</v>
      </c>
    </row>
    <row r="477" spans="1:4">
      <c r="A477" s="3">
        <v>1703</v>
      </c>
      <c r="B477" s="4" t="s">
        <v>1246</v>
      </c>
      <c r="C477" s="4" t="s">
        <v>457</v>
      </c>
      <c r="D477" s="39" t="b">
        <f>+A477='[2]PT CUT Bs'!$C509</f>
        <v>0</v>
      </c>
    </row>
    <row r="478" spans="1:4">
      <c r="A478" s="3">
        <v>1704</v>
      </c>
      <c r="B478" s="4" t="s">
        <v>1247</v>
      </c>
      <c r="C478" s="4" t="s">
        <v>1375</v>
      </c>
      <c r="D478" s="39" t="b">
        <f>+A478='[2]PT CUT Bs'!$C510</f>
        <v>0</v>
      </c>
    </row>
    <row r="479" spans="1:4">
      <c r="A479" s="3">
        <v>1705</v>
      </c>
      <c r="B479" s="4" t="s">
        <v>1248</v>
      </c>
      <c r="C479" s="4" t="s">
        <v>1376</v>
      </c>
      <c r="D479" s="39" t="b">
        <f>+A479='[2]PT CUT Bs'!$C511</f>
        <v>0</v>
      </c>
    </row>
    <row r="480" spans="1:4">
      <c r="A480" s="3">
        <v>1706</v>
      </c>
      <c r="B480" s="4" t="s">
        <v>1249</v>
      </c>
      <c r="C480" s="4" t="s">
        <v>458</v>
      </c>
      <c r="D480" s="39" t="b">
        <f>+A480='[2]PT CUT Bs'!$C512</f>
        <v>0</v>
      </c>
    </row>
    <row r="481" spans="1:4">
      <c r="A481" s="3">
        <v>1707</v>
      </c>
      <c r="B481" s="4" t="s">
        <v>1250</v>
      </c>
      <c r="C481" s="4" t="s">
        <v>459</v>
      </c>
      <c r="D481" s="39" t="b">
        <f>+A481='[2]PT CUT Bs'!$C513</f>
        <v>0</v>
      </c>
    </row>
    <row r="482" spans="1:4">
      <c r="A482" s="3">
        <v>1708</v>
      </c>
      <c r="B482" s="4" t="s">
        <v>1251</v>
      </c>
      <c r="C482" s="4" t="s">
        <v>460</v>
      </c>
      <c r="D482" s="39" t="b">
        <f>+A482='[2]PT CUT Bs'!$C514</f>
        <v>0</v>
      </c>
    </row>
    <row r="483" spans="1:4">
      <c r="A483" s="3">
        <v>1709</v>
      </c>
      <c r="B483" s="4" t="s">
        <v>1252</v>
      </c>
      <c r="C483" s="4" t="s">
        <v>461</v>
      </c>
      <c r="D483" s="39" t="b">
        <f>+A483='[2]PT CUT Bs'!$C515</f>
        <v>0</v>
      </c>
    </row>
    <row r="484" spans="1:4">
      <c r="A484" s="3">
        <v>1710</v>
      </c>
      <c r="B484" s="4" t="s">
        <v>1253</v>
      </c>
      <c r="C484" s="4" t="s">
        <v>462</v>
      </c>
      <c r="D484" s="39" t="b">
        <f>+A484='[2]PT CUT Bs'!$C516</f>
        <v>0</v>
      </c>
    </row>
    <row r="485" spans="1:4">
      <c r="A485" s="3">
        <v>1711</v>
      </c>
      <c r="B485" s="4" t="s">
        <v>1254</v>
      </c>
      <c r="C485" s="4" t="s">
        <v>463</v>
      </c>
      <c r="D485" s="39" t="b">
        <f>+A485='[2]PT CUT Bs'!$C517</f>
        <v>0</v>
      </c>
    </row>
    <row r="486" spans="1:4">
      <c r="A486" s="3">
        <v>1712</v>
      </c>
      <c r="B486" s="4" t="s">
        <v>1255</v>
      </c>
      <c r="C486" s="4" t="s">
        <v>464</v>
      </c>
      <c r="D486" s="39" t="b">
        <f>+A486='[2]PT CUT Bs'!$C518</f>
        <v>0</v>
      </c>
    </row>
    <row r="487" spans="1:4">
      <c r="A487" s="3">
        <v>1713</v>
      </c>
      <c r="B487" s="4" t="s">
        <v>1256</v>
      </c>
      <c r="C487" s="4" t="s">
        <v>465</v>
      </c>
      <c r="D487" s="39" t="b">
        <f>+A487='[2]PT CUT Bs'!$C519</f>
        <v>0</v>
      </c>
    </row>
    <row r="488" spans="1:4">
      <c r="A488" s="3">
        <v>1714</v>
      </c>
      <c r="B488" s="4" t="s">
        <v>1257</v>
      </c>
      <c r="C488" s="4" t="s">
        <v>466</v>
      </c>
      <c r="D488" s="39" t="b">
        <f>+A488='[2]PT CUT Bs'!$C520</f>
        <v>0</v>
      </c>
    </row>
    <row r="489" spans="1:4">
      <c r="A489" s="3">
        <v>1715</v>
      </c>
      <c r="B489" s="4" t="s">
        <v>1258</v>
      </c>
      <c r="C489" s="4" t="s">
        <v>467</v>
      </c>
      <c r="D489" s="39" t="b">
        <f>+A489='[2]PT CUT Bs'!$C521</f>
        <v>0</v>
      </c>
    </row>
    <row r="490" spans="1:4">
      <c r="A490" s="3">
        <v>1716</v>
      </c>
      <c r="B490" s="4" t="s">
        <v>1259</v>
      </c>
      <c r="C490" s="4" t="s">
        <v>468</v>
      </c>
      <c r="D490" s="39" t="b">
        <f>+A490='[2]PT CUT Bs'!$C522</f>
        <v>0</v>
      </c>
    </row>
    <row r="491" spans="1:4">
      <c r="A491" s="3">
        <v>1717</v>
      </c>
      <c r="B491" s="4" t="s">
        <v>1260</v>
      </c>
      <c r="C491" s="4" t="s">
        <v>469</v>
      </c>
      <c r="D491" s="39" t="b">
        <f>+A491='[2]PT CUT Bs'!$C523</f>
        <v>0</v>
      </c>
    </row>
    <row r="492" spans="1:4">
      <c r="A492" s="3">
        <v>1718</v>
      </c>
      <c r="B492" s="4" t="s">
        <v>1261</v>
      </c>
      <c r="C492" s="4" t="s">
        <v>470</v>
      </c>
      <c r="D492" s="39" t="b">
        <f>+A492='[2]PT CUT Bs'!$C524</f>
        <v>0</v>
      </c>
    </row>
    <row r="493" spans="1:4">
      <c r="A493" s="3">
        <v>1720</v>
      </c>
      <c r="B493" s="4" t="s">
        <v>1262</v>
      </c>
      <c r="C493" s="4" t="s">
        <v>471</v>
      </c>
      <c r="D493" s="39" t="b">
        <f>+A493='[2]PT CUT Bs'!$C526</f>
        <v>0</v>
      </c>
    </row>
    <row r="494" spans="1:4">
      <c r="A494" s="3">
        <v>1721</v>
      </c>
      <c r="B494" s="4" t="s">
        <v>1263</v>
      </c>
      <c r="C494" s="4" t="s">
        <v>472</v>
      </c>
      <c r="D494" s="39" t="b">
        <f>+A494='[2]PT CUT Bs'!$C527</f>
        <v>0</v>
      </c>
    </row>
    <row r="495" spans="1:4">
      <c r="A495" s="3">
        <v>1722</v>
      </c>
      <c r="B495" s="4" t="s">
        <v>1264</v>
      </c>
      <c r="C495" s="4" t="s">
        <v>473</v>
      </c>
      <c r="D495" s="39" t="b">
        <f>+A495='[2]PT CUT Bs'!$C528</f>
        <v>0</v>
      </c>
    </row>
    <row r="496" spans="1:4">
      <c r="A496" s="3">
        <v>1723</v>
      </c>
      <c r="B496" s="4" t="s">
        <v>1265</v>
      </c>
      <c r="C496" s="4" t="s">
        <v>474</v>
      </c>
      <c r="D496" s="39" t="b">
        <f>+A496='[2]PT CUT Bs'!$C529</f>
        <v>0</v>
      </c>
    </row>
    <row r="497" spans="1:4">
      <c r="A497" s="3">
        <v>1724</v>
      </c>
      <c r="B497" s="4" t="s">
        <v>1266</v>
      </c>
      <c r="C497" s="4" t="s">
        <v>475</v>
      </c>
      <c r="D497" s="39" t="b">
        <f>+A497='[2]PT CUT Bs'!$C530</f>
        <v>0</v>
      </c>
    </row>
    <row r="498" spans="1:4">
      <c r="A498" s="3">
        <v>1725</v>
      </c>
      <c r="B498" s="4" t="s">
        <v>1267</v>
      </c>
      <c r="C498" s="4" t="s">
        <v>476</v>
      </c>
      <c r="D498" s="39" t="b">
        <f>+A498='[2]PT CUT Bs'!$C531</f>
        <v>0</v>
      </c>
    </row>
    <row r="499" spans="1:4">
      <c r="A499" s="3">
        <v>1726</v>
      </c>
      <c r="B499" s="4" t="s">
        <v>1268</v>
      </c>
      <c r="C499" s="4" t="s">
        <v>477</v>
      </c>
      <c r="D499" s="39" t="b">
        <f>+A499='[2]PT CUT Bs'!$C532</f>
        <v>0</v>
      </c>
    </row>
    <row r="500" spans="1:4">
      <c r="A500" s="3">
        <v>1727</v>
      </c>
      <c r="B500" s="4" t="s">
        <v>1269</v>
      </c>
      <c r="C500" s="4" t="s">
        <v>478</v>
      </c>
      <c r="D500" s="39" t="b">
        <f>+A500='[2]PT CUT Bs'!$C533</f>
        <v>0</v>
      </c>
    </row>
    <row r="501" spans="1:4">
      <c r="A501" s="3">
        <v>1728</v>
      </c>
      <c r="B501" s="4" t="s">
        <v>1270</v>
      </c>
      <c r="C501" s="4" t="s">
        <v>479</v>
      </c>
      <c r="D501" s="39" t="b">
        <f>+A501='[2]PT CUT Bs'!$C534</f>
        <v>0</v>
      </c>
    </row>
    <row r="502" spans="1:4">
      <c r="A502" s="3">
        <v>1729</v>
      </c>
      <c r="B502" s="4" t="s">
        <v>1271</v>
      </c>
      <c r="C502" s="4" t="s">
        <v>480</v>
      </c>
      <c r="D502" s="39" t="b">
        <f>+A502='[2]PT CUT Bs'!$C535</f>
        <v>0</v>
      </c>
    </row>
    <row r="503" spans="1:4">
      <c r="A503" s="3">
        <v>1730</v>
      </c>
      <c r="B503" s="4" t="s">
        <v>1272</v>
      </c>
      <c r="C503" s="4" t="s">
        <v>481</v>
      </c>
      <c r="D503" s="39" t="b">
        <f>+A503='[2]PT CUT Bs'!$C536</f>
        <v>0</v>
      </c>
    </row>
    <row r="504" spans="1:4">
      <c r="A504" s="3">
        <v>1731</v>
      </c>
      <c r="B504" s="4" t="s">
        <v>1273</v>
      </c>
      <c r="C504" s="4" t="s">
        <v>482</v>
      </c>
      <c r="D504" s="39" t="b">
        <f>+A504='[2]PT CUT Bs'!$C537</f>
        <v>0</v>
      </c>
    </row>
    <row r="505" spans="1:4">
      <c r="A505" s="3">
        <v>1732</v>
      </c>
      <c r="B505" s="4" t="s">
        <v>1274</v>
      </c>
      <c r="C505" s="4" t="s">
        <v>483</v>
      </c>
      <c r="D505" s="39" t="b">
        <f>+A505='[2]PT CUT Bs'!$C538</f>
        <v>0</v>
      </c>
    </row>
    <row r="506" spans="1:4">
      <c r="A506" s="3">
        <v>1733</v>
      </c>
      <c r="B506" s="4" t="s">
        <v>1275</v>
      </c>
      <c r="C506" s="4" t="s">
        <v>484</v>
      </c>
      <c r="D506" s="39" t="b">
        <f>+A506='[2]PT CUT Bs'!$C539</f>
        <v>0</v>
      </c>
    </row>
    <row r="507" spans="1:4">
      <c r="A507" s="3">
        <v>1734</v>
      </c>
      <c r="B507" s="4" t="s">
        <v>1276</v>
      </c>
      <c r="C507" s="4" t="s">
        <v>485</v>
      </c>
      <c r="D507" s="39" t="b">
        <f>+A507='[2]PT CUT Bs'!$C540</f>
        <v>0</v>
      </c>
    </row>
    <row r="508" spans="1:4">
      <c r="A508" s="3">
        <v>1735</v>
      </c>
      <c r="B508" s="4" t="s">
        <v>1277</v>
      </c>
      <c r="C508" s="4" t="s">
        <v>486</v>
      </c>
      <c r="D508" s="39" t="b">
        <f>+A508='[2]PT CUT Bs'!$C541</f>
        <v>0</v>
      </c>
    </row>
    <row r="509" spans="1:4">
      <c r="A509" s="3">
        <v>1736</v>
      </c>
      <c r="B509" s="4" t="s">
        <v>1278</v>
      </c>
      <c r="C509" s="4" t="s">
        <v>487</v>
      </c>
      <c r="D509" s="39" t="b">
        <f>+A509='[2]PT CUT Bs'!$C542</f>
        <v>0</v>
      </c>
    </row>
    <row r="510" spans="1:4">
      <c r="A510" s="3">
        <v>1737</v>
      </c>
      <c r="B510" s="4" t="s">
        <v>1279</v>
      </c>
      <c r="C510" s="4" t="s">
        <v>488</v>
      </c>
      <c r="D510" s="39" t="b">
        <f>+A510='[2]PT CUT Bs'!$C543</f>
        <v>0</v>
      </c>
    </row>
    <row r="511" spans="1:4">
      <c r="A511" s="3">
        <v>1738</v>
      </c>
      <c r="B511" s="4" t="s">
        <v>1280</v>
      </c>
      <c r="C511" s="4" t="s">
        <v>489</v>
      </c>
      <c r="D511" s="39" t="b">
        <f>+A511='[2]PT CUT Bs'!$C544</f>
        <v>0</v>
      </c>
    </row>
    <row r="512" spans="1:4">
      <c r="A512" s="3">
        <v>1739</v>
      </c>
      <c r="B512" s="4" t="s">
        <v>1281</v>
      </c>
      <c r="C512" s="4" t="s">
        <v>490</v>
      </c>
      <c r="D512" s="39" t="b">
        <f>+A512='[2]PT CUT Bs'!$C545</f>
        <v>0</v>
      </c>
    </row>
    <row r="513" spans="1:4">
      <c r="A513" s="3">
        <v>1740</v>
      </c>
      <c r="B513" s="4" t="s">
        <v>1282</v>
      </c>
      <c r="C513" s="4" t="s">
        <v>491</v>
      </c>
      <c r="D513" s="39" t="b">
        <f>+A513='[2]PT CUT Bs'!$C546</f>
        <v>0</v>
      </c>
    </row>
    <row r="514" spans="1:4">
      <c r="A514" s="3">
        <v>1741</v>
      </c>
      <c r="B514" s="4" t="s">
        <v>1283</v>
      </c>
      <c r="C514" s="4" t="s">
        <v>492</v>
      </c>
      <c r="D514" s="39" t="b">
        <f>+A514='[2]PT CUT Bs'!$C547</f>
        <v>0</v>
      </c>
    </row>
    <row r="515" spans="1:4">
      <c r="A515" s="3">
        <v>1742</v>
      </c>
      <c r="B515" s="4" t="s">
        <v>1284</v>
      </c>
      <c r="C515" s="4" t="s">
        <v>493</v>
      </c>
      <c r="D515" s="39" t="b">
        <f>+A515='[2]PT CUT Bs'!$C548</f>
        <v>0</v>
      </c>
    </row>
    <row r="516" spans="1:4">
      <c r="A516" s="3">
        <v>1743</v>
      </c>
      <c r="B516" s="4" t="s">
        <v>1285</v>
      </c>
      <c r="C516" s="4" t="s">
        <v>494</v>
      </c>
      <c r="D516" s="39" t="b">
        <f>+A516='[2]PT CUT Bs'!$C549</f>
        <v>0</v>
      </c>
    </row>
    <row r="517" spans="1:4">
      <c r="A517" s="3">
        <v>1744</v>
      </c>
      <c r="B517" s="4" t="s">
        <v>1286</v>
      </c>
      <c r="C517" s="4" t="s">
        <v>495</v>
      </c>
      <c r="D517" s="39" t="b">
        <f>+A517='[2]PT CUT Bs'!$C550</f>
        <v>0</v>
      </c>
    </row>
    <row r="518" spans="1:4">
      <c r="A518" s="3">
        <v>1745</v>
      </c>
      <c r="B518" s="4" t="s">
        <v>1287</v>
      </c>
      <c r="C518" s="4" t="s">
        <v>496</v>
      </c>
      <c r="D518" s="39" t="b">
        <f>+A518='[2]PT CUT Bs'!$C551</f>
        <v>0</v>
      </c>
    </row>
    <row r="519" spans="1:4">
      <c r="A519" s="3">
        <v>1746</v>
      </c>
      <c r="B519" s="4" t="s">
        <v>1288</v>
      </c>
      <c r="C519" s="4" t="s">
        <v>497</v>
      </c>
      <c r="D519" s="39" t="b">
        <f>+A519='[2]PT CUT Bs'!$C552</f>
        <v>0</v>
      </c>
    </row>
    <row r="520" spans="1:4">
      <c r="A520" s="3">
        <v>1747</v>
      </c>
      <c r="B520" s="4" t="s">
        <v>1242</v>
      </c>
      <c r="C520" s="4" t="s">
        <v>1373</v>
      </c>
      <c r="D520" s="39" t="b">
        <f>+A520='[2]PT CUT Bs'!$C553</f>
        <v>0</v>
      </c>
    </row>
    <row r="521" spans="1:4">
      <c r="A521" s="3">
        <v>1748</v>
      </c>
      <c r="B521" s="4" t="s">
        <v>1289</v>
      </c>
      <c r="C521" s="4" t="s">
        <v>498</v>
      </c>
      <c r="D521" s="39" t="b">
        <f>+A521='[2]PT CUT Bs'!$C554</f>
        <v>0</v>
      </c>
    </row>
    <row r="522" spans="1:4">
      <c r="A522" s="3">
        <v>1749</v>
      </c>
      <c r="B522" s="4" t="s">
        <v>1290</v>
      </c>
      <c r="C522" s="4" t="s">
        <v>499</v>
      </c>
      <c r="D522" s="39" t="b">
        <f>+A522='[2]PT CUT Bs'!$C555</f>
        <v>0</v>
      </c>
    </row>
    <row r="523" spans="1:4">
      <c r="A523" s="3">
        <v>1750</v>
      </c>
      <c r="B523" s="4" t="s">
        <v>1291</v>
      </c>
      <c r="C523" s="4" t="s">
        <v>500</v>
      </c>
      <c r="D523" s="39" t="b">
        <f>+A523='[2]PT CUT Bs'!$C556</f>
        <v>0</v>
      </c>
    </row>
    <row r="524" spans="1:4">
      <c r="A524" s="3">
        <v>1751</v>
      </c>
      <c r="B524" s="4" t="s">
        <v>1292</v>
      </c>
      <c r="C524" s="4" t="s">
        <v>501</v>
      </c>
      <c r="D524" s="39" t="b">
        <f>+A524='[2]PT CUT Bs'!$C557</f>
        <v>0</v>
      </c>
    </row>
    <row r="525" spans="1:4">
      <c r="A525" s="3">
        <v>1752</v>
      </c>
      <c r="B525" s="4" t="s">
        <v>1293</v>
      </c>
      <c r="C525" s="4" t="s">
        <v>502</v>
      </c>
      <c r="D525" s="39" t="b">
        <f>+A525='[2]PT CUT Bs'!$C558</f>
        <v>0</v>
      </c>
    </row>
    <row r="526" spans="1:4">
      <c r="A526" s="3">
        <v>1753</v>
      </c>
      <c r="B526" s="4" t="s">
        <v>1294</v>
      </c>
      <c r="C526" s="4" t="s">
        <v>503</v>
      </c>
      <c r="D526" s="39" t="b">
        <f>+A526='[2]PT CUT Bs'!$C559</f>
        <v>0</v>
      </c>
    </row>
    <row r="527" spans="1:4">
      <c r="A527" s="3">
        <v>1754</v>
      </c>
      <c r="B527" s="4" t="s">
        <v>1295</v>
      </c>
      <c r="C527" s="4" t="s">
        <v>504</v>
      </c>
      <c r="D527" s="39" t="b">
        <f>+A527='[2]PT CUT Bs'!$C560</f>
        <v>0</v>
      </c>
    </row>
    <row r="528" spans="1:4">
      <c r="A528" s="3">
        <v>1755</v>
      </c>
      <c r="B528" s="4" t="s">
        <v>1296</v>
      </c>
      <c r="C528" s="4" t="s">
        <v>505</v>
      </c>
      <c r="D528" s="39" t="b">
        <f>+A528='[2]PT CUT Bs'!$C561</f>
        <v>0</v>
      </c>
    </row>
    <row r="529" spans="1:4">
      <c r="A529" s="3">
        <v>1756</v>
      </c>
      <c r="B529" s="4" t="s">
        <v>1297</v>
      </c>
      <c r="C529" s="4" t="s">
        <v>506</v>
      </c>
      <c r="D529" s="39" t="b">
        <f>+A529='[2]PT CUT Bs'!$C562</f>
        <v>0</v>
      </c>
    </row>
    <row r="530" spans="1:4">
      <c r="A530" s="3">
        <v>1801</v>
      </c>
      <c r="B530" s="4" t="s">
        <v>1298</v>
      </c>
      <c r="C530" s="4" t="s">
        <v>507</v>
      </c>
      <c r="D530" s="39" t="b">
        <f>+A530='[2]PT CUT Bs'!$C563</f>
        <v>0</v>
      </c>
    </row>
    <row r="531" spans="1:4">
      <c r="A531" s="3">
        <v>1802</v>
      </c>
      <c r="B531" s="4" t="s">
        <v>1280</v>
      </c>
      <c r="C531" s="4" t="s">
        <v>489</v>
      </c>
      <c r="D531" s="39" t="b">
        <f>+A531='[2]PT CUT Bs'!$C564</f>
        <v>0</v>
      </c>
    </row>
    <row r="532" spans="1:4">
      <c r="A532" s="3">
        <v>1803</v>
      </c>
      <c r="B532" s="4" t="s">
        <v>1299</v>
      </c>
      <c r="C532" s="4" t="s">
        <v>508</v>
      </c>
      <c r="D532" s="39" t="b">
        <f>+A532='[2]PT CUT Bs'!$C565</f>
        <v>0</v>
      </c>
    </row>
    <row r="533" spans="1:4">
      <c r="A533" s="3">
        <v>1805</v>
      </c>
      <c r="B533" s="4" t="s">
        <v>1300</v>
      </c>
      <c r="C533" s="4" t="s">
        <v>509</v>
      </c>
      <c r="D533" s="39" t="b">
        <f>+A533='[2]PT CUT Bs'!$C566</f>
        <v>0</v>
      </c>
    </row>
    <row r="534" spans="1:4">
      <c r="A534" s="3">
        <v>1806</v>
      </c>
      <c r="B534" s="4" t="s">
        <v>1301</v>
      </c>
      <c r="C534" s="4" t="s">
        <v>510</v>
      </c>
      <c r="D534" s="39" t="b">
        <f>+A534='[2]PT CUT Bs'!$C567</f>
        <v>0</v>
      </c>
    </row>
    <row r="535" spans="1:4">
      <c r="A535" s="3">
        <v>1807</v>
      </c>
      <c r="B535" s="4" t="s">
        <v>1302</v>
      </c>
      <c r="C535" s="4" t="s">
        <v>511</v>
      </c>
      <c r="D535" s="39" t="b">
        <f>+A535='[2]PT CUT Bs'!$C568</f>
        <v>0</v>
      </c>
    </row>
    <row r="536" spans="1:4">
      <c r="A536" s="3">
        <v>1808</v>
      </c>
      <c r="B536" s="4" t="s">
        <v>1303</v>
      </c>
      <c r="C536" s="4" t="s">
        <v>512</v>
      </c>
      <c r="D536" s="39" t="b">
        <f>+A536='[2]PT CUT Bs'!$C569</f>
        <v>0</v>
      </c>
    </row>
    <row r="537" spans="1:4">
      <c r="A537" s="3">
        <v>1809</v>
      </c>
      <c r="B537" s="4" t="s">
        <v>1304</v>
      </c>
      <c r="C537" s="4" t="s">
        <v>513</v>
      </c>
      <c r="D537" s="39" t="b">
        <f>+A537='[2]PT CUT Bs'!$C570</f>
        <v>0</v>
      </c>
    </row>
    <row r="538" spans="1:4">
      <c r="A538" s="3">
        <v>1810</v>
      </c>
      <c r="B538" s="4" t="s">
        <v>1305</v>
      </c>
      <c r="C538" s="4" t="s">
        <v>514</v>
      </c>
      <c r="D538" s="39" t="b">
        <f>+A538='[2]PT CUT Bs'!$C571</f>
        <v>0</v>
      </c>
    </row>
    <row r="539" spans="1:4">
      <c r="A539" s="3">
        <v>1811</v>
      </c>
      <c r="B539" s="4" t="s">
        <v>1306</v>
      </c>
      <c r="C539" s="4" t="s">
        <v>515</v>
      </c>
      <c r="D539" s="39" t="b">
        <f>+A539='[2]PT CUT Bs'!$C572</f>
        <v>0</v>
      </c>
    </row>
    <row r="540" spans="1:4">
      <c r="A540" s="3">
        <v>1812</v>
      </c>
      <c r="B540" s="4" t="s">
        <v>1307</v>
      </c>
      <c r="C540" s="4" t="s">
        <v>516</v>
      </c>
      <c r="D540" s="39" t="b">
        <f>+A540='[2]PT CUT Bs'!$C573</f>
        <v>0</v>
      </c>
    </row>
    <row r="541" spans="1:4">
      <c r="A541" s="3">
        <v>1813</v>
      </c>
      <c r="B541" s="4" t="s">
        <v>1308</v>
      </c>
      <c r="C541" s="4" t="s">
        <v>517</v>
      </c>
      <c r="D541" s="39" t="b">
        <f>+A541='[2]PT CUT Bs'!$C574</f>
        <v>0</v>
      </c>
    </row>
    <row r="542" spans="1:4">
      <c r="A542" s="3">
        <v>1814</v>
      </c>
      <c r="B542" s="4" t="s">
        <v>1309</v>
      </c>
      <c r="C542" s="4" t="s">
        <v>518</v>
      </c>
      <c r="D542" s="39" t="b">
        <f>+A542='[2]PT CUT Bs'!$C575</f>
        <v>0</v>
      </c>
    </row>
    <row r="543" spans="1:4">
      <c r="A543" s="3">
        <v>1815</v>
      </c>
      <c r="B543" s="4" t="s">
        <v>1291</v>
      </c>
      <c r="C543" s="4" t="s">
        <v>500</v>
      </c>
      <c r="D543" s="39" t="b">
        <f>+A543='[2]PT CUT Bs'!$C576</f>
        <v>0</v>
      </c>
    </row>
    <row r="544" spans="1:4">
      <c r="A544" s="3">
        <v>1816</v>
      </c>
      <c r="B544" s="4" t="s">
        <v>1310</v>
      </c>
      <c r="C544" s="4" t="s">
        <v>519</v>
      </c>
      <c r="D544" s="39" t="b">
        <f>+A544='[2]PT CUT Bs'!$C577</f>
        <v>0</v>
      </c>
    </row>
    <row r="545" spans="1:4">
      <c r="A545" s="3">
        <v>1817</v>
      </c>
      <c r="B545" s="4" t="s">
        <v>1311</v>
      </c>
      <c r="C545" s="4" t="s">
        <v>520</v>
      </c>
      <c r="D545" s="39" t="b">
        <f>+A545='[2]PT CUT Bs'!$C578</f>
        <v>0</v>
      </c>
    </row>
    <row r="546" spans="1:4">
      <c r="A546" s="3">
        <v>1818</v>
      </c>
      <c r="B546" s="4" t="s">
        <v>1312</v>
      </c>
      <c r="C546" s="4" t="s">
        <v>521</v>
      </c>
      <c r="D546" s="39" t="b">
        <f>+A546='[2]PT CUT Bs'!$C579</f>
        <v>0</v>
      </c>
    </row>
    <row r="547" spans="1:4">
      <c r="A547" s="3">
        <v>1819</v>
      </c>
      <c r="B547" s="4" t="s">
        <v>1313</v>
      </c>
      <c r="C547" s="4" t="s">
        <v>522</v>
      </c>
      <c r="D547" s="39" t="b">
        <f>+A547='[2]PT CUT Bs'!$C580</f>
        <v>0</v>
      </c>
    </row>
    <row r="548" spans="1:4">
      <c r="A548" s="3">
        <v>1820</v>
      </c>
      <c r="B548" s="4" t="s">
        <v>1314</v>
      </c>
      <c r="C548" s="4" t="s">
        <v>523</v>
      </c>
      <c r="D548" s="39" t="b">
        <f>+A548='[2]PT CUT Bs'!$C581</f>
        <v>0</v>
      </c>
    </row>
    <row r="549" spans="1:4">
      <c r="A549" s="3">
        <v>1901</v>
      </c>
      <c r="B549" s="4" t="s">
        <v>1315</v>
      </c>
      <c r="C549" s="4" t="s">
        <v>524</v>
      </c>
      <c r="D549" s="39" t="b">
        <f>+A549='[2]PT CUT Bs'!$C582</f>
        <v>0</v>
      </c>
    </row>
    <row r="550" spans="1:4">
      <c r="A550" s="3">
        <v>1902</v>
      </c>
      <c r="B550" s="4" t="s">
        <v>1316</v>
      </c>
      <c r="C550" s="4" t="s">
        <v>525</v>
      </c>
      <c r="D550" s="39" t="b">
        <f>+A550='[2]PT CUT Bs'!$C583</f>
        <v>0</v>
      </c>
    </row>
    <row r="551" spans="1:4">
      <c r="A551" s="3">
        <v>1903</v>
      </c>
      <c r="B551" s="4" t="s">
        <v>1317</v>
      </c>
      <c r="C551" s="4" t="s">
        <v>526</v>
      </c>
      <c r="D551" s="39" t="b">
        <f>+A551='[2]PT CUT Bs'!$C584</f>
        <v>0</v>
      </c>
    </row>
    <row r="552" spans="1:4">
      <c r="A552" s="3">
        <v>1904</v>
      </c>
      <c r="B552" s="4" t="s">
        <v>1318</v>
      </c>
      <c r="C552" s="4" t="s">
        <v>527</v>
      </c>
      <c r="D552" s="39" t="b">
        <f>+A552='[2]PT CUT Bs'!$C585</f>
        <v>0</v>
      </c>
    </row>
    <row r="553" spans="1:4">
      <c r="A553" s="3">
        <v>1905</v>
      </c>
      <c r="B553" s="4" t="s">
        <v>1319</v>
      </c>
      <c r="C553" s="4" t="s">
        <v>528</v>
      </c>
      <c r="D553" s="39" t="b">
        <f>+A553='[2]PT CUT Bs'!$C586</f>
        <v>0</v>
      </c>
    </row>
    <row r="554" spans="1:4">
      <c r="A554" s="3">
        <v>1906</v>
      </c>
      <c r="B554" s="4" t="s">
        <v>1295</v>
      </c>
      <c r="C554" s="4" t="s">
        <v>504</v>
      </c>
      <c r="D554" s="39" t="b">
        <f>+A554='[2]PT CUT Bs'!$C587</f>
        <v>0</v>
      </c>
    </row>
    <row r="555" spans="1:4">
      <c r="A555" s="3">
        <v>1907</v>
      </c>
      <c r="B555" s="4" t="s">
        <v>1320</v>
      </c>
      <c r="C555" s="4" t="s">
        <v>529</v>
      </c>
      <c r="D555" s="39" t="b">
        <f>+A555='[2]PT CUT Bs'!$C588</f>
        <v>0</v>
      </c>
    </row>
    <row r="556" spans="1:4">
      <c r="A556" s="3">
        <v>1908</v>
      </c>
      <c r="B556" s="4" t="s">
        <v>1321</v>
      </c>
      <c r="C556" s="4" t="s">
        <v>530</v>
      </c>
      <c r="D556" s="39" t="b">
        <f>+A556='[2]PT CUT Bs'!$C589</f>
        <v>0</v>
      </c>
    </row>
    <row r="557" spans="1:4">
      <c r="A557" s="3">
        <v>1909</v>
      </c>
      <c r="B557" s="4" t="s">
        <v>1241</v>
      </c>
      <c r="C557" s="4" t="s">
        <v>454</v>
      </c>
      <c r="D557" s="39" t="b">
        <f>+A557='[2]PT CUT Bs'!$C590</f>
        <v>0</v>
      </c>
    </row>
    <row r="558" spans="1:4">
      <c r="A558" s="3">
        <v>1910</v>
      </c>
      <c r="B558" s="4" t="s">
        <v>1322</v>
      </c>
      <c r="C558" s="4" t="s">
        <v>531</v>
      </c>
      <c r="D558" s="39" t="b">
        <f>+A558='[2]PT CUT Bs'!$C591</f>
        <v>0</v>
      </c>
    </row>
    <row r="559" spans="1:4">
      <c r="A559" s="3">
        <v>1911</v>
      </c>
      <c r="B559" s="4" t="s">
        <v>1323</v>
      </c>
      <c r="C559" s="4" t="s">
        <v>532</v>
      </c>
      <c r="D559" s="39" t="b">
        <f>+A559='[2]PT CUT Bs'!$C592</f>
        <v>0</v>
      </c>
    </row>
    <row r="560" spans="1:4">
      <c r="A560" s="3">
        <v>1912</v>
      </c>
      <c r="B560" s="4" t="s">
        <v>1324</v>
      </c>
      <c r="C560" s="4" t="s">
        <v>533</v>
      </c>
      <c r="D560" s="39" t="b">
        <f>+A560='[2]PT CUT Bs'!$C593</f>
        <v>0</v>
      </c>
    </row>
    <row r="561" spans="1:4">
      <c r="A561" s="3">
        <v>1913</v>
      </c>
      <c r="B561" s="4" t="s">
        <v>1325</v>
      </c>
      <c r="C561" s="4" t="s">
        <v>534</v>
      </c>
      <c r="D561" s="39" t="b">
        <f>+A561='[2]PT CUT Bs'!$C594</f>
        <v>0</v>
      </c>
    </row>
    <row r="562" spans="1:4">
      <c r="A562" s="3">
        <v>1914</v>
      </c>
      <c r="B562" s="4" t="s">
        <v>1326</v>
      </c>
      <c r="C562" s="4" t="s">
        <v>535</v>
      </c>
      <c r="D562" s="39" t="b">
        <f>+A562='[2]PT CUT Bs'!$C595</f>
        <v>0</v>
      </c>
    </row>
    <row r="563" spans="1:4">
      <c r="A563" s="3">
        <v>1915</v>
      </c>
      <c r="B563" s="4" t="s">
        <v>1327</v>
      </c>
      <c r="C563" s="4" t="s">
        <v>536</v>
      </c>
      <c r="D563" s="39" t="b">
        <f>+A563='[2]PT CUT Bs'!$C596</f>
        <v>0</v>
      </c>
    </row>
    <row r="564" spans="1:4">
      <c r="A564" s="3">
        <v>2301</v>
      </c>
      <c r="B564" s="4" t="s">
        <v>1328</v>
      </c>
      <c r="C564" s="4" t="s">
        <v>537</v>
      </c>
      <c r="D564" s="39" t="b">
        <f>+A564='[2]PT CUT Bs'!$C597</f>
        <v>0</v>
      </c>
    </row>
    <row r="565" spans="1:4">
      <c r="A565" s="3">
        <v>2302</v>
      </c>
      <c r="B565" s="4" t="s">
        <v>1329</v>
      </c>
      <c r="C565" s="4" t="s">
        <v>538</v>
      </c>
      <c r="D565" s="39" t="b">
        <f>+A565='[2]PT CUT Bs'!$C598</f>
        <v>0</v>
      </c>
    </row>
    <row r="566" spans="1:4">
      <c r="A566" s="3">
        <v>2303</v>
      </c>
      <c r="B566" s="4" t="s">
        <v>1330</v>
      </c>
      <c r="C566" s="4" t="s">
        <v>539</v>
      </c>
      <c r="D566" s="39" t="b">
        <f>+A566='[2]PT CUT Bs'!$C599</f>
        <v>0</v>
      </c>
    </row>
    <row r="567" spans="1:4">
      <c r="A567" s="3">
        <v>2311</v>
      </c>
      <c r="B567" s="4" t="s">
        <v>1331</v>
      </c>
      <c r="C567" s="4" t="s">
        <v>1377</v>
      </c>
      <c r="D567" s="39" t="b">
        <f>+A567='[2]PT CUT Bs'!$C600</f>
        <v>0</v>
      </c>
    </row>
    <row r="568" spans="1:4">
      <c r="A568" s="3">
        <v>2312</v>
      </c>
      <c r="B568" s="4" t="s">
        <v>540</v>
      </c>
      <c r="C568" s="4" t="s">
        <v>1378</v>
      </c>
      <c r="D568" s="39" t="b">
        <f>+A568='[2]PT CUT Bs'!$C601</f>
        <v>0</v>
      </c>
    </row>
    <row r="569" spans="1:4">
      <c r="A569" s="3">
        <v>2313</v>
      </c>
      <c r="B569" s="4" t="s">
        <v>541</v>
      </c>
      <c r="C569" s="4" t="s">
        <v>1379</v>
      </c>
      <c r="D569" s="39" t="b">
        <f>+A569='[2]PT CUT Bs'!$C602</f>
        <v>0</v>
      </c>
    </row>
    <row r="570" spans="1:4">
      <c r="A570" s="3">
        <v>2314</v>
      </c>
      <c r="B570" s="4" t="s">
        <v>542</v>
      </c>
      <c r="C570" s="4" t="s">
        <v>1380</v>
      </c>
      <c r="D570" s="39" t="e">
        <f>+A570='[2]PT CUT Bs'!#REF!</f>
        <v>#REF!</v>
      </c>
    </row>
    <row r="571" spans="1:4">
      <c r="A571" s="3">
        <v>2315</v>
      </c>
      <c r="B571" s="4" t="s">
        <v>1332</v>
      </c>
      <c r="C571" s="4" t="s">
        <v>543</v>
      </c>
      <c r="D571" s="39" t="e">
        <f>+A571='[2]PT CUT Bs'!#REF!</f>
        <v>#REF!</v>
      </c>
    </row>
    <row r="572" spans="1:4">
      <c r="A572" s="3">
        <v>2316</v>
      </c>
      <c r="B572" s="4" t="s">
        <v>1333</v>
      </c>
      <c r="C572" s="4" t="s">
        <v>544</v>
      </c>
      <c r="D572" s="39" t="e">
        <f>+A572='[2]PT CUT Bs'!#REF!</f>
        <v>#REF!</v>
      </c>
    </row>
    <row r="573" spans="1:4">
      <c r="A573" s="3">
        <v>2317</v>
      </c>
      <c r="B573" s="4" t="s">
        <v>1334</v>
      </c>
      <c r="C573" s="4" t="s">
        <v>545</v>
      </c>
      <c r="D573" s="39" t="e">
        <f>+A573='[2]PT CUT Bs'!#REF!</f>
        <v>#REF!</v>
      </c>
    </row>
    <row r="574" spans="1:4">
      <c r="A574" s="3">
        <v>2318</v>
      </c>
      <c r="B574" s="4" t="s">
        <v>1335</v>
      </c>
      <c r="C574" s="4" t="s">
        <v>613</v>
      </c>
      <c r="D574" s="39" t="e">
        <f>+A574='[2]PT CUT Bs'!#REF!</f>
        <v>#REF!</v>
      </c>
    </row>
    <row r="575" spans="1:4">
      <c r="A575" s="3">
        <v>2319</v>
      </c>
      <c r="B575" s="4" t="s">
        <v>546</v>
      </c>
      <c r="C575" s="4" t="s">
        <v>1381</v>
      </c>
      <c r="D575" s="39" t="e">
        <f>+A575='[2]PT CUT Bs'!#REF!</f>
        <v>#REF!</v>
      </c>
    </row>
    <row r="576" spans="1:4">
      <c r="A576" s="3">
        <v>2320</v>
      </c>
      <c r="B576" s="4" t="s">
        <v>547</v>
      </c>
      <c r="C576" s="4" t="s">
        <v>1382</v>
      </c>
      <c r="D576" s="39" t="e">
        <f>+A576='[2]PT CUT Bs'!#REF!</f>
        <v>#REF!</v>
      </c>
    </row>
    <row r="577" spans="1:4">
      <c r="A577" s="3">
        <v>2322</v>
      </c>
      <c r="B577" s="4" t="s">
        <v>548</v>
      </c>
      <c r="C577" s="4" t="s">
        <v>1383</v>
      </c>
      <c r="D577" s="39" t="e">
        <f>+A577='[2]PT CUT Bs'!#REF!</f>
        <v>#REF!</v>
      </c>
    </row>
    <row r="578" spans="1:4">
      <c r="A578" s="3">
        <v>2323</v>
      </c>
      <c r="B578" s="4" t="s">
        <v>549</v>
      </c>
      <c r="C578" s="4" t="s">
        <v>1384</v>
      </c>
      <c r="D578" s="39" t="e">
        <f>+A578='[2]PT CUT Bs'!#REF!</f>
        <v>#REF!</v>
      </c>
    </row>
    <row r="579" spans="1:4">
      <c r="A579" s="3">
        <v>2324</v>
      </c>
      <c r="B579" s="4" t="s">
        <v>550</v>
      </c>
      <c r="C579" s="4" t="s">
        <v>1385</v>
      </c>
      <c r="D579" s="39" t="e">
        <f>+A579='[2]PT CUT Bs'!#REF!</f>
        <v>#REF!</v>
      </c>
    </row>
    <row r="580" spans="1:4">
      <c r="A580" s="3">
        <v>2325</v>
      </c>
      <c r="B580" s="4" t="s">
        <v>551</v>
      </c>
      <c r="C580" s="4" t="s">
        <v>1386</v>
      </c>
      <c r="D580" s="39" t="e">
        <f>+A580='[2]PT CUT Bs'!#REF!</f>
        <v>#REF!</v>
      </c>
    </row>
    <row r="581" spans="1:4">
      <c r="A581" s="3">
        <v>2326</v>
      </c>
      <c r="B581" s="4" t="s">
        <v>552</v>
      </c>
      <c r="C581" s="4" t="s">
        <v>1387</v>
      </c>
      <c r="D581" s="39" t="e">
        <f>+A581='[2]PT CUT Bs'!#REF!</f>
        <v>#REF!</v>
      </c>
    </row>
    <row r="582" spans="1:4">
      <c r="A582" s="3">
        <v>2327</v>
      </c>
      <c r="B582" s="4" t="s">
        <v>553</v>
      </c>
      <c r="C582" s="4" t="s">
        <v>1388</v>
      </c>
      <c r="D582" s="39" t="e">
        <f>+A582='[2]PT CUT Bs'!#REF!</f>
        <v>#REF!</v>
      </c>
    </row>
    <row r="583" spans="1:4">
      <c r="A583" s="3">
        <v>2328</v>
      </c>
      <c r="B583" s="4" t="s">
        <v>641</v>
      </c>
      <c r="C583" s="4" t="s">
        <v>1389</v>
      </c>
      <c r="D583" s="39" t="e">
        <f>+A583='[2]PT CUT Bs'!#REF!</f>
        <v>#REF!</v>
      </c>
    </row>
    <row r="584" spans="1:4">
      <c r="A584" s="3">
        <v>2330</v>
      </c>
      <c r="B584" s="4" t="s">
        <v>1336</v>
      </c>
      <c r="C584" s="4" t="s">
        <v>1390</v>
      </c>
      <c r="D584" s="39" t="e">
        <f>+A584='[2]PT CUT Bs'!#REF!</f>
        <v>#REF!</v>
      </c>
    </row>
    <row r="585" spans="1:4">
      <c r="A585" s="3">
        <v>2331</v>
      </c>
      <c r="B585" s="4" t="s">
        <v>1337</v>
      </c>
      <c r="C585" s="4" t="s">
        <v>1391</v>
      </c>
      <c r="D585" s="39" t="e">
        <f>+A585='[2]PT CUT Bs'!#REF!</f>
        <v>#REF!</v>
      </c>
    </row>
    <row r="586" spans="1:4">
      <c r="A586" s="3">
        <v>2333</v>
      </c>
      <c r="B586" s="4" t="s">
        <v>1338</v>
      </c>
      <c r="C586" s="4" t="s">
        <v>1392</v>
      </c>
      <c r="D586" s="39" t="e">
        <f>+A586='[2]PT CUT Bs'!#REF!</f>
        <v>#REF!</v>
      </c>
    </row>
    <row r="587" spans="1:4">
      <c r="A587" s="3">
        <v>2334</v>
      </c>
      <c r="B587" s="4" t="s">
        <v>1339</v>
      </c>
      <c r="C587" s="4" t="s">
        <v>1393</v>
      </c>
      <c r="D587" s="39" t="b">
        <f>+A587='[2]PT CUT Bs'!$C603</f>
        <v>0</v>
      </c>
    </row>
    <row r="588" spans="1:4">
      <c r="A588" s="3">
        <v>2336</v>
      </c>
      <c r="B588" s="4" t="s">
        <v>1340</v>
      </c>
      <c r="C588" s="4" t="s">
        <v>1394</v>
      </c>
      <c r="D588" s="39" t="b">
        <f>+A588='[2]PT CUT Bs'!$C604</f>
        <v>0</v>
      </c>
    </row>
    <row r="589" spans="1:4">
      <c r="A589" s="3">
        <v>3301</v>
      </c>
      <c r="B589" s="4" t="s">
        <v>1341</v>
      </c>
      <c r="C589" s="4" t="s">
        <v>1395</v>
      </c>
      <c r="D589" s="39" t="b">
        <f>+A589='[2]PT CUT Bs'!$C605</f>
        <v>0</v>
      </c>
    </row>
    <row r="590" spans="1:4">
      <c r="A590" s="3">
        <v>3401</v>
      </c>
      <c r="B590" s="4" t="s">
        <v>1342</v>
      </c>
      <c r="C590" s="4" t="s">
        <v>1396</v>
      </c>
      <c r="D590" s="39" t="b">
        <f>+A590='[2]PT CUT Bs'!$C606</f>
        <v>0</v>
      </c>
    </row>
    <row r="591" spans="1:4">
      <c r="A591" s="3">
        <v>3701</v>
      </c>
      <c r="B591" s="4" t="s">
        <v>1343</v>
      </c>
      <c r="C591" s="4" t="s">
        <v>1397</v>
      </c>
      <c r="D591" s="39" t="b">
        <f>+A591='[2]PT CUT Bs'!$C607</f>
        <v>0</v>
      </c>
    </row>
    <row r="592" spans="1:4">
      <c r="A592" s="3">
        <v>4601</v>
      </c>
      <c r="B592" s="4" t="s">
        <v>1344</v>
      </c>
      <c r="C592" s="4" t="s">
        <v>1398</v>
      </c>
      <c r="D592" s="39" t="b">
        <f>+A592='[2]PT CUT Bs'!$C608</f>
        <v>0</v>
      </c>
    </row>
    <row r="593" spans="1:4">
      <c r="A593" s="3" t="s">
        <v>563</v>
      </c>
      <c r="B593" s="4" t="str">
        <f>UPPER(C593)</f>
        <v>ACREEDORES</v>
      </c>
      <c r="C593" s="4" t="s">
        <v>614</v>
      </c>
      <c r="D593" s="39" t="b">
        <f>+A593='[2]PT CUT Bs'!$C609</f>
        <v>0</v>
      </c>
    </row>
    <row r="594" spans="1:4">
      <c r="A594" s="3" t="s">
        <v>564</v>
      </c>
      <c r="B594" s="4" t="str">
        <f>UPPER(C594)</f>
        <v>ÁREA DE CONTABILIDAD</v>
      </c>
      <c r="C594" s="4" t="s">
        <v>1401</v>
      </c>
      <c r="D594" s="39" t="b">
        <f>+A594='[2]PT CUT Bs'!$C610</f>
        <v>0</v>
      </c>
    </row>
    <row r="595" spans="1:4">
      <c r="A595" s="3" t="s">
        <v>565</v>
      </c>
      <c r="B595" s="4" t="str">
        <f>UPPER(C595)</f>
        <v>NO IDENTIFICADO</v>
      </c>
      <c r="C595" s="4" t="s">
        <v>615</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13" sqref="B13"/>
    </sheetView>
  </sheetViews>
  <sheetFormatPr baseColWidth="10" defaultRowHeight="15"/>
  <cols>
    <col min="1" max="1" width="3.28515625" customWidth="1"/>
    <col min="2" max="2" width="109.7109375" customWidth="1"/>
    <col min="3" max="3" width="2.85546875" customWidth="1"/>
  </cols>
  <sheetData>
    <row r="1" spans="1:3">
      <c r="A1" s="65"/>
      <c r="B1" s="66" t="s">
        <v>579</v>
      </c>
      <c r="C1" s="65"/>
    </row>
    <row r="2" spans="1:3" ht="5.25" customHeight="1">
      <c r="A2" s="65"/>
      <c r="B2" s="67"/>
      <c r="C2" s="65"/>
    </row>
    <row r="3" spans="1:3" ht="78.75">
      <c r="A3" s="65"/>
      <c r="B3" s="68" t="s">
        <v>676</v>
      </c>
      <c r="C3" s="65"/>
    </row>
    <row r="4" spans="1:3" ht="56.25">
      <c r="A4" s="65"/>
      <c r="B4" s="68" t="s">
        <v>1418</v>
      </c>
      <c r="C4" s="65"/>
    </row>
    <row r="5" spans="1:3" ht="22.5">
      <c r="A5" s="65"/>
      <c r="B5" s="68" t="s">
        <v>647</v>
      </c>
      <c r="C5" s="65"/>
    </row>
    <row r="6" spans="1:3" ht="15.75" thickBot="1">
      <c r="A6" s="65"/>
      <c r="B6" s="68" t="s">
        <v>661</v>
      </c>
      <c r="C6" s="65"/>
    </row>
    <row r="7" spans="1:3">
      <c r="A7" s="65"/>
      <c r="B7" s="69" t="s">
        <v>580</v>
      </c>
      <c r="C7" s="65"/>
    </row>
    <row r="8" spans="1:3">
      <c r="A8" s="65"/>
      <c r="B8" s="70" t="s">
        <v>581</v>
      </c>
      <c r="C8" s="65"/>
    </row>
    <row r="9" spans="1:3" ht="23.25" thickBot="1">
      <c r="A9" s="65"/>
      <c r="B9" s="71" t="s">
        <v>648</v>
      </c>
      <c r="C9" s="65"/>
    </row>
    <row r="10" spans="1:3">
      <c r="A10" s="65"/>
      <c r="B10" s="72" t="s">
        <v>582</v>
      </c>
      <c r="C10" s="65"/>
    </row>
    <row r="11" spans="1:3">
      <c r="A11" s="65"/>
      <c r="B11" s="70" t="s">
        <v>583</v>
      </c>
      <c r="C11" s="65"/>
    </row>
    <row r="12" spans="1:3" ht="57" thickBot="1">
      <c r="A12" s="65"/>
      <c r="B12" s="70" t="s">
        <v>584</v>
      </c>
      <c r="C12" s="65"/>
    </row>
    <row r="13" spans="1:3" ht="57" thickBot="1">
      <c r="A13" s="65"/>
      <c r="B13" s="73" t="s">
        <v>649</v>
      </c>
      <c r="C13" s="65"/>
    </row>
    <row r="14" spans="1:3" ht="34.5" hidden="1" thickBot="1">
      <c r="A14" s="65"/>
      <c r="B14" s="74" t="s">
        <v>665</v>
      </c>
      <c r="C14" s="65"/>
    </row>
    <row r="15" spans="1:3" ht="34.5" hidden="1" thickBot="1">
      <c r="A15" s="65"/>
      <c r="B15" s="75" t="s">
        <v>662</v>
      </c>
      <c r="C15" s="65"/>
    </row>
    <row r="16" spans="1:3" hidden="1">
      <c r="A16" s="65"/>
      <c r="B16" s="69" t="s">
        <v>585</v>
      </c>
      <c r="C16" s="65"/>
    </row>
    <row r="17" spans="1:3" hidden="1">
      <c r="A17" s="65"/>
      <c r="B17" s="70" t="s">
        <v>586</v>
      </c>
      <c r="C17" s="65"/>
    </row>
    <row r="18" spans="1:3" ht="15.75" hidden="1" thickBot="1">
      <c r="A18" s="65"/>
      <c r="B18" s="71" t="s">
        <v>587</v>
      </c>
      <c r="C18" s="65"/>
    </row>
    <row r="19" spans="1:3">
      <c r="A19" s="65"/>
      <c r="B19" s="72" t="s">
        <v>588</v>
      </c>
      <c r="C19" s="65"/>
    </row>
    <row r="20" spans="1:3">
      <c r="A20" s="65"/>
      <c r="B20" s="70" t="s">
        <v>650</v>
      </c>
      <c r="C20" s="65"/>
    </row>
    <row r="21" spans="1:3" ht="15.75" thickBot="1">
      <c r="A21" s="65"/>
      <c r="B21" s="71" t="s">
        <v>589</v>
      </c>
      <c r="C21" s="65"/>
    </row>
    <row r="22" spans="1:3">
      <c r="A22" s="65"/>
      <c r="B22" s="72" t="s">
        <v>590</v>
      </c>
      <c r="C22" s="65"/>
    </row>
    <row r="23" spans="1:3">
      <c r="A23" s="65"/>
      <c r="B23" s="70" t="s">
        <v>651</v>
      </c>
      <c r="C23" s="65"/>
    </row>
    <row r="24" spans="1:3" ht="23.25" thickBot="1">
      <c r="A24" s="65"/>
      <c r="B24" s="71" t="s">
        <v>591</v>
      </c>
      <c r="C24" s="65"/>
    </row>
    <row r="25" spans="1:3">
      <c r="A25" s="65"/>
      <c r="B25" s="72" t="s">
        <v>652</v>
      </c>
      <c r="C25" s="65"/>
    </row>
    <row r="26" spans="1:3">
      <c r="A26" s="65"/>
      <c r="B26" s="70" t="s">
        <v>592</v>
      </c>
      <c r="C26" s="65"/>
    </row>
    <row r="27" spans="1:3" ht="15.75" thickBot="1">
      <c r="A27" s="65"/>
      <c r="B27" s="71" t="s">
        <v>593</v>
      </c>
      <c r="C27" s="65"/>
    </row>
    <row r="28" spans="1:3">
      <c r="A28" s="65"/>
      <c r="B28" s="72" t="s">
        <v>594</v>
      </c>
      <c r="C28" s="65"/>
    </row>
    <row r="29" spans="1:3">
      <c r="A29" s="65"/>
      <c r="B29" s="70" t="s">
        <v>595</v>
      </c>
      <c r="C29" s="65"/>
    </row>
    <row r="30" spans="1:3" ht="15.75" thickBot="1">
      <c r="A30" s="65"/>
      <c r="B30" s="71" t="s">
        <v>596</v>
      </c>
      <c r="C30" s="65"/>
    </row>
    <row r="31" spans="1:3">
      <c r="A31" s="65"/>
      <c r="B31" s="72" t="s">
        <v>597</v>
      </c>
      <c r="C31" s="65"/>
    </row>
    <row r="32" spans="1:3">
      <c r="A32" s="65"/>
      <c r="B32" s="70" t="s">
        <v>598</v>
      </c>
      <c r="C32" s="65"/>
    </row>
    <row r="33" spans="1:3" ht="15.75" thickBot="1">
      <c r="A33" s="65"/>
      <c r="B33" s="71" t="s">
        <v>599</v>
      </c>
      <c r="C33" s="65"/>
    </row>
    <row r="34" spans="1:3">
      <c r="A34" s="65"/>
      <c r="B34" s="72" t="s">
        <v>653</v>
      </c>
      <c r="C34" s="65"/>
    </row>
    <row r="35" spans="1:3">
      <c r="A35" s="65"/>
      <c r="B35" s="70" t="s">
        <v>600</v>
      </c>
      <c r="C35" s="65"/>
    </row>
    <row r="36" spans="1:3" ht="15.75" thickBot="1">
      <c r="A36" s="65"/>
      <c r="B36" s="71" t="s">
        <v>599</v>
      </c>
      <c r="C36" s="65"/>
    </row>
    <row r="37" spans="1:3">
      <c r="A37" s="65"/>
      <c r="B37" s="72" t="s">
        <v>663</v>
      </c>
      <c r="C37" s="65"/>
    </row>
    <row r="38" spans="1:3">
      <c r="A38" s="65"/>
      <c r="B38" s="70" t="s">
        <v>654</v>
      </c>
      <c r="C38" s="65"/>
    </row>
    <row r="39" spans="1:3" ht="23.25" thickBot="1">
      <c r="A39" s="65"/>
      <c r="B39" s="71" t="s">
        <v>601</v>
      </c>
      <c r="C39" s="65"/>
    </row>
    <row r="40" spans="1:3">
      <c r="A40" s="65"/>
      <c r="B40" s="72" t="s">
        <v>602</v>
      </c>
      <c r="C40" s="65"/>
    </row>
    <row r="41" spans="1:3">
      <c r="A41" s="65"/>
      <c r="B41" s="70" t="s">
        <v>603</v>
      </c>
      <c r="C41" s="65"/>
    </row>
    <row r="42" spans="1:3">
      <c r="A42" s="65"/>
      <c r="B42" s="70" t="s">
        <v>604</v>
      </c>
      <c r="C42" s="65"/>
    </row>
    <row r="43" spans="1:3" ht="23.25" thickBot="1">
      <c r="A43" s="65"/>
      <c r="B43" s="71" t="s">
        <v>664</v>
      </c>
      <c r="C43" s="65"/>
    </row>
    <row r="44" spans="1:3">
      <c r="A44" s="65"/>
      <c r="B44" s="72" t="s">
        <v>605</v>
      </c>
      <c r="C44" s="65"/>
    </row>
    <row r="45" spans="1:3">
      <c r="A45" s="65"/>
      <c r="B45" s="70" t="s">
        <v>606</v>
      </c>
      <c r="C45" s="65"/>
    </row>
    <row r="46" spans="1:3">
      <c r="A46" s="65"/>
      <c r="B46" s="70" t="s">
        <v>655</v>
      </c>
      <c r="C46" s="65"/>
    </row>
    <row r="47" spans="1:3">
      <c r="A47" s="65"/>
      <c r="B47" s="70" t="s">
        <v>656</v>
      </c>
      <c r="C47" s="65"/>
    </row>
    <row r="48" spans="1:3" ht="23.25" thickBot="1">
      <c r="A48" s="65"/>
      <c r="B48" s="71" t="s">
        <v>657</v>
      </c>
      <c r="C48" s="65"/>
    </row>
    <row r="49" spans="1:3" ht="13.5" customHeight="1">
      <c r="A49" s="219"/>
      <c r="B49" s="220" t="s">
        <v>755</v>
      </c>
      <c r="C49" s="65"/>
    </row>
    <row r="50" spans="1:3" ht="22.5">
      <c r="A50" s="65"/>
      <c r="B50" s="70" t="s">
        <v>756</v>
      </c>
      <c r="C50" s="65"/>
    </row>
    <row r="51" spans="1:3" ht="23.25" thickBot="1">
      <c r="A51" s="65"/>
      <c r="B51" s="71" t="s">
        <v>754</v>
      </c>
      <c r="C51" s="65"/>
    </row>
    <row r="52" spans="1:3">
      <c r="A52" s="65"/>
      <c r="B52" s="218"/>
      <c r="C52" s="65"/>
    </row>
    <row r="53" spans="1:3" ht="22.5">
      <c r="A53" s="65"/>
      <c r="B53" s="76" t="s">
        <v>607</v>
      </c>
      <c r="C53" s="65"/>
    </row>
    <row r="54" spans="1:3">
      <c r="A54" s="65"/>
      <c r="B54" s="65"/>
      <c r="C54" s="65"/>
    </row>
  </sheetData>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19"/>
  <sheetViews>
    <sheetView showGridLines="0" view="pageBreakPreview" zoomScale="85" zoomScaleNormal="70" zoomScaleSheetLayoutView="85" workbookViewId="0">
      <pane xSplit="3" ySplit="10" topLeftCell="G31" activePane="bottomRight" state="frozen"/>
      <selection activeCell="H15" sqref="H15:I15"/>
      <selection pane="topRight" activeCell="H15" sqref="H15:I15"/>
      <selection pane="bottomLeft" activeCell="H15" sqref="H15:I15"/>
      <selection pane="bottomRight" activeCell="L35" sqref="L35"/>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50" t="s">
        <v>572</v>
      </c>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O4" s="58"/>
    </row>
    <row r="5" spans="1:44" s="22" customFormat="1" ht="18.75">
      <c r="A5" s="350" t="str">
        <f>+'CUT MN'!A4</f>
        <v>CORRESPONDIENTE AL PERIODO DE ENERO A JULIO DE 2019</v>
      </c>
      <c r="B5" s="350"/>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O5" s="58"/>
    </row>
    <row r="6" spans="1:44" s="22" customFormat="1" ht="18.75">
      <c r="A6" s="350" t="str">
        <f>+'CUT MN'!A5</f>
        <v>ACTUALIZADO AL : 7 de agosto de 2019</v>
      </c>
      <c r="B6" s="350"/>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O6" s="58"/>
    </row>
    <row r="7" spans="1:44" s="22" customFormat="1" ht="18.75">
      <c r="A7" s="350" t="s">
        <v>573</v>
      </c>
      <c r="B7" s="350"/>
      <c r="C7" s="350"/>
      <c r="D7" s="350"/>
      <c r="E7" s="350"/>
      <c r="F7" s="350"/>
      <c r="G7" s="350"/>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54" t="s">
        <v>574</v>
      </c>
      <c r="E9" s="354"/>
      <c r="F9" s="354"/>
      <c r="G9" s="354"/>
      <c r="H9" s="354"/>
      <c r="I9" s="354"/>
      <c r="J9" s="354"/>
      <c r="K9" s="354"/>
      <c r="L9" s="354"/>
      <c r="M9" s="354"/>
      <c r="N9" s="354"/>
      <c r="O9" s="354"/>
      <c r="P9" s="354"/>
      <c r="Q9" s="354"/>
      <c r="R9" s="354"/>
      <c r="S9" s="354"/>
      <c r="T9" s="354"/>
      <c r="U9" s="354"/>
      <c r="V9" s="355"/>
      <c r="W9" s="351" t="s">
        <v>575</v>
      </c>
      <c r="X9" s="352"/>
      <c r="Y9" s="352"/>
      <c r="Z9" s="352"/>
      <c r="AA9" s="352"/>
      <c r="AB9" s="352"/>
      <c r="AC9" s="352"/>
      <c r="AD9" s="352"/>
      <c r="AE9" s="352"/>
      <c r="AF9" s="352"/>
      <c r="AG9" s="352"/>
      <c r="AH9" s="352"/>
      <c r="AI9" s="352"/>
      <c r="AJ9" s="352"/>
      <c r="AK9" s="352"/>
      <c r="AL9" s="353"/>
      <c r="AM9" s="58"/>
      <c r="AO9" s="58"/>
    </row>
    <row r="10" spans="1:44" s="140" customFormat="1" ht="34.5">
      <c r="A10" s="42" t="s">
        <v>576</v>
      </c>
      <c r="B10" s="43" t="s">
        <v>38</v>
      </c>
      <c r="C10" s="43" t="s">
        <v>577</v>
      </c>
      <c r="D10" s="59" t="s">
        <v>624</v>
      </c>
      <c r="E10" s="59" t="s">
        <v>623</v>
      </c>
      <c r="F10" s="60" t="s">
        <v>26</v>
      </c>
      <c r="G10" s="60" t="s">
        <v>3</v>
      </c>
      <c r="H10" s="60" t="s">
        <v>627</v>
      </c>
      <c r="I10" s="60" t="s">
        <v>11</v>
      </c>
      <c r="J10" s="60" t="s">
        <v>6</v>
      </c>
      <c r="K10" s="60" t="s">
        <v>672</v>
      </c>
      <c r="L10" s="60" t="s">
        <v>15</v>
      </c>
      <c r="M10" s="60" t="s">
        <v>628</v>
      </c>
      <c r="N10" s="60" t="s">
        <v>17</v>
      </c>
      <c r="O10" s="60" t="s">
        <v>13</v>
      </c>
      <c r="P10" s="60" t="s">
        <v>629</v>
      </c>
      <c r="Q10" s="60" t="s">
        <v>671</v>
      </c>
      <c r="R10" s="60" t="s">
        <v>20</v>
      </c>
      <c r="S10" s="60" t="s">
        <v>21</v>
      </c>
      <c r="T10" s="60" t="s">
        <v>8</v>
      </c>
      <c r="U10" s="60" t="s">
        <v>621</v>
      </c>
      <c r="V10" s="60" t="s">
        <v>752</v>
      </c>
      <c r="W10" s="59" t="s">
        <v>625</v>
      </c>
      <c r="X10" s="59" t="s">
        <v>626</v>
      </c>
      <c r="Y10" s="60" t="s">
        <v>3</v>
      </c>
      <c r="Z10" s="60" t="s">
        <v>566</v>
      </c>
      <c r="AA10" s="60" t="s">
        <v>11</v>
      </c>
      <c r="AB10" s="60" t="s">
        <v>6</v>
      </c>
      <c r="AC10" s="60" t="s">
        <v>15</v>
      </c>
      <c r="AD10" s="60" t="s">
        <v>17</v>
      </c>
      <c r="AE10" s="60" t="s">
        <v>13</v>
      </c>
      <c r="AF10" s="60" t="s">
        <v>629</v>
      </c>
      <c r="AG10" s="60" t="s">
        <v>671</v>
      </c>
      <c r="AH10" s="60" t="s">
        <v>20</v>
      </c>
      <c r="AI10" s="60" t="s">
        <v>21</v>
      </c>
      <c r="AJ10" s="60" t="s">
        <v>23</v>
      </c>
      <c r="AK10" s="60" t="s">
        <v>622</v>
      </c>
      <c r="AL10" s="60" t="s">
        <v>752</v>
      </c>
      <c r="AM10" s="59" t="s">
        <v>578</v>
      </c>
      <c r="AO10" s="195"/>
    </row>
    <row r="11" spans="1:44" ht="33" customHeight="1">
      <c r="A11" s="54">
        <v>6</v>
      </c>
      <c r="B11" s="55" t="s">
        <v>40</v>
      </c>
      <c r="C11" s="56" t="s">
        <v>677</v>
      </c>
      <c r="D11" s="79">
        <v>944.21</v>
      </c>
      <c r="E11" s="79">
        <v>944.21</v>
      </c>
      <c r="F11" s="79">
        <v>0</v>
      </c>
      <c r="G11" s="79">
        <v>10342.02</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f t="shared" ref="AM11:AM74" si="0">SUM(D11:AL11)</f>
        <v>12230.44</v>
      </c>
      <c r="AP11" s="45"/>
    </row>
    <row r="12" spans="1:44" ht="33" customHeight="1">
      <c r="A12" s="54">
        <v>10</v>
      </c>
      <c r="B12" s="55" t="s">
        <v>41</v>
      </c>
      <c r="C12" s="80" t="s">
        <v>726</v>
      </c>
      <c r="D12" s="79">
        <v>355511.54</v>
      </c>
      <c r="E12" s="79">
        <v>0</v>
      </c>
      <c r="F12" s="79">
        <v>1779.08</v>
      </c>
      <c r="G12" s="79">
        <v>126000.22000000003</v>
      </c>
      <c r="H12" s="79">
        <v>0</v>
      </c>
      <c r="I12" s="79">
        <f>420-420</f>
        <v>0</v>
      </c>
      <c r="J12" s="79">
        <v>9527698.8400000017</v>
      </c>
      <c r="K12" s="79">
        <v>0</v>
      </c>
      <c r="L12" s="79">
        <f>90527.37-86277.37-2200</f>
        <v>2050</v>
      </c>
      <c r="M12" s="79">
        <v>0</v>
      </c>
      <c r="N12" s="79">
        <v>0</v>
      </c>
      <c r="O12" s="79">
        <v>696</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f t="shared" si="0"/>
        <v>10013735.680000002</v>
      </c>
      <c r="AP12" s="45"/>
    </row>
    <row r="13" spans="1:44" ht="33" customHeight="1">
      <c r="A13" s="54">
        <v>15</v>
      </c>
      <c r="B13" s="55" t="s">
        <v>42</v>
      </c>
      <c r="C13" s="56" t="s">
        <v>679</v>
      </c>
      <c r="D13" s="79">
        <v>0</v>
      </c>
      <c r="E13" s="79">
        <v>25118446.759999998</v>
      </c>
      <c r="F13" s="79">
        <v>25482627.670000002</v>
      </c>
      <c r="G13" s="79">
        <v>5875823.2600000063</v>
      </c>
      <c r="H13" s="79">
        <v>0</v>
      </c>
      <c r="I13" s="79">
        <v>0</v>
      </c>
      <c r="J13" s="79">
        <v>177750</v>
      </c>
      <c r="K13" s="79">
        <v>0</v>
      </c>
      <c r="L13" s="79">
        <f>4612.27-4612.27</f>
        <v>0</v>
      </c>
      <c r="M13" s="79">
        <v>0</v>
      </c>
      <c r="N13" s="79">
        <v>0</v>
      </c>
      <c r="O13" s="79">
        <v>54.31</v>
      </c>
      <c r="P13" s="79">
        <v>35742.379999999997</v>
      </c>
      <c r="Q13" s="79">
        <v>0</v>
      </c>
      <c r="R13" s="79">
        <v>0</v>
      </c>
      <c r="S13" s="79">
        <v>0</v>
      </c>
      <c r="T13" s="79">
        <v>0</v>
      </c>
      <c r="U13" s="79">
        <v>0</v>
      </c>
      <c r="V13" s="79">
        <v>0</v>
      </c>
      <c r="W13" s="79">
        <v>25118446.757600002</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f t="shared" si="0"/>
        <v>81808891.137600005</v>
      </c>
      <c r="AP13" s="45"/>
    </row>
    <row r="14" spans="1:44" ht="33" customHeight="1">
      <c r="A14" s="54">
        <v>16</v>
      </c>
      <c r="B14" s="55" t="s">
        <v>43</v>
      </c>
      <c r="C14" s="56" t="s">
        <v>680</v>
      </c>
      <c r="D14" s="79">
        <v>13428067.43</v>
      </c>
      <c r="E14" s="79">
        <v>0</v>
      </c>
      <c r="F14" s="79">
        <v>7733516.1100000003</v>
      </c>
      <c r="G14" s="79">
        <v>588970.59</v>
      </c>
      <c r="H14" s="79">
        <v>0</v>
      </c>
      <c r="I14" s="79">
        <v>650</v>
      </c>
      <c r="J14" s="79">
        <v>2097490.77</v>
      </c>
      <c r="K14" s="79">
        <v>0</v>
      </c>
      <c r="L14" s="79">
        <v>0</v>
      </c>
      <c r="M14" s="79">
        <v>0</v>
      </c>
      <c r="N14" s="79">
        <v>0</v>
      </c>
      <c r="O14" s="79">
        <v>717.5799999999997</v>
      </c>
      <c r="P14" s="79">
        <v>6349.76</v>
      </c>
      <c r="Q14" s="79">
        <v>0</v>
      </c>
      <c r="R14" s="79">
        <v>0</v>
      </c>
      <c r="S14" s="79">
        <v>0</v>
      </c>
      <c r="T14" s="79">
        <v>0</v>
      </c>
      <c r="U14" s="79">
        <v>0</v>
      </c>
      <c r="V14" s="79">
        <v>8925</v>
      </c>
      <c r="W14" s="79">
        <v>0</v>
      </c>
      <c r="X14" s="79">
        <v>0</v>
      </c>
      <c r="Y14" s="79">
        <v>0</v>
      </c>
      <c r="Z14" s="79">
        <v>0</v>
      </c>
      <c r="AA14" s="79">
        <v>0</v>
      </c>
      <c r="AB14" s="79">
        <v>481705.77</v>
      </c>
      <c r="AC14" s="79">
        <v>0</v>
      </c>
      <c r="AD14" s="79">
        <v>0</v>
      </c>
      <c r="AE14" s="79">
        <v>0</v>
      </c>
      <c r="AF14" s="79">
        <v>0</v>
      </c>
      <c r="AG14" s="79">
        <v>33677.18</v>
      </c>
      <c r="AH14" s="79">
        <v>0</v>
      </c>
      <c r="AI14" s="79">
        <v>0</v>
      </c>
      <c r="AJ14" s="79">
        <v>0</v>
      </c>
      <c r="AK14" s="79">
        <v>0</v>
      </c>
      <c r="AL14" s="79">
        <v>0</v>
      </c>
      <c r="AM14" s="79">
        <f t="shared" si="0"/>
        <v>24380070.189999998</v>
      </c>
      <c r="AP14" s="45"/>
      <c r="AR14" s="16"/>
    </row>
    <row r="15" spans="1:44" ht="33" customHeight="1">
      <c r="A15" s="54">
        <v>20</v>
      </c>
      <c r="B15" s="55" t="s">
        <v>44</v>
      </c>
      <c r="C15" s="80" t="s">
        <v>678</v>
      </c>
      <c r="D15" s="79">
        <v>0</v>
      </c>
      <c r="E15" s="79">
        <v>848022</v>
      </c>
      <c r="F15" s="79">
        <v>8881735.9400000013</v>
      </c>
      <c r="G15" s="79">
        <v>174668.63999999996</v>
      </c>
      <c r="H15" s="79">
        <v>0</v>
      </c>
      <c r="I15" s="79">
        <v>50</v>
      </c>
      <c r="J15" s="79">
        <v>1746193.3000000003</v>
      </c>
      <c r="K15" s="79">
        <v>0</v>
      </c>
      <c r="L15" s="79">
        <f>1231.06-1231.06</f>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K15" s="79">
        <v>0</v>
      </c>
      <c r="AL15" s="79">
        <v>0</v>
      </c>
      <c r="AM15" s="79">
        <f t="shared" si="0"/>
        <v>11650669.880000003</v>
      </c>
      <c r="AP15" s="45"/>
      <c r="AQ15" s="16"/>
      <c r="AR15" s="16"/>
    </row>
    <row r="16" spans="1:44" ht="33" customHeight="1">
      <c r="A16" s="54">
        <v>25</v>
      </c>
      <c r="B16" s="55" t="s">
        <v>45</v>
      </c>
      <c r="C16" s="56" t="s">
        <v>680</v>
      </c>
      <c r="D16" s="79">
        <v>0</v>
      </c>
      <c r="E16" s="79">
        <v>0</v>
      </c>
      <c r="F16" s="79">
        <v>1722957.08</v>
      </c>
      <c r="G16" s="79">
        <v>1784007.4200000002</v>
      </c>
      <c r="H16" s="79">
        <v>0</v>
      </c>
      <c r="I16" s="79">
        <v>0</v>
      </c>
      <c r="J16" s="79">
        <v>192167.47999999998</v>
      </c>
      <c r="K16" s="79">
        <v>0</v>
      </c>
      <c r="L16" s="79">
        <v>0</v>
      </c>
      <c r="M16" s="79">
        <v>173282.59</v>
      </c>
      <c r="N16" s="79">
        <v>0</v>
      </c>
      <c r="O16" s="79">
        <v>0</v>
      </c>
      <c r="P16" s="79">
        <v>11522.779999999999</v>
      </c>
      <c r="Q16" s="79">
        <v>105933736.21999994</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f t="shared" si="0"/>
        <v>109817673.56999993</v>
      </c>
      <c r="AP16" s="45"/>
      <c r="AQ16" s="16"/>
      <c r="AR16" s="16"/>
    </row>
    <row r="17" spans="1:42" ht="33" customHeight="1">
      <c r="A17" s="54">
        <v>30</v>
      </c>
      <c r="B17" s="55" t="s">
        <v>675</v>
      </c>
      <c r="C17" s="56" t="s">
        <v>679</v>
      </c>
      <c r="D17" s="79">
        <v>0</v>
      </c>
      <c r="E17" s="79">
        <v>0</v>
      </c>
      <c r="F17" s="79">
        <v>0</v>
      </c>
      <c r="G17" s="79">
        <v>47791.71</v>
      </c>
      <c r="H17" s="79">
        <v>0</v>
      </c>
      <c r="I17" s="79">
        <v>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f t="shared" si="0"/>
        <v>47791.71</v>
      </c>
      <c r="AP17" s="45"/>
    </row>
    <row r="18" spans="1:42" ht="33" customHeight="1">
      <c r="A18" s="54">
        <v>35</v>
      </c>
      <c r="B18" s="55" t="s">
        <v>46</v>
      </c>
      <c r="C18" s="56" t="s">
        <v>681</v>
      </c>
      <c r="D18" s="79">
        <v>0</v>
      </c>
      <c r="E18" s="79">
        <v>0</v>
      </c>
      <c r="F18" s="79">
        <v>0</v>
      </c>
      <c r="G18" s="79">
        <v>1448974.8800000004</v>
      </c>
      <c r="H18" s="79">
        <v>0</v>
      </c>
      <c r="I18" s="79">
        <v>1498.21</v>
      </c>
      <c r="J18" s="79">
        <v>5177208.62</v>
      </c>
      <c r="K18" s="79">
        <v>0</v>
      </c>
      <c r="L18" s="79">
        <v>0</v>
      </c>
      <c r="M18" s="79">
        <v>0</v>
      </c>
      <c r="N18" s="79">
        <v>0</v>
      </c>
      <c r="O18" s="79">
        <v>50</v>
      </c>
      <c r="P18" s="79">
        <v>0</v>
      </c>
      <c r="Q18" s="79">
        <v>1626390.6900000002</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f t="shared" si="0"/>
        <v>8254122.4000000013</v>
      </c>
      <c r="AP18" s="45"/>
    </row>
    <row r="19" spans="1:42" ht="33" customHeight="1">
      <c r="A19" s="54">
        <v>41</v>
      </c>
      <c r="B19" s="55" t="s">
        <v>47</v>
      </c>
      <c r="C19" s="80" t="s">
        <v>678</v>
      </c>
      <c r="D19" s="79">
        <v>109849.75</v>
      </c>
      <c r="E19" s="79">
        <v>180000</v>
      </c>
      <c r="F19" s="79">
        <v>60210.64</v>
      </c>
      <c r="G19" s="79">
        <v>10509232.839999998</v>
      </c>
      <c r="H19" s="79">
        <v>0</v>
      </c>
      <c r="I19" s="79">
        <v>100</v>
      </c>
      <c r="J19" s="79">
        <v>15825288.82</v>
      </c>
      <c r="K19" s="79">
        <v>0</v>
      </c>
      <c r="L19" s="79">
        <v>0</v>
      </c>
      <c r="M19" s="79">
        <v>7724367.8300000001</v>
      </c>
      <c r="N19" s="79">
        <v>0</v>
      </c>
      <c r="O19" s="79">
        <v>471.75</v>
      </c>
      <c r="P19" s="79">
        <v>1473.3200000000002</v>
      </c>
      <c r="Q19" s="79">
        <v>178090.65</v>
      </c>
      <c r="R19" s="79">
        <v>0</v>
      </c>
      <c r="S19" s="79">
        <v>0</v>
      </c>
      <c r="T19" s="79">
        <v>0</v>
      </c>
      <c r="U19" s="79">
        <v>0</v>
      </c>
      <c r="V19" s="79">
        <v>138530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f t="shared" si="0"/>
        <v>34727615.599999994</v>
      </c>
      <c r="AP19" s="45"/>
    </row>
    <row r="20" spans="1:42" ht="33" customHeight="1">
      <c r="A20" s="54">
        <v>46</v>
      </c>
      <c r="B20" s="55" t="s">
        <v>48</v>
      </c>
      <c r="C20" s="56" t="s">
        <v>682</v>
      </c>
      <c r="D20" s="79">
        <v>5135692.7699999996</v>
      </c>
      <c r="E20" s="79">
        <v>523869.75</v>
      </c>
      <c r="F20" s="79">
        <v>9655233.4100000001</v>
      </c>
      <c r="G20" s="79">
        <v>15485787.49</v>
      </c>
      <c r="H20" s="79">
        <v>0</v>
      </c>
      <c r="I20" s="79">
        <v>0</v>
      </c>
      <c r="J20" s="79">
        <v>73307213.430000007</v>
      </c>
      <c r="K20" s="79">
        <v>0</v>
      </c>
      <c r="L20" s="79">
        <f>47012.45-47012.45</f>
        <v>0</v>
      </c>
      <c r="M20" s="79">
        <v>0</v>
      </c>
      <c r="N20" s="79">
        <v>0</v>
      </c>
      <c r="O20" s="79">
        <v>0</v>
      </c>
      <c r="P20" s="79">
        <v>0</v>
      </c>
      <c r="Q20" s="79">
        <v>19930</v>
      </c>
      <c r="R20" s="79">
        <v>0</v>
      </c>
      <c r="S20" s="79">
        <v>0</v>
      </c>
      <c r="T20" s="79">
        <v>0</v>
      </c>
      <c r="U20" s="79">
        <v>0</v>
      </c>
      <c r="V20" s="79">
        <v>35970697.330000006</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f t="shared" si="0"/>
        <v>140098424.18000001</v>
      </c>
      <c r="AP20" s="45"/>
    </row>
    <row r="21" spans="1:42" ht="33" customHeight="1">
      <c r="A21" s="54">
        <v>47</v>
      </c>
      <c r="B21" s="55" t="s">
        <v>49</v>
      </c>
      <c r="C21" s="56" t="s">
        <v>683</v>
      </c>
      <c r="D21" s="79">
        <v>0</v>
      </c>
      <c r="E21" s="79">
        <v>0</v>
      </c>
      <c r="F21" s="79">
        <v>873945.77</v>
      </c>
      <c r="G21" s="79">
        <v>488978.27</v>
      </c>
      <c r="H21" s="79">
        <v>0</v>
      </c>
      <c r="I21" s="79">
        <v>31095.18</v>
      </c>
      <c r="J21" s="79">
        <v>371489.04000000004</v>
      </c>
      <c r="K21" s="79">
        <v>0</v>
      </c>
      <c r="L21" s="79">
        <f>11100.71-11100.71</f>
        <v>0</v>
      </c>
      <c r="M21" s="79">
        <v>0</v>
      </c>
      <c r="N21" s="79">
        <v>0</v>
      </c>
      <c r="O21" s="79">
        <v>0</v>
      </c>
      <c r="P21" s="79">
        <v>0</v>
      </c>
      <c r="Q21" s="79">
        <v>0</v>
      </c>
      <c r="R21" s="79">
        <v>0</v>
      </c>
      <c r="S21" s="79">
        <v>0</v>
      </c>
      <c r="T21" s="79">
        <v>0</v>
      </c>
      <c r="U21" s="79">
        <v>0</v>
      </c>
      <c r="V21" s="79">
        <v>0</v>
      </c>
      <c r="W21" s="79">
        <v>0</v>
      </c>
      <c r="X21" s="79">
        <v>0</v>
      </c>
      <c r="Y21" s="79">
        <v>0</v>
      </c>
      <c r="Z21" s="79">
        <v>0</v>
      </c>
      <c r="AA21" s="79">
        <v>50.01</v>
      </c>
      <c r="AB21" s="79">
        <v>10358600</v>
      </c>
      <c r="AC21" s="79">
        <v>0</v>
      </c>
      <c r="AD21" s="79">
        <v>0</v>
      </c>
      <c r="AE21" s="79">
        <v>0</v>
      </c>
      <c r="AF21" s="79">
        <v>0</v>
      </c>
      <c r="AG21" s="79">
        <v>0</v>
      </c>
      <c r="AH21" s="79">
        <v>0</v>
      </c>
      <c r="AI21" s="79">
        <v>0</v>
      </c>
      <c r="AJ21" s="79">
        <v>0</v>
      </c>
      <c r="AK21" s="79">
        <v>0</v>
      </c>
      <c r="AL21" s="79">
        <v>0</v>
      </c>
      <c r="AM21" s="79">
        <f t="shared" si="0"/>
        <v>12124158.27</v>
      </c>
      <c r="AP21" s="45"/>
    </row>
    <row r="22" spans="1:42" ht="33" customHeight="1">
      <c r="A22" s="54">
        <v>48</v>
      </c>
      <c r="B22" s="55" t="s">
        <v>50</v>
      </c>
      <c r="C22" s="56" t="s">
        <v>725</v>
      </c>
      <c r="D22" s="79">
        <v>0</v>
      </c>
      <c r="E22" s="79">
        <v>0</v>
      </c>
      <c r="F22" s="79">
        <v>1502897.3</v>
      </c>
      <c r="G22" s="79">
        <v>67501.72</v>
      </c>
      <c r="H22" s="79">
        <v>0</v>
      </c>
      <c r="I22" s="79">
        <v>0</v>
      </c>
      <c r="J22" s="79">
        <v>0</v>
      </c>
      <c r="K22" s="79">
        <v>0</v>
      </c>
      <c r="L22" s="79">
        <v>0</v>
      </c>
      <c r="M22" s="79">
        <v>0</v>
      </c>
      <c r="N22" s="79">
        <v>0</v>
      </c>
      <c r="O22" s="79">
        <v>0</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f t="shared" si="0"/>
        <v>1570399.02</v>
      </c>
      <c r="AP22" s="45"/>
    </row>
    <row r="23" spans="1:42" ht="33" customHeight="1">
      <c r="A23" s="54">
        <v>52</v>
      </c>
      <c r="B23" s="55" t="s">
        <v>51</v>
      </c>
      <c r="C23" s="80" t="s">
        <v>726</v>
      </c>
      <c r="D23" s="79">
        <v>0</v>
      </c>
      <c r="E23" s="79">
        <v>0</v>
      </c>
      <c r="F23" s="79">
        <v>5617</v>
      </c>
      <c r="G23" s="79">
        <v>40768.81</v>
      </c>
      <c r="H23" s="79">
        <v>0</v>
      </c>
      <c r="I23" s="79">
        <v>50</v>
      </c>
      <c r="J23" s="79">
        <v>1927.18</v>
      </c>
      <c r="K23" s="79">
        <v>0</v>
      </c>
      <c r="L23" s="79">
        <v>0</v>
      </c>
      <c r="M23" s="79">
        <v>0</v>
      </c>
      <c r="N23" s="79">
        <v>0</v>
      </c>
      <c r="O23" s="79">
        <v>348</v>
      </c>
      <c r="P23" s="79">
        <v>391.47</v>
      </c>
      <c r="Q23" s="79">
        <v>0</v>
      </c>
      <c r="R23" s="79">
        <v>0</v>
      </c>
      <c r="S23" s="79">
        <v>0</v>
      </c>
      <c r="T23" s="79">
        <v>0</v>
      </c>
      <c r="U23" s="79">
        <v>0</v>
      </c>
      <c r="V23" s="79">
        <v>0</v>
      </c>
      <c r="W23" s="79">
        <v>0</v>
      </c>
      <c r="X23" s="79">
        <v>0</v>
      </c>
      <c r="Y23" s="79">
        <v>0</v>
      </c>
      <c r="Z23" s="79">
        <v>0</v>
      </c>
      <c r="AA23" s="79">
        <v>50.01</v>
      </c>
      <c r="AB23" s="79">
        <v>3430000</v>
      </c>
      <c r="AC23" s="79">
        <v>0</v>
      </c>
      <c r="AD23" s="79">
        <v>0</v>
      </c>
      <c r="AE23" s="79">
        <v>0</v>
      </c>
      <c r="AF23" s="79">
        <v>0</v>
      </c>
      <c r="AG23" s="79">
        <v>0</v>
      </c>
      <c r="AH23" s="79">
        <v>0</v>
      </c>
      <c r="AI23" s="79">
        <v>0</v>
      </c>
      <c r="AJ23" s="79">
        <v>0</v>
      </c>
      <c r="AK23" s="79">
        <v>0</v>
      </c>
      <c r="AL23" s="79">
        <v>0</v>
      </c>
      <c r="AM23" s="79">
        <f t="shared" si="0"/>
        <v>3479152.47</v>
      </c>
      <c r="AP23" s="45"/>
    </row>
    <row r="24" spans="1:42" ht="33" customHeight="1">
      <c r="A24" s="54">
        <v>66</v>
      </c>
      <c r="B24" s="55" t="s">
        <v>52</v>
      </c>
      <c r="C24" s="56" t="s">
        <v>684</v>
      </c>
      <c r="D24" s="79">
        <v>286610.51</v>
      </c>
      <c r="E24" s="79">
        <v>0</v>
      </c>
      <c r="F24" s="79">
        <v>8703.75</v>
      </c>
      <c r="G24" s="79">
        <v>9609.58</v>
      </c>
      <c r="H24" s="79">
        <v>0</v>
      </c>
      <c r="I24" s="79">
        <v>0</v>
      </c>
      <c r="J24" s="79">
        <v>293891.18</v>
      </c>
      <c r="K24" s="79">
        <v>0</v>
      </c>
      <c r="L24" s="79">
        <v>0</v>
      </c>
      <c r="M24" s="79">
        <v>0</v>
      </c>
      <c r="N24" s="79">
        <v>0</v>
      </c>
      <c r="O24" s="79">
        <v>0</v>
      </c>
      <c r="P24" s="79">
        <v>3755.66</v>
      </c>
      <c r="Q24" s="79">
        <v>0</v>
      </c>
      <c r="R24" s="79">
        <v>0</v>
      </c>
      <c r="S24" s="79">
        <v>0</v>
      </c>
      <c r="T24" s="79">
        <v>0</v>
      </c>
      <c r="U24" s="79">
        <v>0</v>
      </c>
      <c r="V24" s="79">
        <v>0</v>
      </c>
      <c r="W24" s="79">
        <v>0</v>
      </c>
      <c r="X24" s="79">
        <v>0</v>
      </c>
      <c r="Y24" s="79">
        <v>100.02</v>
      </c>
      <c r="Z24" s="79">
        <v>0</v>
      </c>
      <c r="AA24" s="79">
        <v>100.02</v>
      </c>
      <c r="AB24" s="79">
        <v>3886167.5</v>
      </c>
      <c r="AC24" s="79">
        <v>0</v>
      </c>
      <c r="AD24" s="79">
        <v>0</v>
      </c>
      <c r="AE24" s="79">
        <v>0</v>
      </c>
      <c r="AF24" s="79">
        <v>0</v>
      </c>
      <c r="AG24" s="79">
        <v>0</v>
      </c>
      <c r="AH24" s="79">
        <v>0</v>
      </c>
      <c r="AI24" s="79">
        <v>0</v>
      </c>
      <c r="AJ24" s="79">
        <v>0</v>
      </c>
      <c r="AK24" s="79">
        <v>0</v>
      </c>
      <c r="AL24" s="79">
        <v>0</v>
      </c>
      <c r="AM24" s="79">
        <f t="shared" si="0"/>
        <v>4488938.22</v>
      </c>
      <c r="AP24" s="45"/>
    </row>
    <row r="25" spans="1:42" ht="33" customHeight="1">
      <c r="A25" s="54">
        <v>70</v>
      </c>
      <c r="B25" s="55" t="s">
        <v>53</v>
      </c>
      <c r="C25" s="56" t="s">
        <v>684</v>
      </c>
      <c r="D25" s="79">
        <v>0</v>
      </c>
      <c r="E25" s="79">
        <v>0</v>
      </c>
      <c r="F25" s="79">
        <v>387936</v>
      </c>
      <c r="G25" s="79">
        <v>103310.26999999999</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50.01</v>
      </c>
      <c r="AB25" s="79">
        <v>9979744.2200000007</v>
      </c>
      <c r="AC25" s="79">
        <v>0</v>
      </c>
      <c r="AD25" s="79">
        <v>0</v>
      </c>
      <c r="AE25" s="79">
        <v>0</v>
      </c>
      <c r="AF25" s="79">
        <v>0</v>
      </c>
      <c r="AG25" s="79">
        <v>0</v>
      </c>
      <c r="AH25" s="79">
        <v>0</v>
      </c>
      <c r="AI25" s="79">
        <v>0</v>
      </c>
      <c r="AJ25" s="79">
        <v>0</v>
      </c>
      <c r="AK25" s="79">
        <v>0</v>
      </c>
      <c r="AL25" s="79">
        <v>0</v>
      </c>
      <c r="AM25" s="79">
        <f t="shared" si="0"/>
        <v>10471040.5</v>
      </c>
      <c r="AP25" s="45"/>
    </row>
    <row r="26" spans="1:42" ht="33" customHeight="1">
      <c r="A26" s="54">
        <v>76</v>
      </c>
      <c r="B26" s="55" t="s">
        <v>54</v>
      </c>
      <c r="C26" s="56" t="s">
        <v>677</v>
      </c>
      <c r="D26" s="79">
        <v>0</v>
      </c>
      <c r="E26" s="79">
        <v>0</v>
      </c>
      <c r="F26" s="79">
        <v>0</v>
      </c>
      <c r="G26" s="79">
        <v>13281.32</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f t="shared" si="0"/>
        <v>13281.32</v>
      </c>
      <c r="AP26" s="45"/>
    </row>
    <row r="27" spans="1:42" ht="33" customHeight="1">
      <c r="A27" s="54">
        <v>78</v>
      </c>
      <c r="B27" s="55" t="s">
        <v>674</v>
      </c>
      <c r="C27" s="56" t="s">
        <v>679</v>
      </c>
      <c r="D27" s="79">
        <v>0</v>
      </c>
      <c r="E27" s="79">
        <v>0</v>
      </c>
      <c r="F27" s="79">
        <v>151714.37</v>
      </c>
      <c r="G27" s="79">
        <v>85014.44</v>
      </c>
      <c r="H27" s="79">
        <v>0</v>
      </c>
      <c r="I27" s="79">
        <v>50</v>
      </c>
      <c r="J27" s="79">
        <v>1287100.98</v>
      </c>
      <c r="K27" s="79">
        <v>0</v>
      </c>
      <c r="L27" s="79">
        <v>0</v>
      </c>
      <c r="M27" s="79">
        <v>0</v>
      </c>
      <c r="N27" s="79">
        <v>0</v>
      </c>
      <c r="O27" s="79">
        <v>0</v>
      </c>
      <c r="P27" s="79">
        <v>0</v>
      </c>
      <c r="Q27" s="79">
        <v>0</v>
      </c>
      <c r="R27" s="79">
        <v>0</v>
      </c>
      <c r="S27" s="79">
        <v>0</v>
      </c>
      <c r="T27" s="79">
        <v>0</v>
      </c>
      <c r="U27" s="79">
        <v>0</v>
      </c>
      <c r="V27" s="79">
        <v>3503.5</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f t="shared" si="0"/>
        <v>1527383.29</v>
      </c>
      <c r="AP27" s="45"/>
    </row>
    <row r="28" spans="1:42" ht="33" customHeight="1">
      <c r="A28" s="54">
        <v>81</v>
      </c>
      <c r="B28" s="55" t="s">
        <v>55</v>
      </c>
      <c r="C28" s="56" t="s">
        <v>677</v>
      </c>
      <c r="D28" s="79">
        <v>731615.69</v>
      </c>
      <c r="E28" s="79">
        <v>2031033.8</v>
      </c>
      <c r="F28" s="79">
        <v>3018434.17</v>
      </c>
      <c r="G28" s="79">
        <v>227579.56</v>
      </c>
      <c r="H28" s="79">
        <v>0</v>
      </c>
      <c r="I28" s="79">
        <v>0</v>
      </c>
      <c r="J28" s="79">
        <v>33510194.210000001</v>
      </c>
      <c r="K28" s="79">
        <v>0</v>
      </c>
      <c r="L28" s="79">
        <v>0</v>
      </c>
      <c r="M28" s="79">
        <v>0</v>
      </c>
      <c r="N28" s="79">
        <v>0</v>
      </c>
      <c r="O28" s="79">
        <v>0</v>
      </c>
      <c r="P28" s="79">
        <v>0</v>
      </c>
      <c r="Q28" s="79">
        <v>0</v>
      </c>
      <c r="R28" s="79">
        <v>0</v>
      </c>
      <c r="S28" s="79">
        <v>0</v>
      </c>
      <c r="T28" s="79">
        <v>0</v>
      </c>
      <c r="U28" s="79">
        <v>0</v>
      </c>
      <c r="V28" s="79">
        <v>63875.5</v>
      </c>
      <c r="W28" s="79">
        <v>0</v>
      </c>
      <c r="X28" s="79">
        <v>0</v>
      </c>
      <c r="Y28" s="79">
        <v>0</v>
      </c>
      <c r="Z28" s="79">
        <v>0</v>
      </c>
      <c r="AA28" s="79">
        <v>0</v>
      </c>
      <c r="AB28" s="79">
        <v>3766964.9799999977</v>
      </c>
      <c r="AC28" s="79">
        <v>0</v>
      </c>
      <c r="AD28" s="79">
        <v>0</v>
      </c>
      <c r="AE28" s="79">
        <v>0</v>
      </c>
      <c r="AF28" s="79">
        <v>0</v>
      </c>
      <c r="AG28" s="79">
        <v>0</v>
      </c>
      <c r="AH28" s="79">
        <v>0</v>
      </c>
      <c r="AI28" s="79">
        <v>0</v>
      </c>
      <c r="AJ28" s="79">
        <v>0</v>
      </c>
      <c r="AK28" s="79">
        <v>0</v>
      </c>
      <c r="AL28" s="79">
        <v>0</v>
      </c>
      <c r="AM28" s="79">
        <f t="shared" si="0"/>
        <v>43349697.909999996</v>
      </c>
      <c r="AP28" s="45"/>
    </row>
    <row r="29" spans="1:42" ht="33" customHeight="1">
      <c r="A29" s="54">
        <v>85</v>
      </c>
      <c r="B29" s="55" t="s">
        <v>735</v>
      </c>
      <c r="C29" s="56" t="s">
        <v>679</v>
      </c>
      <c r="D29" s="79">
        <v>0</v>
      </c>
      <c r="E29" s="79">
        <v>0</v>
      </c>
      <c r="F29" s="79">
        <v>0</v>
      </c>
      <c r="G29" s="79">
        <v>28900.01</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K29" s="79">
        <v>0</v>
      </c>
      <c r="AL29" s="79">
        <v>0</v>
      </c>
      <c r="AM29" s="79">
        <f t="shared" si="0"/>
        <v>28900.01</v>
      </c>
      <c r="AP29" s="45"/>
    </row>
    <row r="30" spans="1:42" ht="33" customHeight="1">
      <c r="A30" s="54">
        <v>86</v>
      </c>
      <c r="B30" s="55" t="s">
        <v>56</v>
      </c>
      <c r="C30" s="80" t="s">
        <v>680</v>
      </c>
      <c r="D30" s="79">
        <v>0</v>
      </c>
      <c r="E30" s="79">
        <v>0</v>
      </c>
      <c r="F30" s="79">
        <v>746579.71</v>
      </c>
      <c r="G30" s="79">
        <v>566093.51999999979</v>
      </c>
      <c r="H30" s="79">
        <v>0</v>
      </c>
      <c r="I30" s="79">
        <v>0</v>
      </c>
      <c r="J30" s="79">
        <v>5414607.2999999998</v>
      </c>
      <c r="K30" s="79">
        <v>0</v>
      </c>
      <c r="L30" s="79">
        <v>0</v>
      </c>
      <c r="M30" s="79">
        <v>0</v>
      </c>
      <c r="N30" s="79">
        <v>0</v>
      </c>
      <c r="O30" s="79">
        <v>0</v>
      </c>
      <c r="P30" s="79">
        <v>0</v>
      </c>
      <c r="Q30" s="79">
        <v>0</v>
      </c>
      <c r="R30" s="79">
        <v>0</v>
      </c>
      <c r="S30" s="79">
        <v>0</v>
      </c>
      <c r="T30" s="79">
        <v>0</v>
      </c>
      <c r="U30" s="79">
        <v>0</v>
      </c>
      <c r="V30" s="79">
        <v>8200</v>
      </c>
      <c r="W30" s="79">
        <v>0</v>
      </c>
      <c r="X30" s="79">
        <v>0</v>
      </c>
      <c r="Y30" s="79">
        <v>0</v>
      </c>
      <c r="Z30" s="79">
        <v>0</v>
      </c>
      <c r="AA30" s="79">
        <v>200.04</v>
      </c>
      <c r="AB30" s="79">
        <v>75155935.709999993</v>
      </c>
      <c r="AC30" s="79">
        <v>0</v>
      </c>
      <c r="AD30" s="79">
        <v>0</v>
      </c>
      <c r="AE30" s="79">
        <v>0</v>
      </c>
      <c r="AF30" s="79">
        <v>0</v>
      </c>
      <c r="AG30" s="79">
        <v>0</v>
      </c>
      <c r="AH30" s="79">
        <v>0</v>
      </c>
      <c r="AI30" s="79">
        <v>0</v>
      </c>
      <c r="AJ30" s="79">
        <v>0</v>
      </c>
      <c r="AK30" s="79">
        <v>0</v>
      </c>
      <c r="AL30" s="79">
        <v>0</v>
      </c>
      <c r="AM30" s="79">
        <f t="shared" si="0"/>
        <v>81891616.279999986</v>
      </c>
      <c r="AP30" s="45"/>
    </row>
    <row r="31" spans="1:42" ht="33" customHeight="1">
      <c r="A31" s="54">
        <v>87</v>
      </c>
      <c r="B31" s="204" t="s">
        <v>57</v>
      </c>
      <c r="C31" s="56" t="s">
        <v>684</v>
      </c>
      <c r="D31" s="79">
        <v>0</v>
      </c>
      <c r="E31" s="79">
        <v>0</v>
      </c>
      <c r="F31" s="79">
        <v>0</v>
      </c>
      <c r="G31" s="79">
        <v>128153.87000000002</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f t="shared" si="0"/>
        <v>128153.87000000002</v>
      </c>
      <c r="AP31" s="45"/>
    </row>
    <row r="32" spans="1:42" ht="33" customHeight="1">
      <c r="A32" s="54">
        <v>95</v>
      </c>
      <c r="B32" s="55" t="s">
        <v>58</v>
      </c>
      <c r="C32" s="56" t="s">
        <v>725</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f t="shared" si="0"/>
        <v>0</v>
      </c>
      <c r="AP32" s="45"/>
    </row>
    <row r="33" spans="1:42" ht="33" customHeight="1">
      <c r="A33" s="54" t="s">
        <v>554</v>
      </c>
      <c r="B33" s="55" t="s">
        <v>616</v>
      </c>
      <c r="C33" s="56" t="s">
        <v>682</v>
      </c>
      <c r="D33" s="79">
        <v>491612.97</v>
      </c>
      <c r="E33" s="79">
        <v>4850498.2699999996</v>
      </c>
      <c r="F33" s="79">
        <v>0</v>
      </c>
      <c r="G33" s="79">
        <v>0</v>
      </c>
      <c r="H33" s="79">
        <v>0</v>
      </c>
      <c r="I33" s="79">
        <v>0</v>
      </c>
      <c r="J33" s="79">
        <v>467266.55</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f t="shared" si="0"/>
        <v>5809377.7899999991</v>
      </c>
      <c r="AP33" s="45"/>
    </row>
    <row r="34" spans="1:42" ht="33" customHeight="1">
      <c r="A34" s="54" t="s">
        <v>556</v>
      </c>
      <c r="B34" s="55" t="s">
        <v>616</v>
      </c>
      <c r="C34" s="56" t="s">
        <v>682</v>
      </c>
      <c r="D34" s="79">
        <v>35444603.740000002</v>
      </c>
      <c r="E34" s="79">
        <v>15139418.540000001</v>
      </c>
      <c r="F34" s="79">
        <v>58216690.549999997</v>
      </c>
      <c r="G34" s="79">
        <v>621219.92000000016</v>
      </c>
      <c r="H34" s="79">
        <v>0</v>
      </c>
      <c r="I34" s="79">
        <v>1150</v>
      </c>
      <c r="J34" s="79">
        <v>15955217.179999998</v>
      </c>
      <c r="K34" s="79">
        <v>0</v>
      </c>
      <c r="L34" s="79">
        <f>7201.88-6751.88</f>
        <v>450</v>
      </c>
      <c r="M34" s="79">
        <v>0</v>
      </c>
      <c r="N34" s="79">
        <v>0</v>
      </c>
      <c r="O34" s="79">
        <v>8875.2800000000007</v>
      </c>
      <c r="P34" s="79">
        <v>0</v>
      </c>
      <c r="Q34" s="79">
        <v>3642413.21</v>
      </c>
      <c r="R34" s="79">
        <v>0</v>
      </c>
      <c r="S34" s="79">
        <v>0</v>
      </c>
      <c r="T34" s="79">
        <v>0</v>
      </c>
      <c r="U34" s="79">
        <v>0</v>
      </c>
      <c r="V34" s="79">
        <v>3152706.3</v>
      </c>
      <c r="W34" s="79">
        <v>0</v>
      </c>
      <c r="X34" s="79">
        <v>25118446.757600002</v>
      </c>
      <c r="Y34" s="79">
        <v>0</v>
      </c>
      <c r="Z34" s="79">
        <v>0</v>
      </c>
      <c r="AA34" s="79">
        <v>0</v>
      </c>
      <c r="AB34" s="79">
        <v>939087.62999999989</v>
      </c>
      <c r="AC34" s="79">
        <v>0</v>
      </c>
      <c r="AD34" s="79">
        <v>0</v>
      </c>
      <c r="AE34" s="79">
        <v>824.23</v>
      </c>
      <c r="AF34" s="79">
        <v>0</v>
      </c>
      <c r="AG34" s="79">
        <v>53230.649999999994</v>
      </c>
      <c r="AH34" s="79">
        <v>0</v>
      </c>
      <c r="AI34" s="79">
        <v>0</v>
      </c>
      <c r="AJ34" s="79">
        <v>1.2400000000000009</v>
      </c>
      <c r="AK34" s="79">
        <v>0</v>
      </c>
      <c r="AL34" s="79">
        <v>0</v>
      </c>
      <c r="AM34" s="79">
        <f t="shared" si="0"/>
        <v>158294335.22759998</v>
      </c>
      <c r="AP34" s="45"/>
    </row>
    <row r="35" spans="1:42" ht="33" customHeight="1">
      <c r="A35" s="54" t="s">
        <v>557</v>
      </c>
      <c r="B35" s="55" t="s">
        <v>777</v>
      </c>
      <c r="C35" s="56" t="s">
        <v>683</v>
      </c>
      <c r="D35" s="79">
        <v>0</v>
      </c>
      <c r="E35" s="79">
        <v>0</v>
      </c>
      <c r="F35" s="79">
        <v>530000000</v>
      </c>
      <c r="G35" s="79">
        <v>0</v>
      </c>
      <c r="H35" s="79">
        <v>0</v>
      </c>
      <c r="I35" s="79">
        <v>980398.01000000036</v>
      </c>
      <c r="J35" s="79">
        <v>512556393.19000018</v>
      </c>
      <c r="K35" s="79">
        <v>0</v>
      </c>
      <c r="L35" s="79">
        <f>189833.75-189833.75</f>
        <v>0</v>
      </c>
      <c r="M35" s="79">
        <v>0</v>
      </c>
      <c r="N35" s="79">
        <v>0</v>
      </c>
      <c r="O35" s="79">
        <v>120579254.88</v>
      </c>
      <c r="P35" s="79">
        <v>0</v>
      </c>
      <c r="Q35" s="79">
        <v>50488.479999999996</v>
      </c>
      <c r="R35" s="79">
        <v>103159957.48</v>
      </c>
      <c r="S35" s="79">
        <v>22304200</v>
      </c>
      <c r="T35" s="79">
        <v>0</v>
      </c>
      <c r="U35" s="79">
        <v>0</v>
      </c>
      <c r="V35" s="79">
        <v>0</v>
      </c>
      <c r="W35" s="79">
        <v>0</v>
      </c>
      <c r="X35" s="79">
        <v>0</v>
      </c>
      <c r="Y35" s="79">
        <v>0</v>
      </c>
      <c r="Z35" s="79">
        <v>0</v>
      </c>
      <c r="AA35" s="79">
        <v>50.01</v>
      </c>
      <c r="AB35" s="79">
        <v>716865703.31000006</v>
      </c>
      <c r="AC35" s="79">
        <v>0</v>
      </c>
      <c r="AD35" s="79">
        <v>0</v>
      </c>
      <c r="AE35" s="79">
        <v>61782.189999999995</v>
      </c>
      <c r="AF35" s="79">
        <v>0</v>
      </c>
      <c r="AG35" s="79">
        <v>59393880</v>
      </c>
      <c r="AH35" s="79">
        <v>495915640.18999988</v>
      </c>
      <c r="AI35" s="79">
        <v>0</v>
      </c>
      <c r="AJ35" s="79">
        <v>0</v>
      </c>
      <c r="AK35" s="79">
        <v>0</v>
      </c>
      <c r="AL35" s="79">
        <v>0</v>
      </c>
      <c r="AM35" s="79">
        <f t="shared" si="0"/>
        <v>2561867747.7400002</v>
      </c>
      <c r="AP35" s="45"/>
    </row>
    <row r="36" spans="1:42" ht="33" customHeight="1">
      <c r="A36" s="54" t="s">
        <v>559</v>
      </c>
      <c r="B36" s="55" t="s">
        <v>759</v>
      </c>
      <c r="C36" s="80" t="s">
        <v>725</v>
      </c>
      <c r="D36" s="79">
        <v>0</v>
      </c>
      <c r="E36" s="79">
        <v>0</v>
      </c>
      <c r="F36" s="79">
        <v>0</v>
      </c>
      <c r="G36" s="79">
        <v>120056.78</v>
      </c>
      <c r="H36" s="79">
        <v>0</v>
      </c>
      <c r="I36" s="79">
        <v>50</v>
      </c>
      <c r="J36" s="79">
        <v>16049189.729999999</v>
      </c>
      <c r="K36" s="79">
        <v>0</v>
      </c>
      <c r="L36" s="79">
        <v>0</v>
      </c>
      <c r="M36" s="79">
        <v>16035310.1</v>
      </c>
      <c r="N36" s="79">
        <v>0</v>
      </c>
      <c r="O36" s="79">
        <v>0</v>
      </c>
      <c r="P36" s="79">
        <v>0</v>
      </c>
      <c r="Q36" s="79">
        <v>48956330.570000015</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f t="shared" si="0"/>
        <v>81160937.180000007</v>
      </c>
      <c r="AP36" s="45"/>
    </row>
    <row r="37" spans="1:42" ht="33" customHeight="1">
      <c r="A37" s="54" t="s">
        <v>561</v>
      </c>
      <c r="B37" s="55" t="s">
        <v>1345</v>
      </c>
      <c r="C37" s="80" t="s">
        <v>725</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f t="shared" si="0"/>
        <v>0</v>
      </c>
      <c r="AP37" s="45"/>
    </row>
    <row r="38" spans="1:42" ht="33" customHeight="1">
      <c r="A38" s="54">
        <v>108</v>
      </c>
      <c r="B38" s="55" t="s">
        <v>59</v>
      </c>
      <c r="C38" s="80" t="s">
        <v>681</v>
      </c>
      <c r="D38" s="79">
        <v>0</v>
      </c>
      <c r="E38" s="79">
        <v>0</v>
      </c>
      <c r="F38" s="79">
        <v>31785</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f t="shared" si="0"/>
        <v>31785</v>
      </c>
      <c r="AP38" s="45"/>
    </row>
    <row r="39" spans="1:42" ht="33" customHeight="1">
      <c r="A39" s="54">
        <v>109</v>
      </c>
      <c r="B39" s="55" t="s">
        <v>643</v>
      </c>
      <c r="C39" s="80" t="s">
        <v>681</v>
      </c>
      <c r="D39" s="79">
        <v>0</v>
      </c>
      <c r="E39" s="79">
        <v>0</v>
      </c>
      <c r="F39" s="79">
        <v>224471</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f t="shared" si="0"/>
        <v>224471</v>
      </c>
      <c r="AP39" s="45"/>
    </row>
    <row r="40" spans="1:42" ht="33" customHeight="1">
      <c r="A40" s="54">
        <v>111</v>
      </c>
      <c r="B40" s="55" t="s">
        <v>60</v>
      </c>
      <c r="C40" s="80" t="s">
        <v>682</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f t="shared" si="0"/>
        <v>0</v>
      </c>
      <c r="AP40" s="45"/>
    </row>
    <row r="41" spans="1:42" ht="33" customHeight="1">
      <c r="A41" s="54">
        <v>112</v>
      </c>
      <c r="B41" s="55" t="s">
        <v>61</v>
      </c>
      <c r="C41" s="56" t="s">
        <v>682</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f t="shared" si="0"/>
        <v>0</v>
      </c>
      <c r="AP41" s="45"/>
    </row>
    <row r="42" spans="1:42" ht="33" customHeight="1">
      <c r="A42" s="54">
        <v>117</v>
      </c>
      <c r="B42" s="55" t="s">
        <v>62</v>
      </c>
      <c r="C42" s="56" t="s">
        <v>684</v>
      </c>
      <c r="D42" s="79">
        <v>0</v>
      </c>
      <c r="E42" s="79">
        <v>0</v>
      </c>
      <c r="F42" s="79">
        <v>138870.79</v>
      </c>
      <c r="G42" s="79">
        <v>4292.5</v>
      </c>
      <c r="H42" s="79">
        <v>0</v>
      </c>
      <c r="I42" s="79">
        <v>4150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f t="shared" si="0"/>
        <v>147313.29</v>
      </c>
      <c r="AP42" s="45"/>
    </row>
    <row r="43" spans="1:42" ht="33" customHeight="1">
      <c r="A43" s="54">
        <v>119</v>
      </c>
      <c r="B43" s="55" t="s">
        <v>63</v>
      </c>
      <c r="C43" s="56" t="s">
        <v>684</v>
      </c>
      <c r="D43" s="79">
        <v>0</v>
      </c>
      <c r="E43" s="79">
        <v>0</v>
      </c>
      <c r="F43" s="79">
        <v>0</v>
      </c>
      <c r="G43" s="79">
        <v>16933.46</v>
      </c>
      <c r="H43" s="79">
        <v>0</v>
      </c>
      <c r="I43" s="79">
        <v>1100</v>
      </c>
      <c r="J43" s="79">
        <v>0</v>
      </c>
      <c r="K43" s="79">
        <v>0</v>
      </c>
      <c r="L43" s="79">
        <v>0</v>
      </c>
      <c r="M43" s="79">
        <v>0</v>
      </c>
      <c r="N43" s="79">
        <v>0</v>
      </c>
      <c r="O43" s="79">
        <v>0</v>
      </c>
      <c r="P43" s="79">
        <v>0</v>
      </c>
      <c r="Q43" s="79">
        <v>0</v>
      </c>
      <c r="R43" s="79">
        <v>0</v>
      </c>
      <c r="S43" s="79">
        <v>0</v>
      </c>
      <c r="T43" s="79">
        <v>0</v>
      </c>
      <c r="U43" s="79">
        <v>0</v>
      </c>
      <c r="V43" s="79">
        <v>2710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f t="shared" si="0"/>
        <v>20743.46</v>
      </c>
      <c r="AP43" s="45"/>
    </row>
    <row r="44" spans="1:42" ht="33" customHeight="1">
      <c r="A44" s="54">
        <v>121</v>
      </c>
      <c r="B44" s="55" t="s">
        <v>64</v>
      </c>
      <c r="C44" s="56" t="s">
        <v>726</v>
      </c>
      <c r="D44" s="79">
        <v>0</v>
      </c>
      <c r="E44" s="79">
        <v>0</v>
      </c>
      <c r="F44" s="79">
        <v>0</v>
      </c>
      <c r="G44" s="79">
        <v>0</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f t="shared" si="0"/>
        <v>0</v>
      </c>
      <c r="AP44" s="45"/>
    </row>
    <row r="45" spans="1:42" ht="33" customHeight="1">
      <c r="A45" s="54">
        <v>124</v>
      </c>
      <c r="B45" s="55" t="s">
        <v>65</v>
      </c>
      <c r="C45" s="80" t="s">
        <v>681</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f t="shared" si="0"/>
        <v>0</v>
      </c>
      <c r="AP45" s="45"/>
    </row>
    <row r="46" spans="1:42" ht="33" customHeight="1">
      <c r="A46" s="54">
        <v>129</v>
      </c>
      <c r="B46" s="55" t="s">
        <v>66</v>
      </c>
      <c r="C46" s="56" t="s">
        <v>725</v>
      </c>
      <c r="D46" s="79">
        <v>0</v>
      </c>
      <c r="E46" s="79">
        <v>0</v>
      </c>
      <c r="F46" s="79">
        <v>699719</v>
      </c>
      <c r="G46" s="79">
        <v>11540.56</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f t="shared" si="0"/>
        <v>711259.56</v>
      </c>
      <c r="AP46" s="45"/>
    </row>
    <row r="47" spans="1:42" ht="33" customHeight="1">
      <c r="A47" s="54">
        <v>130</v>
      </c>
      <c r="B47" s="55" t="s">
        <v>67</v>
      </c>
      <c r="C47" s="56" t="s">
        <v>677</v>
      </c>
      <c r="D47" s="79">
        <v>0</v>
      </c>
      <c r="E47" s="79">
        <v>0</v>
      </c>
      <c r="F47" s="79">
        <v>932463.41</v>
      </c>
      <c r="G47" s="79">
        <v>1222691.33</v>
      </c>
      <c r="H47" s="79">
        <v>0</v>
      </c>
      <c r="I47" s="79">
        <v>0</v>
      </c>
      <c r="J47" s="79">
        <v>200000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f t="shared" si="0"/>
        <v>2355154.7400000002</v>
      </c>
      <c r="AP47" s="45"/>
    </row>
    <row r="48" spans="1:42" ht="33" customHeight="1">
      <c r="A48" s="54">
        <v>132</v>
      </c>
      <c r="B48" s="55" t="s">
        <v>68</v>
      </c>
      <c r="C48" s="56" t="s">
        <v>678</v>
      </c>
      <c r="D48" s="79">
        <v>0</v>
      </c>
      <c r="E48" s="79">
        <v>0</v>
      </c>
      <c r="F48" s="79">
        <v>222</v>
      </c>
      <c r="G48" s="79">
        <v>2168037.4300000002</v>
      </c>
      <c r="H48" s="79">
        <v>0</v>
      </c>
      <c r="I48" s="79">
        <v>76475.420000000013</v>
      </c>
      <c r="J48" s="79">
        <v>407066248.38</v>
      </c>
      <c r="K48" s="79">
        <v>0</v>
      </c>
      <c r="L48" s="79">
        <f>13421.91-13421.91</f>
        <v>0</v>
      </c>
      <c r="M48" s="79">
        <v>0</v>
      </c>
      <c r="N48" s="79">
        <v>0</v>
      </c>
      <c r="O48" s="79">
        <v>4314568.6900000004</v>
      </c>
      <c r="P48" s="79">
        <v>4925.67</v>
      </c>
      <c r="Q48" s="79">
        <v>0</v>
      </c>
      <c r="R48" s="79">
        <v>0</v>
      </c>
      <c r="S48" s="79">
        <v>0</v>
      </c>
      <c r="T48" s="79">
        <v>0</v>
      </c>
      <c r="U48" s="79">
        <v>0</v>
      </c>
      <c r="V48" s="79">
        <v>0</v>
      </c>
      <c r="W48" s="79">
        <v>0</v>
      </c>
      <c r="X48" s="79">
        <v>0</v>
      </c>
      <c r="Y48" s="79">
        <v>0</v>
      </c>
      <c r="Z48" s="79">
        <v>0</v>
      </c>
      <c r="AA48" s="79">
        <v>1925.4</v>
      </c>
      <c r="AB48" s="79">
        <v>0</v>
      </c>
      <c r="AC48" s="79">
        <v>0</v>
      </c>
      <c r="AD48" s="79">
        <v>0</v>
      </c>
      <c r="AE48" s="79">
        <v>13591393.25</v>
      </c>
      <c r="AF48" s="79">
        <v>0</v>
      </c>
      <c r="AG48" s="79">
        <v>0</v>
      </c>
      <c r="AH48" s="79">
        <v>0</v>
      </c>
      <c r="AI48" s="79">
        <v>0</v>
      </c>
      <c r="AJ48" s="79">
        <v>0</v>
      </c>
      <c r="AK48" s="79">
        <v>0</v>
      </c>
      <c r="AL48" s="79">
        <v>0</v>
      </c>
      <c r="AM48" s="79">
        <f t="shared" si="0"/>
        <v>427223796.24000001</v>
      </c>
      <c r="AP48" s="45"/>
    </row>
    <row r="49" spans="1:42" ht="33" customHeight="1">
      <c r="A49" s="54">
        <v>133</v>
      </c>
      <c r="B49" s="55" t="s">
        <v>69</v>
      </c>
      <c r="C49" s="56" t="s">
        <v>678</v>
      </c>
      <c r="D49" s="79">
        <v>0</v>
      </c>
      <c r="E49" s="79">
        <v>0</v>
      </c>
      <c r="F49" s="79">
        <v>199613.81</v>
      </c>
      <c r="G49" s="79">
        <v>6150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f t="shared" si="0"/>
        <v>205763.81</v>
      </c>
      <c r="AP49" s="45"/>
    </row>
    <row r="50" spans="1:42" ht="33" customHeight="1">
      <c r="A50" s="54">
        <v>134</v>
      </c>
      <c r="B50" s="55" t="s">
        <v>70</v>
      </c>
      <c r="C50" s="56" t="s">
        <v>679</v>
      </c>
      <c r="D50" s="79">
        <v>0</v>
      </c>
      <c r="E50" s="79">
        <v>0</v>
      </c>
      <c r="F50" s="79">
        <v>101258734.41</v>
      </c>
      <c r="G50" s="79">
        <v>9503.5</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f t="shared" si="0"/>
        <v>101268237.91</v>
      </c>
      <c r="AP50" s="45"/>
    </row>
    <row r="51" spans="1:42" ht="33" customHeight="1">
      <c r="A51" s="54">
        <v>137</v>
      </c>
      <c r="B51" s="55" t="s">
        <v>71</v>
      </c>
      <c r="C51" s="80" t="s">
        <v>678</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f t="shared" si="0"/>
        <v>0</v>
      </c>
      <c r="AP51" s="45"/>
    </row>
    <row r="52" spans="1:42" ht="33" customHeight="1">
      <c r="A52" s="54">
        <v>138</v>
      </c>
      <c r="B52" s="55" t="s">
        <v>72</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f t="shared" si="0"/>
        <v>0</v>
      </c>
      <c r="AP52" s="45"/>
    </row>
    <row r="53" spans="1:42" ht="33" customHeight="1">
      <c r="A53" s="54">
        <v>139</v>
      </c>
      <c r="B53" s="55" t="s">
        <v>73</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f t="shared" si="0"/>
        <v>0</v>
      </c>
      <c r="AP53" s="45"/>
    </row>
    <row r="54" spans="1:42" ht="33" customHeight="1">
      <c r="A54" s="54">
        <v>140</v>
      </c>
      <c r="B54" s="55" t="s">
        <v>1346</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f t="shared" si="0"/>
        <v>0</v>
      </c>
      <c r="AP54" s="45"/>
    </row>
    <row r="55" spans="1:42" ht="33" customHeight="1">
      <c r="A55" s="54">
        <v>141</v>
      </c>
      <c r="B55" s="55" t="s">
        <v>74</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f t="shared" si="0"/>
        <v>0</v>
      </c>
      <c r="AP55" s="45"/>
    </row>
    <row r="56" spans="1:42" ht="33" customHeight="1">
      <c r="A56" s="54">
        <v>142</v>
      </c>
      <c r="B56" s="55" t="s">
        <v>75</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f t="shared" si="0"/>
        <v>0</v>
      </c>
      <c r="AP56" s="45"/>
    </row>
    <row r="57" spans="1:42" ht="33" customHeight="1">
      <c r="A57" s="54">
        <v>143</v>
      </c>
      <c r="B57" s="55" t="s">
        <v>76</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f t="shared" si="0"/>
        <v>0</v>
      </c>
      <c r="AP57" s="45"/>
    </row>
    <row r="58" spans="1:42" ht="33" customHeight="1">
      <c r="A58" s="54">
        <v>144</v>
      </c>
      <c r="B58" s="55" t="s">
        <v>608</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f t="shared" si="0"/>
        <v>0</v>
      </c>
      <c r="AP58" s="45"/>
    </row>
    <row r="59" spans="1:42" ht="33" customHeight="1">
      <c r="A59" s="54">
        <v>145</v>
      </c>
      <c r="B59" s="55" t="s">
        <v>77</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f t="shared" si="0"/>
        <v>0</v>
      </c>
      <c r="AP59" s="45"/>
    </row>
    <row r="60" spans="1:42" ht="33" customHeight="1">
      <c r="A60" s="54">
        <v>146</v>
      </c>
      <c r="B60" s="55" t="s">
        <v>78</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f t="shared" si="0"/>
        <v>0</v>
      </c>
      <c r="AP60" s="45"/>
    </row>
    <row r="61" spans="1:42" ht="33" customHeight="1">
      <c r="A61" s="54">
        <v>147</v>
      </c>
      <c r="B61" s="55" t="s">
        <v>1347</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f t="shared" si="0"/>
        <v>0</v>
      </c>
      <c r="AP61" s="45"/>
    </row>
    <row r="62" spans="1:42" ht="33" customHeight="1">
      <c r="A62" s="54">
        <v>148</v>
      </c>
      <c r="B62" s="55" t="s">
        <v>79</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f t="shared" si="0"/>
        <v>0</v>
      </c>
      <c r="AP62" s="45"/>
    </row>
    <row r="63" spans="1:42" ht="33" customHeight="1">
      <c r="A63" s="54">
        <v>149</v>
      </c>
      <c r="B63" s="55" t="s">
        <v>80</v>
      </c>
      <c r="C63" s="80" t="s">
        <v>681</v>
      </c>
      <c r="D63" s="79">
        <v>53751.69</v>
      </c>
      <c r="E63" s="79">
        <v>0</v>
      </c>
      <c r="F63" s="79">
        <v>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f t="shared" si="0"/>
        <v>53751.69</v>
      </c>
      <c r="AP63" s="45"/>
    </row>
    <row r="64" spans="1:42" ht="33" customHeight="1">
      <c r="A64" s="54">
        <v>150</v>
      </c>
      <c r="B64" s="55" t="s">
        <v>81</v>
      </c>
      <c r="C64" s="80" t="s">
        <v>681</v>
      </c>
      <c r="D64" s="79">
        <v>0</v>
      </c>
      <c r="E64" s="79">
        <v>0</v>
      </c>
      <c r="F64" s="79">
        <v>0</v>
      </c>
      <c r="G64" s="79">
        <v>0</v>
      </c>
      <c r="H64" s="79">
        <v>0</v>
      </c>
      <c r="I64" s="79">
        <v>0</v>
      </c>
      <c r="J64" s="79">
        <v>784889.94</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f t="shared" si="0"/>
        <v>784889.94</v>
      </c>
      <c r="AP64" s="45"/>
    </row>
    <row r="65" spans="1:42" ht="33" customHeight="1">
      <c r="A65" s="54">
        <v>152</v>
      </c>
      <c r="B65" s="55" t="s">
        <v>82</v>
      </c>
      <c r="C65" s="80" t="s">
        <v>678</v>
      </c>
      <c r="D65" s="79">
        <v>0</v>
      </c>
      <c r="E65" s="79">
        <v>0</v>
      </c>
      <c r="F65" s="79">
        <v>0</v>
      </c>
      <c r="G65" s="79">
        <v>595.25</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f t="shared" si="0"/>
        <v>595.25</v>
      </c>
      <c r="AP65" s="45"/>
    </row>
    <row r="66" spans="1:42" ht="33" customHeight="1">
      <c r="A66" s="54">
        <v>153</v>
      </c>
      <c r="B66" s="55" t="s">
        <v>83</v>
      </c>
      <c r="C66" s="80" t="s">
        <v>678</v>
      </c>
      <c r="D66" s="79">
        <v>0</v>
      </c>
      <c r="E66" s="79">
        <v>0</v>
      </c>
      <c r="F66" s="79">
        <v>0</v>
      </c>
      <c r="G66" s="79">
        <v>1229</v>
      </c>
      <c r="H66" s="79">
        <v>0</v>
      </c>
      <c r="I66" s="79">
        <v>0</v>
      </c>
      <c r="J66" s="79">
        <v>179200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f t="shared" si="0"/>
        <v>180429</v>
      </c>
      <c r="AP66" s="45"/>
    </row>
    <row r="67" spans="1:42" ht="33" customHeight="1">
      <c r="A67" s="54">
        <v>154</v>
      </c>
      <c r="B67" s="55" t="s">
        <v>84</v>
      </c>
      <c r="C67" s="80" t="s">
        <v>678</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f t="shared" si="0"/>
        <v>0</v>
      </c>
      <c r="AP67" s="45"/>
    </row>
    <row r="68" spans="1:42" ht="33" customHeight="1">
      <c r="A68" s="54">
        <v>155</v>
      </c>
      <c r="B68" s="55" t="s">
        <v>85</v>
      </c>
      <c r="C68" s="56" t="s">
        <v>725</v>
      </c>
      <c r="D68" s="79">
        <v>0</v>
      </c>
      <c r="E68" s="79">
        <v>0</v>
      </c>
      <c r="F68" s="79">
        <v>0</v>
      </c>
      <c r="G68" s="79">
        <v>66159.16</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f t="shared" si="0"/>
        <v>66159.16</v>
      </c>
      <c r="AP68" s="45"/>
    </row>
    <row r="69" spans="1:42" ht="33" customHeight="1">
      <c r="A69" s="54">
        <v>156</v>
      </c>
      <c r="B69" s="55" t="s">
        <v>86</v>
      </c>
      <c r="C69" s="56" t="s">
        <v>725</v>
      </c>
      <c r="D69" s="79">
        <v>0</v>
      </c>
      <c r="E69" s="79">
        <v>0</v>
      </c>
      <c r="F69" s="79">
        <v>0</v>
      </c>
      <c r="G69" s="79">
        <v>2449</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f t="shared" si="0"/>
        <v>2449</v>
      </c>
      <c r="AP69" s="45"/>
    </row>
    <row r="70" spans="1:42" ht="33" customHeight="1">
      <c r="A70" s="54">
        <v>157</v>
      </c>
      <c r="B70" s="55" t="s">
        <v>87</v>
      </c>
      <c r="C70" s="56" t="s">
        <v>725</v>
      </c>
      <c r="D70" s="79">
        <v>0</v>
      </c>
      <c r="E70" s="79">
        <v>0</v>
      </c>
      <c r="F70" s="79">
        <v>0</v>
      </c>
      <c r="G70" s="79">
        <v>3402.87</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f t="shared" si="0"/>
        <v>3402.87</v>
      </c>
      <c r="AP70" s="45"/>
    </row>
    <row r="71" spans="1:42" ht="33" customHeight="1">
      <c r="A71" s="54">
        <v>159</v>
      </c>
      <c r="B71" s="55" t="s">
        <v>1348</v>
      </c>
      <c r="C71" s="56" t="s">
        <v>725</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f t="shared" si="0"/>
        <v>0</v>
      </c>
      <c r="AP71" s="45"/>
    </row>
    <row r="72" spans="1:42" ht="33" customHeight="1">
      <c r="A72" s="54">
        <v>163</v>
      </c>
      <c r="B72" s="55" t="s">
        <v>88</v>
      </c>
      <c r="C72" s="56" t="s">
        <v>679</v>
      </c>
      <c r="D72" s="79">
        <v>0</v>
      </c>
      <c r="E72" s="79">
        <v>0</v>
      </c>
      <c r="F72" s="79">
        <v>1895990.59</v>
      </c>
      <c r="G72" s="79">
        <v>55554.539999999994</v>
      </c>
      <c r="H72" s="79">
        <v>0</v>
      </c>
      <c r="I72" s="79">
        <v>0</v>
      </c>
      <c r="J72" s="79">
        <v>0</v>
      </c>
      <c r="K72" s="79">
        <v>0</v>
      </c>
      <c r="L72" s="79">
        <v>0</v>
      </c>
      <c r="M72" s="79">
        <v>0</v>
      </c>
      <c r="N72" s="79">
        <v>0</v>
      </c>
      <c r="O72" s="79">
        <v>0</v>
      </c>
      <c r="P72" s="79">
        <v>0</v>
      </c>
      <c r="Q72" s="79">
        <v>363993.99</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f t="shared" si="0"/>
        <v>2315539.12</v>
      </c>
      <c r="AP72" s="45"/>
    </row>
    <row r="73" spans="1:42" ht="33" customHeight="1">
      <c r="A73" s="54">
        <v>169</v>
      </c>
      <c r="B73" s="55" t="s">
        <v>89</v>
      </c>
      <c r="C73" s="56" t="s">
        <v>726</v>
      </c>
      <c r="D73" s="79">
        <v>0</v>
      </c>
      <c r="E73" s="79">
        <v>0</v>
      </c>
      <c r="F73" s="79">
        <v>0</v>
      </c>
      <c r="G73" s="79">
        <v>691.56000000000006</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f t="shared" si="0"/>
        <v>691.56000000000006</v>
      </c>
      <c r="AP73" s="45"/>
    </row>
    <row r="74" spans="1:42" ht="33" customHeight="1">
      <c r="A74" s="54">
        <v>170</v>
      </c>
      <c r="B74" s="55" t="s">
        <v>90</v>
      </c>
      <c r="C74" s="56" t="s">
        <v>678</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f t="shared" si="0"/>
        <v>0</v>
      </c>
      <c r="AP74" s="45"/>
    </row>
    <row r="75" spans="1:42" ht="33" customHeight="1">
      <c r="A75" s="54">
        <v>171</v>
      </c>
      <c r="B75" s="55" t="s">
        <v>91</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f t="shared" ref="AM75:AM138" si="1">SUM(D75:AL75)</f>
        <v>0</v>
      </c>
      <c r="AP75" s="45"/>
    </row>
    <row r="76" spans="1:42" ht="33" customHeight="1">
      <c r="A76" s="54">
        <v>190</v>
      </c>
      <c r="B76" s="55" t="s">
        <v>92</v>
      </c>
      <c r="C76" s="80" t="s">
        <v>677</v>
      </c>
      <c r="D76" s="79">
        <v>0</v>
      </c>
      <c r="E76" s="79">
        <v>0</v>
      </c>
      <c r="F76" s="79">
        <v>0</v>
      </c>
      <c r="G76" s="79">
        <v>8579.01</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f t="shared" si="1"/>
        <v>8579.01</v>
      </c>
      <c r="AP76" s="45"/>
    </row>
    <row r="77" spans="1:42" ht="33" customHeight="1">
      <c r="A77" s="54">
        <v>192</v>
      </c>
      <c r="B77" s="55" t="s">
        <v>93</v>
      </c>
      <c r="C77" s="56" t="s">
        <v>725</v>
      </c>
      <c r="D77" s="79">
        <v>0</v>
      </c>
      <c r="E77" s="79">
        <v>0</v>
      </c>
      <c r="F77" s="79">
        <v>0</v>
      </c>
      <c r="G77" s="79">
        <v>17403.150000000001</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f t="shared" si="1"/>
        <v>17403.150000000001</v>
      </c>
      <c r="AP77" s="45"/>
    </row>
    <row r="78" spans="1:42" ht="33" customHeight="1">
      <c r="A78" s="54">
        <v>197</v>
      </c>
      <c r="B78" s="55" t="s">
        <v>1349</v>
      </c>
      <c r="C78" s="56" t="s">
        <v>678</v>
      </c>
      <c r="D78" s="79">
        <v>0</v>
      </c>
      <c r="E78" s="79">
        <v>0</v>
      </c>
      <c r="F78" s="79">
        <v>0</v>
      </c>
      <c r="G78" s="79">
        <v>0</v>
      </c>
      <c r="H78" s="79">
        <v>0</v>
      </c>
      <c r="I78" s="79">
        <v>0</v>
      </c>
      <c r="J78" s="79">
        <v>0</v>
      </c>
      <c r="K78" s="79">
        <v>0</v>
      </c>
      <c r="L78" s="79">
        <v>0</v>
      </c>
      <c r="M78" s="79">
        <v>0</v>
      </c>
      <c r="N78" s="79">
        <v>0</v>
      </c>
      <c r="O78" s="79">
        <v>0</v>
      </c>
      <c r="P78" s="79">
        <v>954.11999999999989</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f t="shared" si="1"/>
        <v>954.11999999999989</v>
      </c>
      <c r="AP78" s="45"/>
    </row>
    <row r="79" spans="1:42" ht="33" customHeight="1">
      <c r="A79" s="54">
        <v>200</v>
      </c>
      <c r="B79" s="55" t="s">
        <v>94</v>
      </c>
      <c r="C79" s="56" t="s">
        <v>684</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f t="shared" si="1"/>
        <v>0</v>
      </c>
      <c r="AP79" s="45"/>
    </row>
    <row r="80" spans="1:42" ht="33" customHeight="1">
      <c r="A80" s="54">
        <v>201</v>
      </c>
      <c r="B80" s="55" t="s">
        <v>95</v>
      </c>
      <c r="C80" s="80" t="s">
        <v>678</v>
      </c>
      <c r="D80" s="79">
        <v>0</v>
      </c>
      <c r="E80" s="79">
        <v>0</v>
      </c>
      <c r="F80" s="79">
        <v>0</v>
      </c>
      <c r="G80" s="79">
        <v>528</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f t="shared" si="1"/>
        <v>528</v>
      </c>
      <c r="AP80" s="45"/>
    </row>
    <row r="81" spans="1:42" ht="33" customHeight="1">
      <c r="A81" s="54">
        <v>203</v>
      </c>
      <c r="B81" s="55" t="s">
        <v>96</v>
      </c>
      <c r="C81" s="80" t="s">
        <v>726</v>
      </c>
      <c r="D81" s="79">
        <v>0</v>
      </c>
      <c r="E81" s="79">
        <v>0</v>
      </c>
      <c r="F81" s="79">
        <v>3792486</v>
      </c>
      <c r="G81" s="79">
        <v>7208.6900000000005</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f t="shared" si="1"/>
        <v>3799694.69</v>
      </c>
      <c r="AP81" s="45"/>
    </row>
    <row r="82" spans="1:42" ht="33" customHeight="1">
      <c r="A82" s="54">
        <v>206</v>
      </c>
      <c r="B82" s="55" t="s">
        <v>97</v>
      </c>
      <c r="C82" s="56" t="s">
        <v>681</v>
      </c>
      <c r="D82" s="79">
        <v>0</v>
      </c>
      <c r="E82" s="79">
        <v>0</v>
      </c>
      <c r="F82" s="79">
        <v>0</v>
      </c>
      <c r="G82" s="79">
        <v>61158.52</v>
      </c>
      <c r="H82" s="79">
        <v>0</v>
      </c>
      <c r="I82" s="79">
        <v>0</v>
      </c>
      <c r="J82" s="79">
        <v>217747.63</v>
      </c>
      <c r="K82" s="79">
        <v>0</v>
      </c>
      <c r="L82" s="79">
        <v>0</v>
      </c>
      <c r="M82" s="79">
        <v>0</v>
      </c>
      <c r="N82" s="79">
        <v>0</v>
      </c>
      <c r="O82" s="79">
        <v>0</v>
      </c>
      <c r="P82" s="79">
        <v>0</v>
      </c>
      <c r="Q82" s="79">
        <v>158588.57</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f t="shared" si="1"/>
        <v>437494.72000000003</v>
      </c>
      <c r="AP82" s="45"/>
    </row>
    <row r="83" spans="1:42" ht="33" customHeight="1">
      <c r="A83" s="54">
        <v>210</v>
      </c>
      <c r="B83" s="55" t="s">
        <v>99</v>
      </c>
      <c r="C83" s="80" t="s">
        <v>726</v>
      </c>
      <c r="D83" s="79">
        <v>0</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f t="shared" si="1"/>
        <v>0</v>
      </c>
      <c r="AP83" s="45"/>
    </row>
    <row r="84" spans="1:42" ht="33" customHeight="1">
      <c r="A84" s="54">
        <v>212</v>
      </c>
      <c r="B84" s="55" t="s">
        <v>100</v>
      </c>
      <c r="C84" s="80" t="s">
        <v>683</v>
      </c>
      <c r="D84" s="79">
        <v>0</v>
      </c>
      <c r="E84" s="79">
        <v>0</v>
      </c>
      <c r="F84" s="79">
        <v>0</v>
      </c>
      <c r="G84" s="79">
        <v>909937.69</v>
      </c>
      <c r="H84" s="79">
        <v>0</v>
      </c>
      <c r="I84" s="79">
        <v>0</v>
      </c>
      <c r="J84" s="79">
        <v>3876</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50.01</v>
      </c>
      <c r="AB84" s="79">
        <v>0</v>
      </c>
      <c r="AC84" s="79">
        <v>0</v>
      </c>
      <c r="AD84" s="79">
        <v>0</v>
      </c>
      <c r="AE84" s="79">
        <v>0</v>
      </c>
      <c r="AF84" s="79">
        <v>0</v>
      </c>
      <c r="AG84" s="79">
        <v>0</v>
      </c>
      <c r="AH84" s="79">
        <v>0</v>
      </c>
      <c r="AI84" s="79">
        <v>0</v>
      </c>
      <c r="AJ84" s="79">
        <v>0</v>
      </c>
      <c r="AK84" s="79">
        <v>0</v>
      </c>
      <c r="AL84" s="79">
        <v>0</v>
      </c>
      <c r="AM84" s="79">
        <f t="shared" si="1"/>
        <v>913863.7</v>
      </c>
      <c r="AP84" s="45"/>
    </row>
    <row r="85" spans="1:42" ht="33" customHeight="1">
      <c r="A85" s="54">
        <v>213</v>
      </c>
      <c r="B85" s="55" t="s">
        <v>101</v>
      </c>
      <c r="C85" s="56" t="s">
        <v>678</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f t="shared" si="1"/>
        <v>0</v>
      </c>
      <c r="AP85" s="45"/>
    </row>
    <row r="86" spans="1:42" ht="33" customHeight="1">
      <c r="A86" s="54">
        <v>221</v>
      </c>
      <c r="B86" s="55" t="s">
        <v>102</v>
      </c>
      <c r="C86" s="80" t="s">
        <v>725</v>
      </c>
      <c r="D86" s="79">
        <v>0</v>
      </c>
      <c r="E86" s="79">
        <v>0</v>
      </c>
      <c r="F86" s="79">
        <v>0</v>
      </c>
      <c r="G86" s="79">
        <v>48009.409999999996</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f t="shared" si="1"/>
        <v>48009.409999999996</v>
      </c>
      <c r="AP86" s="45"/>
    </row>
    <row r="87" spans="1:42" ht="33" customHeight="1">
      <c r="A87" s="54">
        <v>222</v>
      </c>
      <c r="B87" s="55" t="s">
        <v>103</v>
      </c>
      <c r="C87" s="56" t="s">
        <v>683</v>
      </c>
      <c r="D87" s="79">
        <v>0</v>
      </c>
      <c r="E87" s="79">
        <v>529.91</v>
      </c>
      <c r="F87" s="79">
        <v>1746634.31</v>
      </c>
      <c r="G87" s="79">
        <v>822000</v>
      </c>
      <c r="H87" s="79">
        <v>0</v>
      </c>
      <c r="I87" s="79">
        <v>50</v>
      </c>
      <c r="J87" s="79">
        <v>286375.5</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f t="shared" si="1"/>
        <v>2855589.7199999997</v>
      </c>
      <c r="AP87" s="45"/>
    </row>
    <row r="88" spans="1:42" ht="33" customHeight="1">
      <c r="A88" s="54">
        <v>223</v>
      </c>
      <c r="B88" s="55" t="s">
        <v>104</v>
      </c>
      <c r="C88" s="56" t="s">
        <v>683</v>
      </c>
      <c r="D88" s="79">
        <v>0</v>
      </c>
      <c r="E88" s="79">
        <v>0</v>
      </c>
      <c r="F88" s="79">
        <v>0</v>
      </c>
      <c r="G88" s="79">
        <v>3963</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f t="shared" si="1"/>
        <v>3963</v>
      </c>
      <c r="AP88" s="45"/>
    </row>
    <row r="89" spans="1:42" ht="33" customHeight="1">
      <c r="A89" s="281">
        <v>224</v>
      </c>
      <c r="B89" s="55" t="s">
        <v>105</v>
      </c>
      <c r="C89" s="80" t="s">
        <v>677</v>
      </c>
      <c r="D89" s="79">
        <v>0</v>
      </c>
      <c r="E89" s="79">
        <v>0</v>
      </c>
      <c r="F89" s="79">
        <v>0</v>
      </c>
      <c r="G89" s="79">
        <v>15067.04</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f t="shared" si="1"/>
        <v>15067.04</v>
      </c>
      <c r="AP89" s="45"/>
    </row>
    <row r="90" spans="1:42" ht="33" customHeight="1">
      <c r="A90" s="282">
        <v>225</v>
      </c>
      <c r="B90" s="55" t="s">
        <v>106</v>
      </c>
      <c r="C90" s="56" t="s">
        <v>726</v>
      </c>
      <c r="D90" s="79">
        <v>0.09</v>
      </c>
      <c r="E90" s="79">
        <v>0</v>
      </c>
      <c r="F90" s="79">
        <v>2028274.81</v>
      </c>
      <c r="G90" s="79">
        <v>667406.42000000004</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f t="shared" si="1"/>
        <v>2695681.3200000003</v>
      </c>
      <c r="AP90" s="45"/>
    </row>
    <row r="91" spans="1:42" ht="33" customHeight="1">
      <c r="A91" s="54">
        <v>226</v>
      </c>
      <c r="B91" s="55" t="s">
        <v>107</v>
      </c>
      <c r="C91" s="56" t="s">
        <v>677</v>
      </c>
      <c r="D91" s="79">
        <v>0</v>
      </c>
      <c r="E91" s="79">
        <v>0</v>
      </c>
      <c r="F91" s="79">
        <v>0</v>
      </c>
      <c r="G91" s="79">
        <v>669.6</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f t="shared" si="1"/>
        <v>669.6</v>
      </c>
      <c r="AP91" s="45"/>
    </row>
    <row r="92" spans="1:42" ht="33" customHeight="1">
      <c r="A92" s="54">
        <v>227</v>
      </c>
      <c r="B92" s="55" t="s">
        <v>108</v>
      </c>
      <c r="C92" s="56" t="s">
        <v>678</v>
      </c>
      <c r="D92" s="79">
        <v>0</v>
      </c>
      <c r="E92" s="79">
        <v>0</v>
      </c>
      <c r="F92" s="79">
        <v>0</v>
      </c>
      <c r="G92" s="79">
        <v>0</v>
      </c>
      <c r="H92" s="79">
        <v>0</v>
      </c>
      <c r="I92" s="79">
        <v>0</v>
      </c>
      <c r="J92" s="79">
        <v>0</v>
      </c>
      <c r="K92" s="79">
        <v>0</v>
      </c>
      <c r="L92" s="79">
        <v>0</v>
      </c>
      <c r="M92" s="79">
        <v>0</v>
      </c>
      <c r="N92" s="79">
        <v>0</v>
      </c>
      <c r="O92" s="79">
        <v>0</v>
      </c>
      <c r="P92" s="79">
        <v>0</v>
      </c>
      <c r="Q92" s="79">
        <v>6000000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f t="shared" si="1"/>
        <v>6000000</v>
      </c>
      <c r="AP92" s="45"/>
    </row>
    <row r="93" spans="1:42" ht="33" customHeight="1">
      <c r="A93" s="54">
        <v>234</v>
      </c>
      <c r="B93" s="55" t="s">
        <v>644</v>
      </c>
      <c r="C93" s="80" t="s">
        <v>680</v>
      </c>
      <c r="D93" s="79">
        <v>0</v>
      </c>
      <c r="E93" s="79">
        <v>179.06</v>
      </c>
      <c r="F93" s="79">
        <v>68814.320000000007</v>
      </c>
      <c r="G93" s="79">
        <v>5471.91</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f t="shared" si="1"/>
        <v>74465.290000000008</v>
      </c>
      <c r="AP93" s="45"/>
    </row>
    <row r="94" spans="1:42" ht="33" customHeight="1">
      <c r="A94" s="54">
        <v>243</v>
      </c>
      <c r="B94" s="55" t="s">
        <v>109</v>
      </c>
      <c r="C94" s="56" t="s">
        <v>680</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f t="shared" si="1"/>
        <v>0</v>
      </c>
      <c r="AP94" s="45"/>
    </row>
    <row r="95" spans="1:42" ht="33" customHeight="1">
      <c r="A95" s="54">
        <v>244</v>
      </c>
      <c r="B95" s="55" t="s">
        <v>110</v>
      </c>
      <c r="C95" s="56" t="s">
        <v>684</v>
      </c>
      <c r="D95" s="79">
        <v>0</v>
      </c>
      <c r="E95" s="79">
        <v>0</v>
      </c>
      <c r="F95" s="79">
        <v>0</v>
      </c>
      <c r="G95" s="79">
        <v>371</v>
      </c>
      <c r="H95" s="79">
        <v>0</v>
      </c>
      <c r="I95" s="79">
        <v>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f t="shared" si="1"/>
        <v>371</v>
      </c>
      <c r="AP95" s="45"/>
    </row>
    <row r="96" spans="1:42" ht="33" customHeight="1">
      <c r="A96" s="54">
        <v>245</v>
      </c>
      <c r="B96" s="55" t="s">
        <v>111</v>
      </c>
      <c r="C96" s="56" t="s">
        <v>684</v>
      </c>
      <c r="D96" s="79">
        <v>0</v>
      </c>
      <c r="E96" s="79">
        <v>0</v>
      </c>
      <c r="F96" s="79">
        <v>0</v>
      </c>
      <c r="G96" s="79">
        <v>3135</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f t="shared" si="1"/>
        <v>3135</v>
      </c>
      <c r="AP96" s="45"/>
    </row>
    <row r="97" spans="1:42" ht="33" customHeight="1">
      <c r="A97" s="54">
        <v>249</v>
      </c>
      <c r="B97" s="55" t="s">
        <v>112</v>
      </c>
      <c r="C97" s="56" t="s">
        <v>682</v>
      </c>
      <c r="D97" s="79">
        <v>0</v>
      </c>
      <c r="E97" s="79">
        <v>0</v>
      </c>
      <c r="F97" s="79">
        <v>3738959.28</v>
      </c>
      <c r="G97" s="79">
        <v>30</v>
      </c>
      <c r="H97" s="79">
        <v>0</v>
      </c>
      <c r="I97" s="79">
        <v>302.58999999999997</v>
      </c>
      <c r="J97" s="79">
        <v>0</v>
      </c>
      <c r="K97" s="79">
        <v>0</v>
      </c>
      <c r="L97" s="79">
        <v>0</v>
      </c>
      <c r="M97" s="79">
        <v>0</v>
      </c>
      <c r="N97" s="79">
        <v>0</v>
      </c>
      <c r="O97" s="79">
        <v>0</v>
      </c>
      <c r="P97" s="79">
        <v>230.82</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f t="shared" si="1"/>
        <v>3739522.6899999995</v>
      </c>
      <c r="AP97" s="45"/>
    </row>
    <row r="98" spans="1:42" ht="33" customHeight="1">
      <c r="A98" s="54">
        <v>251</v>
      </c>
      <c r="B98" s="55" t="s">
        <v>113</v>
      </c>
      <c r="C98" s="56" t="s">
        <v>682</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f t="shared" si="1"/>
        <v>0</v>
      </c>
      <c r="AP98" s="45"/>
    </row>
    <row r="99" spans="1:42" ht="33" customHeight="1">
      <c r="A99" s="54">
        <v>253</v>
      </c>
      <c r="B99" s="55" t="s">
        <v>114</v>
      </c>
      <c r="C99" s="56" t="s">
        <v>726</v>
      </c>
      <c r="D99" s="79">
        <v>0</v>
      </c>
      <c r="E99" s="79">
        <v>15597147.34</v>
      </c>
      <c r="F99" s="79">
        <v>21668365.059999999</v>
      </c>
      <c r="G99" s="79">
        <v>26899428.140000001</v>
      </c>
      <c r="H99" s="79">
        <v>0</v>
      </c>
      <c r="I99" s="79">
        <v>0</v>
      </c>
      <c r="J99" s="79">
        <v>2392758.65</v>
      </c>
      <c r="K99" s="79">
        <v>0</v>
      </c>
      <c r="L99" s="79">
        <v>0</v>
      </c>
      <c r="M99" s="79">
        <v>0</v>
      </c>
      <c r="N99" s="79">
        <v>0</v>
      </c>
      <c r="O99" s="79">
        <v>0</v>
      </c>
      <c r="P99" s="79">
        <v>0</v>
      </c>
      <c r="Q99" s="79">
        <v>30685</v>
      </c>
      <c r="R99" s="79">
        <v>0</v>
      </c>
      <c r="S99" s="79">
        <v>0</v>
      </c>
      <c r="T99" s="79">
        <v>0</v>
      </c>
      <c r="U99" s="79">
        <v>0</v>
      </c>
      <c r="V99" s="79">
        <v>0</v>
      </c>
      <c r="W99" s="79">
        <v>0</v>
      </c>
      <c r="X99" s="79">
        <v>0</v>
      </c>
      <c r="Y99" s="79">
        <v>0</v>
      </c>
      <c r="Z99" s="79">
        <v>0</v>
      </c>
      <c r="AA99" s="79">
        <v>50.01</v>
      </c>
      <c r="AB99" s="79">
        <v>37399296.890000001</v>
      </c>
      <c r="AC99" s="79">
        <v>0</v>
      </c>
      <c r="AD99" s="79">
        <v>0</v>
      </c>
      <c r="AE99" s="79">
        <v>0</v>
      </c>
      <c r="AF99" s="79">
        <v>0</v>
      </c>
      <c r="AG99" s="79">
        <v>0</v>
      </c>
      <c r="AH99" s="79">
        <v>0</v>
      </c>
      <c r="AI99" s="79">
        <v>0</v>
      </c>
      <c r="AJ99" s="79">
        <v>0</v>
      </c>
      <c r="AK99" s="79">
        <v>0</v>
      </c>
      <c r="AL99" s="79">
        <v>0</v>
      </c>
      <c r="AM99" s="79">
        <f t="shared" si="1"/>
        <v>103987731.09</v>
      </c>
      <c r="AP99" s="45"/>
    </row>
    <row r="100" spans="1:42" ht="33" customHeight="1">
      <c r="A100" s="54">
        <v>254</v>
      </c>
      <c r="B100" s="55" t="s">
        <v>115</v>
      </c>
      <c r="C100" s="56" t="s">
        <v>677</v>
      </c>
      <c r="D100" s="79">
        <v>0</v>
      </c>
      <c r="E100" s="79">
        <v>0</v>
      </c>
      <c r="F100" s="79">
        <v>0</v>
      </c>
      <c r="G100" s="79">
        <v>5945.97</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f t="shared" si="1"/>
        <v>5945.97</v>
      </c>
      <c r="AP100" s="45"/>
    </row>
    <row r="101" spans="1:42" ht="33" customHeight="1">
      <c r="A101" s="54">
        <v>265</v>
      </c>
      <c r="B101" s="55" t="s">
        <v>116</v>
      </c>
      <c r="C101" s="80" t="s">
        <v>678</v>
      </c>
      <c r="D101" s="79">
        <v>0</v>
      </c>
      <c r="E101" s="79">
        <v>0</v>
      </c>
      <c r="F101" s="79">
        <v>0</v>
      </c>
      <c r="G101" s="79">
        <v>0</v>
      </c>
      <c r="H101" s="79">
        <v>0</v>
      </c>
      <c r="I101" s="79">
        <v>0</v>
      </c>
      <c r="J101" s="79">
        <v>112528.4</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f t="shared" si="1"/>
        <v>112528.4</v>
      </c>
      <c r="AP101" s="45"/>
    </row>
    <row r="102" spans="1:42" ht="33" customHeight="1">
      <c r="A102" s="54">
        <v>266</v>
      </c>
      <c r="B102" s="55" t="s">
        <v>1350</v>
      </c>
      <c r="C102" s="56" t="s">
        <v>678</v>
      </c>
      <c r="D102" s="79">
        <v>0</v>
      </c>
      <c r="E102" s="79">
        <v>0</v>
      </c>
      <c r="F102" s="79">
        <v>2835857</v>
      </c>
      <c r="G102" s="79">
        <v>905502.59</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f t="shared" si="1"/>
        <v>3741359.59</v>
      </c>
      <c r="AP102" s="45"/>
    </row>
    <row r="103" spans="1:42" ht="33" customHeight="1">
      <c r="A103" s="54">
        <v>267</v>
      </c>
      <c r="B103" s="55" t="s">
        <v>117</v>
      </c>
      <c r="C103" s="56" t="s">
        <v>678</v>
      </c>
      <c r="D103" s="79">
        <v>0</v>
      </c>
      <c r="E103" s="79">
        <v>0</v>
      </c>
      <c r="F103" s="79">
        <v>316092</v>
      </c>
      <c r="G103" s="79">
        <v>2191991.8099999996</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f t="shared" si="1"/>
        <v>2508083.8099999996</v>
      </c>
      <c r="AP103" s="45"/>
    </row>
    <row r="104" spans="1:42" ht="33" customHeight="1">
      <c r="A104" s="54">
        <v>268</v>
      </c>
      <c r="B104" s="55" t="s">
        <v>118</v>
      </c>
      <c r="C104" s="56" t="s">
        <v>678</v>
      </c>
      <c r="D104" s="79">
        <v>0</v>
      </c>
      <c r="E104" s="79">
        <v>0</v>
      </c>
      <c r="F104" s="79">
        <v>569706</v>
      </c>
      <c r="G104" s="79">
        <v>218553.03</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f t="shared" si="1"/>
        <v>788259.03</v>
      </c>
      <c r="AP104" s="45"/>
    </row>
    <row r="105" spans="1:42" ht="33" customHeight="1">
      <c r="A105" s="54">
        <v>269</v>
      </c>
      <c r="B105" s="55" t="s">
        <v>119</v>
      </c>
      <c r="C105" s="56" t="s">
        <v>678</v>
      </c>
      <c r="D105" s="79">
        <v>0</v>
      </c>
      <c r="E105" s="79">
        <v>0</v>
      </c>
      <c r="F105" s="79">
        <v>902824.95</v>
      </c>
      <c r="G105" s="79">
        <v>105449.45</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f t="shared" si="1"/>
        <v>1008274.3999999999</v>
      </c>
      <c r="AP105" s="45"/>
    </row>
    <row r="106" spans="1:42" ht="33" customHeight="1">
      <c r="A106" s="54">
        <v>270</v>
      </c>
      <c r="B106" s="55" t="s">
        <v>120</v>
      </c>
      <c r="C106" s="80" t="s">
        <v>678</v>
      </c>
      <c r="D106" s="79">
        <v>0</v>
      </c>
      <c r="E106" s="79">
        <v>0</v>
      </c>
      <c r="F106" s="79">
        <v>464578</v>
      </c>
      <c r="G106" s="79">
        <v>544565.73</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f t="shared" si="1"/>
        <v>1009143.73</v>
      </c>
      <c r="AP106" s="45"/>
    </row>
    <row r="107" spans="1:42" ht="33" customHeight="1">
      <c r="A107" s="54">
        <v>271</v>
      </c>
      <c r="B107" s="55" t="s">
        <v>121</v>
      </c>
      <c r="C107" s="56" t="s">
        <v>678</v>
      </c>
      <c r="D107" s="79">
        <v>0</v>
      </c>
      <c r="E107" s="79">
        <v>0</v>
      </c>
      <c r="F107" s="79">
        <v>0</v>
      </c>
      <c r="G107" s="79">
        <v>1420626.5999999992</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f t="shared" si="1"/>
        <v>1420626.5999999992</v>
      </c>
      <c r="AP107" s="45"/>
    </row>
    <row r="108" spans="1:42" ht="33" customHeight="1">
      <c r="A108" s="54">
        <v>272</v>
      </c>
      <c r="B108" s="55" t="s">
        <v>122</v>
      </c>
      <c r="C108" s="80" t="s">
        <v>678</v>
      </c>
      <c r="D108" s="79">
        <v>0</v>
      </c>
      <c r="E108" s="79">
        <v>0</v>
      </c>
      <c r="F108" s="79">
        <v>433430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f t="shared" si="1"/>
        <v>433430</v>
      </c>
      <c r="AP108" s="45"/>
    </row>
    <row r="109" spans="1:42" ht="33" customHeight="1">
      <c r="A109" s="54">
        <v>273</v>
      </c>
      <c r="B109" s="55" t="s">
        <v>123</v>
      </c>
      <c r="C109" s="56" t="s">
        <v>678</v>
      </c>
      <c r="D109" s="79">
        <v>0</v>
      </c>
      <c r="E109" s="79">
        <v>0</v>
      </c>
      <c r="F109" s="79">
        <v>95370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f t="shared" si="1"/>
        <v>95370</v>
      </c>
      <c r="AP109" s="45"/>
    </row>
    <row r="110" spans="1:42" ht="33" customHeight="1">
      <c r="A110" s="54">
        <v>281</v>
      </c>
      <c r="B110" s="55" t="s">
        <v>124</v>
      </c>
      <c r="C110" s="56" t="s">
        <v>683</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f t="shared" si="1"/>
        <v>0</v>
      </c>
      <c r="AP110" s="45"/>
    </row>
    <row r="111" spans="1:42" ht="33" customHeight="1">
      <c r="A111" s="54">
        <v>283</v>
      </c>
      <c r="B111" s="55" t="s">
        <v>125</v>
      </c>
      <c r="C111" s="56" t="s">
        <v>678</v>
      </c>
      <c r="D111" s="79">
        <v>1695.59</v>
      </c>
      <c r="E111" s="79">
        <v>0</v>
      </c>
      <c r="F111" s="79">
        <v>1402325.22</v>
      </c>
      <c r="G111" s="79">
        <v>4047205.1100000003</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f t="shared" si="1"/>
        <v>5451225.9199999999</v>
      </c>
      <c r="AP111" s="45"/>
    </row>
    <row r="112" spans="1:42" ht="33" customHeight="1">
      <c r="A112" s="54">
        <v>287</v>
      </c>
      <c r="B112" s="55" t="s">
        <v>126</v>
      </c>
      <c r="C112" s="80" t="s">
        <v>726</v>
      </c>
      <c r="D112" s="79">
        <v>18543.48</v>
      </c>
      <c r="E112" s="79">
        <v>0</v>
      </c>
      <c r="F112" s="79">
        <v>93512.95</v>
      </c>
      <c r="G112" s="79">
        <v>943883.28999999992</v>
      </c>
      <c r="H112" s="79">
        <v>0</v>
      </c>
      <c r="I112" s="79">
        <v>1000</v>
      </c>
      <c r="J112" s="79">
        <v>1583830</v>
      </c>
      <c r="K112" s="79">
        <v>0</v>
      </c>
      <c r="L112" s="79">
        <v>0</v>
      </c>
      <c r="M112" s="79">
        <v>0</v>
      </c>
      <c r="N112" s="79">
        <v>0</v>
      </c>
      <c r="O112" s="79">
        <v>50</v>
      </c>
      <c r="P112" s="79">
        <v>0</v>
      </c>
      <c r="Q112" s="79">
        <v>1925547.1</v>
      </c>
      <c r="R112" s="79">
        <v>0</v>
      </c>
      <c r="S112" s="79">
        <v>0</v>
      </c>
      <c r="T112" s="79">
        <v>0</v>
      </c>
      <c r="U112" s="79">
        <v>0</v>
      </c>
      <c r="V112" s="79">
        <v>0</v>
      </c>
      <c r="W112" s="79">
        <v>0</v>
      </c>
      <c r="X112" s="79">
        <v>0</v>
      </c>
      <c r="Y112" s="79">
        <v>0</v>
      </c>
      <c r="Z112" s="79">
        <v>0</v>
      </c>
      <c r="AA112" s="79">
        <v>0</v>
      </c>
      <c r="AB112" s="79">
        <v>534450427.75</v>
      </c>
      <c r="AC112" s="79">
        <v>0</v>
      </c>
      <c r="AD112" s="79">
        <v>0</v>
      </c>
      <c r="AE112" s="79">
        <v>0</v>
      </c>
      <c r="AF112" s="79">
        <v>0</v>
      </c>
      <c r="AG112" s="79">
        <v>0</v>
      </c>
      <c r="AH112" s="79">
        <v>0</v>
      </c>
      <c r="AI112" s="79">
        <v>0</v>
      </c>
      <c r="AJ112" s="79">
        <v>0</v>
      </c>
      <c r="AK112" s="79">
        <v>0</v>
      </c>
      <c r="AL112" s="79">
        <v>0</v>
      </c>
      <c r="AM112" s="79">
        <f t="shared" si="1"/>
        <v>539016794.57000005</v>
      </c>
      <c r="AP112" s="45"/>
    </row>
    <row r="113" spans="1:42" ht="33" customHeight="1">
      <c r="A113" s="54">
        <v>288</v>
      </c>
      <c r="B113" s="55" t="s">
        <v>127</v>
      </c>
      <c r="C113" s="80" t="s">
        <v>725</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f t="shared" si="1"/>
        <v>0</v>
      </c>
      <c r="AP113" s="45"/>
    </row>
    <row r="114" spans="1:42" ht="33" customHeight="1">
      <c r="A114" s="54">
        <v>290</v>
      </c>
      <c r="B114" s="55" t="s">
        <v>128</v>
      </c>
      <c r="C114" s="80" t="s">
        <v>678</v>
      </c>
      <c r="D114" s="79">
        <v>0</v>
      </c>
      <c r="E114" s="79">
        <v>0</v>
      </c>
      <c r="F114" s="79">
        <v>0</v>
      </c>
      <c r="G114" s="79">
        <v>724564.7</v>
      </c>
      <c r="H114" s="79">
        <v>0</v>
      </c>
      <c r="I114" s="79">
        <v>0</v>
      </c>
      <c r="J114" s="79">
        <v>0</v>
      </c>
      <c r="K114" s="79">
        <v>0</v>
      </c>
      <c r="L114" s="79">
        <v>0</v>
      </c>
      <c r="M114" s="79">
        <v>0</v>
      </c>
      <c r="N114" s="79">
        <v>0</v>
      </c>
      <c r="O114" s="79">
        <v>0</v>
      </c>
      <c r="P114" s="79">
        <v>0</v>
      </c>
      <c r="Q114" s="79">
        <v>2523814.89</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f t="shared" si="1"/>
        <v>3248379.59</v>
      </c>
      <c r="AP114" s="45"/>
    </row>
    <row r="115" spans="1:42" ht="33" customHeight="1">
      <c r="A115" s="54">
        <v>291</v>
      </c>
      <c r="B115" s="55" t="s">
        <v>129</v>
      </c>
      <c r="C115" s="80" t="s">
        <v>683</v>
      </c>
      <c r="D115" s="79">
        <v>0</v>
      </c>
      <c r="E115" s="79">
        <v>9767235.4499999993</v>
      </c>
      <c r="F115" s="79">
        <v>68035592.359999999</v>
      </c>
      <c r="G115" s="79">
        <v>111825076.28</v>
      </c>
      <c r="H115" s="79">
        <v>0</v>
      </c>
      <c r="I115" s="79">
        <v>1530</v>
      </c>
      <c r="J115" s="79">
        <v>122579322.70999999</v>
      </c>
      <c r="K115" s="79">
        <v>0</v>
      </c>
      <c r="L115" s="79">
        <v>0</v>
      </c>
      <c r="M115" s="79">
        <v>0</v>
      </c>
      <c r="N115" s="79">
        <v>0</v>
      </c>
      <c r="O115" s="79">
        <v>0</v>
      </c>
      <c r="P115" s="79">
        <v>0</v>
      </c>
      <c r="Q115" s="79">
        <v>4491</v>
      </c>
      <c r="R115" s="79">
        <v>0</v>
      </c>
      <c r="S115" s="79">
        <v>0</v>
      </c>
      <c r="T115" s="79">
        <v>0</v>
      </c>
      <c r="U115" s="79">
        <v>0</v>
      </c>
      <c r="V115" s="79">
        <v>0</v>
      </c>
      <c r="W115" s="79">
        <v>0</v>
      </c>
      <c r="X115" s="79">
        <v>0</v>
      </c>
      <c r="Y115" s="79">
        <v>269632.30000000005</v>
      </c>
      <c r="Z115" s="79">
        <v>0</v>
      </c>
      <c r="AA115" s="79">
        <v>0</v>
      </c>
      <c r="AB115" s="79">
        <v>317276777.97000003</v>
      </c>
      <c r="AC115" s="79">
        <v>0</v>
      </c>
      <c r="AD115" s="79">
        <v>0</v>
      </c>
      <c r="AE115" s="79">
        <v>0</v>
      </c>
      <c r="AF115" s="79">
        <v>0</v>
      </c>
      <c r="AG115" s="79">
        <v>0</v>
      </c>
      <c r="AH115" s="79">
        <v>0</v>
      </c>
      <c r="AI115" s="79">
        <v>0</v>
      </c>
      <c r="AJ115" s="79">
        <v>0</v>
      </c>
      <c r="AK115" s="79">
        <v>0</v>
      </c>
      <c r="AL115" s="79">
        <v>0</v>
      </c>
      <c r="AM115" s="79">
        <f t="shared" si="1"/>
        <v>629759658.07000005</v>
      </c>
      <c r="AP115" s="45"/>
    </row>
    <row r="116" spans="1:42" ht="33" customHeight="1">
      <c r="A116" s="54">
        <v>292</v>
      </c>
      <c r="B116" s="55" t="s">
        <v>130</v>
      </c>
      <c r="C116" s="80" t="s">
        <v>682</v>
      </c>
      <c r="D116" s="79">
        <v>0</v>
      </c>
      <c r="E116" s="79">
        <v>0</v>
      </c>
      <c r="F116" s="79">
        <v>150</v>
      </c>
      <c r="G116" s="79">
        <v>2774</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f t="shared" si="1"/>
        <v>2924</v>
      </c>
      <c r="AP116" s="45"/>
    </row>
    <row r="117" spans="1:42" ht="33" customHeight="1">
      <c r="A117" s="54">
        <v>293</v>
      </c>
      <c r="B117" s="55" t="s">
        <v>131</v>
      </c>
      <c r="C117" s="80" t="s">
        <v>682</v>
      </c>
      <c r="D117" s="79">
        <v>0</v>
      </c>
      <c r="E117" s="79">
        <v>3006.98</v>
      </c>
      <c r="F117" s="79">
        <v>266028.02</v>
      </c>
      <c r="G117" s="79">
        <v>1392.5</v>
      </c>
      <c r="H117" s="79">
        <v>0</v>
      </c>
      <c r="I117" s="79">
        <v>50</v>
      </c>
      <c r="J117" s="79">
        <v>15884496</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f t="shared" si="1"/>
        <v>16154973.5</v>
      </c>
      <c r="AP117" s="45"/>
    </row>
    <row r="118" spans="1:42" ht="33" customHeight="1">
      <c r="A118" s="54">
        <v>294</v>
      </c>
      <c r="B118" s="55" t="s">
        <v>132</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f t="shared" si="1"/>
        <v>0</v>
      </c>
      <c r="AP118" s="45"/>
    </row>
    <row r="119" spans="1:42" ht="33" customHeight="1">
      <c r="A119" s="54">
        <v>295</v>
      </c>
      <c r="B119" s="55" t="s">
        <v>133</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f t="shared" si="1"/>
        <v>0</v>
      </c>
      <c r="AP119" s="45"/>
    </row>
    <row r="120" spans="1:42" ht="33" customHeight="1">
      <c r="A120" s="54">
        <v>296</v>
      </c>
      <c r="B120" s="55" t="s">
        <v>134</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f t="shared" si="1"/>
        <v>0</v>
      </c>
      <c r="AP120" s="45"/>
    </row>
    <row r="121" spans="1:42" ht="33" customHeight="1">
      <c r="A121" s="54">
        <v>298</v>
      </c>
      <c r="B121" s="55" t="s">
        <v>135</v>
      </c>
      <c r="C121" s="56" t="s">
        <v>725</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f t="shared" si="1"/>
        <v>0</v>
      </c>
      <c r="AP121" s="45"/>
    </row>
    <row r="122" spans="1:42" ht="33" customHeight="1">
      <c r="A122" s="54">
        <v>299</v>
      </c>
      <c r="B122" s="55" t="s">
        <v>136</v>
      </c>
      <c r="C122" s="80" t="s">
        <v>725</v>
      </c>
      <c r="D122" s="79">
        <v>0</v>
      </c>
      <c r="E122" s="79">
        <v>0</v>
      </c>
      <c r="F122" s="79">
        <v>0</v>
      </c>
      <c r="G122" s="79">
        <v>476.54</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f t="shared" si="1"/>
        <v>476.54</v>
      </c>
      <c r="AP122" s="45"/>
    </row>
    <row r="123" spans="1:42" ht="33" customHeight="1">
      <c r="A123" s="54">
        <v>300</v>
      </c>
      <c r="B123" s="55" t="s">
        <v>137</v>
      </c>
      <c r="C123" s="80" t="s">
        <v>725</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f t="shared" si="1"/>
        <v>0</v>
      </c>
      <c r="AP123" s="45"/>
    </row>
    <row r="124" spans="1:42" ht="33" customHeight="1">
      <c r="A124" s="54">
        <v>301</v>
      </c>
      <c r="B124" s="55" t="s">
        <v>138</v>
      </c>
      <c r="C124" s="80" t="s">
        <v>725</v>
      </c>
      <c r="D124" s="79">
        <v>0</v>
      </c>
      <c r="E124" s="79">
        <v>0</v>
      </c>
      <c r="F124" s="79">
        <v>0</v>
      </c>
      <c r="G124" s="79">
        <v>1600003</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f t="shared" si="1"/>
        <v>1600003</v>
      </c>
      <c r="AP124" s="45"/>
    </row>
    <row r="125" spans="1:42" ht="33" customHeight="1">
      <c r="A125" s="54">
        <v>302</v>
      </c>
      <c r="B125" s="55" t="s">
        <v>139</v>
      </c>
      <c r="C125" s="56" t="s">
        <v>725</v>
      </c>
      <c r="D125" s="79">
        <v>0</v>
      </c>
      <c r="E125" s="79">
        <v>0</v>
      </c>
      <c r="F125" s="79">
        <v>0</v>
      </c>
      <c r="G125" s="79">
        <v>1067280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f t="shared" si="1"/>
        <v>1067280</v>
      </c>
      <c r="AP125" s="45"/>
    </row>
    <row r="126" spans="1:42" ht="33" customHeight="1">
      <c r="A126" s="54">
        <v>303</v>
      </c>
      <c r="B126" s="55" t="s">
        <v>140</v>
      </c>
      <c r="C126" s="80" t="s">
        <v>725</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f t="shared" si="1"/>
        <v>0</v>
      </c>
      <c r="AP126" s="45"/>
    </row>
    <row r="127" spans="1:42" ht="33" customHeight="1">
      <c r="A127" s="54">
        <v>309</v>
      </c>
      <c r="B127" s="55" t="s">
        <v>1351</v>
      </c>
      <c r="C127" s="56" t="s">
        <v>680</v>
      </c>
      <c r="D127" s="79">
        <v>0</v>
      </c>
      <c r="E127" s="79">
        <v>0</v>
      </c>
      <c r="F127" s="79">
        <v>0</v>
      </c>
      <c r="G127" s="79">
        <v>6513.87</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f t="shared" si="1"/>
        <v>6513.87</v>
      </c>
      <c r="AP127" s="45"/>
    </row>
    <row r="128" spans="1:42" ht="33" customHeight="1">
      <c r="A128" s="54">
        <v>310</v>
      </c>
      <c r="B128" s="55" t="s">
        <v>141</v>
      </c>
      <c r="C128" s="56" t="s">
        <v>684</v>
      </c>
      <c r="D128" s="79">
        <v>0</v>
      </c>
      <c r="E128" s="79">
        <v>0</v>
      </c>
      <c r="F128" s="79">
        <v>577385986.44999993</v>
      </c>
      <c r="G128" s="79">
        <v>43683.549999999996</v>
      </c>
      <c r="H128" s="79">
        <v>0</v>
      </c>
      <c r="I128" s="79">
        <v>50</v>
      </c>
      <c r="J128" s="79">
        <v>83582.31</v>
      </c>
      <c r="K128" s="79">
        <v>0</v>
      </c>
      <c r="L128" s="79">
        <f>1402.72-1402.72</f>
        <v>0</v>
      </c>
      <c r="M128" s="79">
        <v>0</v>
      </c>
      <c r="N128" s="79">
        <v>0</v>
      </c>
      <c r="O128" s="79">
        <v>348</v>
      </c>
      <c r="P128" s="79">
        <v>30467.050000000003</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f t="shared" si="1"/>
        <v>577544117.35999978</v>
      </c>
      <c r="AP128" s="45"/>
    </row>
    <row r="129" spans="1:42" ht="33" customHeight="1">
      <c r="A129" s="54">
        <v>311</v>
      </c>
      <c r="B129" s="55" t="s">
        <v>142</v>
      </c>
      <c r="C129" s="56" t="s">
        <v>684</v>
      </c>
      <c r="D129" s="79">
        <v>0</v>
      </c>
      <c r="E129" s="79">
        <v>0</v>
      </c>
      <c r="F129" s="79">
        <v>0</v>
      </c>
      <c r="G129" s="79">
        <v>0</v>
      </c>
      <c r="H129" s="79">
        <v>0</v>
      </c>
      <c r="I129" s="79">
        <v>0</v>
      </c>
      <c r="J129" s="79">
        <v>195368</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f t="shared" si="1"/>
        <v>195368</v>
      </c>
      <c r="AP129" s="45"/>
    </row>
    <row r="130" spans="1:42" ht="33" customHeight="1">
      <c r="A130" s="54">
        <v>312</v>
      </c>
      <c r="B130" s="55" t="s">
        <v>143</v>
      </c>
      <c r="C130" s="80" t="s">
        <v>682</v>
      </c>
      <c r="D130" s="79">
        <v>0</v>
      </c>
      <c r="E130" s="79">
        <v>0</v>
      </c>
      <c r="F130" s="79">
        <v>16219612.92</v>
      </c>
      <c r="G130" s="79">
        <v>9675.86</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f t="shared" si="1"/>
        <v>16229288.779999999</v>
      </c>
      <c r="AP130" s="45"/>
    </row>
    <row r="131" spans="1:42" ht="33" customHeight="1">
      <c r="A131" s="54">
        <v>313</v>
      </c>
      <c r="B131" s="55" t="s">
        <v>144</v>
      </c>
      <c r="C131" s="80" t="s">
        <v>726</v>
      </c>
      <c r="D131" s="79">
        <v>0</v>
      </c>
      <c r="E131" s="79">
        <v>0</v>
      </c>
      <c r="F131" s="79">
        <v>0</v>
      </c>
      <c r="G131" s="79">
        <v>78207.92</v>
      </c>
      <c r="H131" s="79">
        <v>0</v>
      </c>
      <c r="I131" s="79">
        <v>0</v>
      </c>
      <c r="J131" s="79">
        <v>122777.47</v>
      </c>
      <c r="K131" s="79">
        <v>0</v>
      </c>
      <c r="L131" s="79">
        <f>662.93-662.93</f>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f t="shared" si="1"/>
        <v>200985.39</v>
      </c>
      <c r="AP131" s="45"/>
    </row>
    <row r="132" spans="1:42" ht="33" customHeight="1">
      <c r="A132" s="54">
        <v>314</v>
      </c>
      <c r="B132" s="55" t="s">
        <v>145</v>
      </c>
      <c r="C132" s="80" t="s">
        <v>726</v>
      </c>
      <c r="D132" s="79">
        <v>0</v>
      </c>
      <c r="E132" s="79">
        <v>0</v>
      </c>
      <c r="F132" s="79">
        <v>0</v>
      </c>
      <c r="G132" s="79">
        <v>1602.65</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f t="shared" si="1"/>
        <v>1602.65</v>
      </c>
      <c r="AP132" s="45"/>
    </row>
    <row r="133" spans="1:42" ht="33" customHeight="1">
      <c r="A133" s="54">
        <v>315</v>
      </c>
      <c r="B133" s="55" t="s">
        <v>1352</v>
      </c>
      <c r="C133" s="80" t="s">
        <v>677</v>
      </c>
      <c r="D133" s="79">
        <v>0</v>
      </c>
      <c r="E133" s="79">
        <v>0</v>
      </c>
      <c r="F133" s="79">
        <v>0</v>
      </c>
      <c r="G133" s="79">
        <v>17397.990000000002</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f t="shared" si="1"/>
        <v>17397.990000000002</v>
      </c>
      <c r="AP133" s="45"/>
    </row>
    <row r="134" spans="1:42" ht="33" customHeight="1">
      <c r="A134" s="54">
        <v>324</v>
      </c>
      <c r="B134" s="55" t="s">
        <v>146</v>
      </c>
      <c r="C134" s="80" t="s">
        <v>677</v>
      </c>
      <c r="D134" s="79">
        <v>0</v>
      </c>
      <c r="E134" s="79">
        <v>0</v>
      </c>
      <c r="F134" s="79">
        <v>32160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f t="shared" si="1"/>
        <v>32160</v>
      </c>
      <c r="AP134" s="45"/>
    </row>
    <row r="135" spans="1:42" ht="33" customHeight="1">
      <c r="A135" s="54">
        <v>340</v>
      </c>
      <c r="B135" s="55" t="s">
        <v>147</v>
      </c>
      <c r="C135" s="80" t="s">
        <v>726</v>
      </c>
      <c r="D135" s="79">
        <v>0</v>
      </c>
      <c r="E135" s="79">
        <v>0</v>
      </c>
      <c r="F135" s="79">
        <v>0</v>
      </c>
      <c r="G135" s="79">
        <v>13736.72</v>
      </c>
      <c r="H135" s="79">
        <v>0</v>
      </c>
      <c r="I135" s="79">
        <v>150</v>
      </c>
      <c r="J135" s="79">
        <v>764289</v>
      </c>
      <c r="K135" s="79">
        <v>0</v>
      </c>
      <c r="L135" s="79">
        <v>950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f t="shared" si="1"/>
        <v>779125.72</v>
      </c>
      <c r="AP135" s="45"/>
    </row>
    <row r="136" spans="1:42" ht="33" customHeight="1">
      <c r="A136" s="54">
        <v>342</v>
      </c>
      <c r="B136" s="55" t="s">
        <v>148</v>
      </c>
      <c r="C136" s="80" t="s">
        <v>680</v>
      </c>
      <c r="D136" s="79">
        <v>0</v>
      </c>
      <c r="E136" s="79">
        <v>0</v>
      </c>
      <c r="F136" s="79">
        <v>0</v>
      </c>
      <c r="G136" s="79">
        <v>40646.949999999997</v>
      </c>
      <c r="H136" s="79">
        <v>0</v>
      </c>
      <c r="I136" s="79">
        <v>0</v>
      </c>
      <c r="J136" s="79">
        <v>7423448.5800000001</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f t="shared" si="1"/>
        <v>7464095.5300000003</v>
      </c>
      <c r="AP136" s="45"/>
    </row>
    <row r="137" spans="1:42" ht="33" customHeight="1">
      <c r="A137" s="54">
        <v>343</v>
      </c>
      <c r="B137" s="55" t="s">
        <v>149</v>
      </c>
      <c r="C137" s="80" t="s">
        <v>680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f t="shared" si="1"/>
        <v>0</v>
      </c>
      <c r="AP137" s="45"/>
    </row>
    <row r="138" spans="1:42" ht="33" customHeight="1">
      <c r="A138" s="54">
        <v>344</v>
      </c>
      <c r="B138" s="55" t="s">
        <v>150</v>
      </c>
      <c r="C138" s="80" t="s">
        <v>726</v>
      </c>
      <c r="D138" s="79">
        <v>0</v>
      </c>
      <c r="E138" s="79">
        <v>0</v>
      </c>
      <c r="F138" s="79">
        <v>0</v>
      </c>
      <c r="G138" s="79">
        <v>790.64</v>
      </c>
      <c r="H138" s="79">
        <v>0</v>
      </c>
      <c r="I138" s="79">
        <v>0</v>
      </c>
      <c r="J138" s="79">
        <v>691097</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f t="shared" si="1"/>
        <v>691887.64</v>
      </c>
      <c r="AP138" s="45"/>
    </row>
    <row r="139" spans="1:42" ht="33" customHeight="1">
      <c r="A139" s="54">
        <v>345</v>
      </c>
      <c r="B139" s="55" t="s">
        <v>151</v>
      </c>
      <c r="C139" s="80" t="s">
        <v>679</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f t="shared" ref="AM139:AM203" si="2">SUM(D139:AL139)</f>
        <v>0</v>
      </c>
      <c r="AP139" s="45"/>
    </row>
    <row r="140" spans="1:42" ht="33" customHeight="1">
      <c r="A140" s="54">
        <v>346</v>
      </c>
      <c r="B140" s="55" t="s">
        <v>152</v>
      </c>
      <c r="C140" s="80" t="s">
        <v>679</v>
      </c>
      <c r="D140" s="79">
        <v>0</v>
      </c>
      <c r="E140" s="79">
        <v>0</v>
      </c>
      <c r="F140" s="79">
        <v>0</v>
      </c>
      <c r="G140" s="79">
        <v>17508.189999999999</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f t="shared" si="2"/>
        <v>17508.189999999999</v>
      </c>
      <c r="AP140" s="45"/>
    </row>
    <row r="141" spans="1:42" ht="33" customHeight="1">
      <c r="A141" s="54">
        <v>347</v>
      </c>
      <c r="B141" s="55" t="s">
        <v>153</v>
      </c>
      <c r="C141" s="80" t="s">
        <v>679</v>
      </c>
      <c r="D141" s="79">
        <v>0</v>
      </c>
      <c r="E141" s="79">
        <v>0</v>
      </c>
      <c r="F141" s="79">
        <v>1627287.8</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f t="shared" si="2"/>
        <v>1627287.8</v>
      </c>
      <c r="AP141" s="45"/>
    </row>
    <row r="142" spans="1:42" ht="33" customHeight="1">
      <c r="A142" s="54">
        <v>348</v>
      </c>
      <c r="B142" s="55" t="s">
        <v>154</v>
      </c>
      <c r="C142" s="80" t="s">
        <v>682</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f t="shared" si="2"/>
        <v>0</v>
      </c>
      <c r="AP142" s="45"/>
    </row>
    <row r="143" spans="1:42" ht="33" customHeight="1">
      <c r="A143" s="54">
        <v>349</v>
      </c>
      <c r="B143" s="55" t="s">
        <v>155</v>
      </c>
      <c r="C143" s="56" t="s">
        <v>681</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f t="shared" si="2"/>
        <v>0</v>
      </c>
      <c r="AP143" s="45"/>
    </row>
    <row r="144" spans="1:42" ht="33" customHeight="1">
      <c r="A144" s="54">
        <v>371</v>
      </c>
      <c r="B144" s="55" t="s">
        <v>156</v>
      </c>
      <c r="C144" s="56" t="s">
        <v>680</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f t="shared" si="2"/>
        <v>0</v>
      </c>
      <c r="AP144" s="45"/>
    </row>
    <row r="145" spans="1:42" ht="33" customHeight="1">
      <c r="A145" s="54">
        <v>373</v>
      </c>
      <c r="B145" s="55" t="s">
        <v>636</v>
      </c>
      <c r="C145" s="56" t="s">
        <v>678</v>
      </c>
      <c r="D145" s="79">
        <v>0</v>
      </c>
      <c r="E145" s="79">
        <v>6048.1</v>
      </c>
      <c r="F145" s="79">
        <v>0</v>
      </c>
      <c r="G145" s="79">
        <v>277402.66000000003</v>
      </c>
      <c r="H145" s="79">
        <v>0</v>
      </c>
      <c r="I145" s="79">
        <v>0</v>
      </c>
      <c r="J145" s="79">
        <v>2132620.08</v>
      </c>
      <c r="K145" s="79">
        <v>0</v>
      </c>
      <c r="L145" s="79">
        <v>0</v>
      </c>
      <c r="M145" s="79">
        <v>0</v>
      </c>
      <c r="N145" s="79">
        <v>0</v>
      </c>
      <c r="O145" s="79">
        <v>0</v>
      </c>
      <c r="P145" s="79">
        <v>0</v>
      </c>
      <c r="Q145" s="79">
        <v>112234543.54000001</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f t="shared" si="2"/>
        <v>114650614.38000001</v>
      </c>
      <c r="AP145" s="45"/>
    </row>
    <row r="146" spans="1:42" ht="33" customHeight="1">
      <c r="A146" s="54">
        <v>374</v>
      </c>
      <c r="B146" s="55" t="s">
        <v>637</v>
      </c>
      <c r="C146" s="56" t="s">
        <v>684</v>
      </c>
      <c r="D146" s="79">
        <v>0</v>
      </c>
      <c r="E146" s="79">
        <v>0</v>
      </c>
      <c r="F146" s="79">
        <v>0</v>
      </c>
      <c r="G146" s="79">
        <v>6648.45</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f t="shared" si="2"/>
        <v>6648.45</v>
      </c>
      <c r="AP146" s="45"/>
    </row>
    <row r="147" spans="1:42" ht="33" customHeight="1">
      <c r="A147" s="54">
        <v>375</v>
      </c>
      <c r="B147" s="55" t="s">
        <v>1353</v>
      </c>
      <c r="C147" s="56" t="s">
        <v>726</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f t="shared" si="2"/>
        <v>0</v>
      </c>
      <c r="AP147" s="45"/>
    </row>
    <row r="148" spans="1:42" ht="33" customHeight="1">
      <c r="A148" s="54">
        <v>376</v>
      </c>
      <c r="B148" s="55" t="s">
        <v>638</v>
      </c>
      <c r="C148" s="56" t="s">
        <v>679</v>
      </c>
      <c r="D148" s="79">
        <v>0</v>
      </c>
      <c r="E148" s="79">
        <v>0</v>
      </c>
      <c r="F148" s="79">
        <v>0</v>
      </c>
      <c r="G148" s="79">
        <v>59140.11</v>
      </c>
      <c r="H148" s="79">
        <v>0</v>
      </c>
      <c r="I148" s="79">
        <v>373135.69999999995</v>
      </c>
      <c r="J148" s="79">
        <v>0</v>
      </c>
      <c r="K148" s="79">
        <v>0</v>
      </c>
      <c r="L148" s="79">
        <f>17113.75-17113.75</f>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f t="shared" si="2"/>
        <v>432275.80999999994</v>
      </c>
      <c r="AP148" s="45"/>
    </row>
    <row r="149" spans="1:42" ht="33" customHeight="1">
      <c r="A149" s="54">
        <v>378</v>
      </c>
      <c r="B149" s="55" t="s">
        <v>639</v>
      </c>
      <c r="C149" s="56" t="s">
        <v>725</v>
      </c>
      <c r="D149" s="79">
        <v>0</v>
      </c>
      <c r="E149" s="79">
        <v>0</v>
      </c>
      <c r="F149" s="79">
        <v>0</v>
      </c>
      <c r="G149" s="79">
        <v>7092.6600000000017</v>
      </c>
      <c r="H149" s="79">
        <v>3841.6</v>
      </c>
      <c r="I149" s="79">
        <v>1740.64</v>
      </c>
      <c r="J149" s="79">
        <v>9581.5499999999993</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f t="shared" si="2"/>
        <v>22256.45</v>
      </c>
      <c r="AP149" s="45"/>
    </row>
    <row r="150" spans="1:42" ht="33" customHeight="1">
      <c r="A150" s="54">
        <v>379</v>
      </c>
      <c r="B150" s="55" t="s">
        <v>1354</v>
      </c>
      <c r="C150" s="56">
        <v>0</v>
      </c>
      <c r="D150" s="79">
        <v>0</v>
      </c>
      <c r="E150" s="79">
        <v>0</v>
      </c>
      <c r="F150" s="79">
        <v>0</v>
      </c>
      <c r="G150" s="79">
        <v>1644.5</v>
      </c>
      <c r="H150" s="79">
        <v>0</v>
      </c>
      <c r="I150" s="79">
        <v>0</v>
      </c>
      <c r="J150" s="79">
        <v>0</v>
      </c>
      <c r="K150" s="79">
        <v>0</v>
      </c>
      <c r="L150" s="79">
        <v>0</v>
      </c>
      <c r="M150" s="79">
        <v>0</v>
      </c>
      <c r="N150" s="79">
        <v>0</v>
      </c>
      <c r="O150" s="79">
        <v>0</v>
      </c>
      <c r="P150" s="79">
        <v>0</v>
      </c>
      <c r="Q150" s="79">
        <v>0</v>
      </c>
      <c r="R150" s="79">
        <v>0</v>
      </c>
      <c r="S150" s="79">
        <v>0</v>
      </c>
      <c r="T150" s="79">
        <v>0</v>
      </c>
      <c r="U150" s="79">
        <v>0</v>
      </c>
      <c r="V150" s="79">
        <v>23500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f t="shared" si="2"/>
        <v>25144.5</v>
      </c>
      <c r="AP150" s="45"/>
    </row>
    <row r="151" spans="1:42" ht="33" customHeight="1">
      <c r="A151" s="54">
        <v>380</v>
      </c>
      <c r="B151" s="55" t="s">
        <v>1355</v>
      </c>
      <c r="C151" s="56">
        <v>0</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f t="shared" si="2"/>
        <v>0</v>
      </c>
      <c r="AP151" s="45"/>
    </row>
    <row r="152" spans="1:42" ht="33" customHeight="1">
      <c r="A152" s="54">
        <v>382</v>
      </c>
      <c r="B152" s="55" t="s">
        <v>1356</v>
      </c>
      <c r="C152" s="56" t="s">
        <v>680</v>
      </c>
      <c r="D152" s="79">
        <v>0</v>
      </c>
      <c r="E152" s="79">
        <v>0</v>
      </c>
      <c r="F152" s="79">
        <v>0</v>
      </c>
      <c r="G152" s="79">
        <v>33614710.839999996</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100.02</v>
      </c>
      <c r="AB152" s="79">
        <v>360150000</v>
      </c>
      <c r="AC152" s="79">
        <v>0</v>
      </c>
      <c r="AD152" s="79">
        <v>0</v>
      </c>
      <c r="AE152" s="79">
        <v>0</v>
      </c>
      <c r="AF152" s="79">
        <v>0</v>
      </c>
      <c r="AG152" s="79">
        <v>0</v>
      </c>
      <c r="AH152" s="79">
        <v>0</v>
      </c>
      <c r="AI152" s="79">
        <v>0</v>
      </c>
      <c r="AJ152" s="79">
        <v>0</v>
      </c>
      <c r="AK152" s="79">
        <v>0</v>
      </c>
      <c r="AL152" s="79">
        <v>0</v>
      </c>
      <c r="AM152" s="79">
        <f t="shared" si="2"/>
        <v>393764810.86000001</v>
      </c>
      <c r="AP152" s="45"/>
    </row>
    <row r="153" spans="1:42" ht="33" customHeight="1">
      <c r="A153" s="54">
        <v>383</v>
      </c>
      <c r="B153" s="55" t="s">
        <v>1357</v>
      </c>
      <c r="C153" s="56" t="s">
        <v>726</v>
      </c>
      <c r="D153" s="79">
        <v>0</v>
      </c>
      <c r="E153" s="79">
        <v>0</v>
      </c>
      <c r="F153" s="79">
        <v>0</v>
      </c>
      <c r="G153" s="79">
        <v>0.5</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f t="shared" si="2"/>
        <v>0.5</v>
      </c>
      <c r="AP153" s="45"/>
    </row>
    <row r="154" spans="1:42" ht="33" customHeight="1">
      <c r="A154" s="54">
        <v>384</v>
      </c>
      <c r="B154" s="55" t="s">
        <v>1358</v>
      </c>
      <c r="C154" s="56">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f t="shared" si="2"/>
        <v>0</v>
      </c>
      <c r="AP154" s="45"/>
    </row>
    <row r="155" spans="1:42" ht="33" customHeight="1">
      <c r="A155" s="54">
        <v>385</v>
      </c>
      <c r="B155" s="55" t="s">
        <v>778</v>
      </c>
      <c r="C155" s="80" t="s">
        <v>726</v>
      </c>
      <c r="D155" s="79">
        <v>0</v>
      </c>
      <c r="E155" s="79">
        <v>0</v>
      </c>
      <c r="F155" s="79">
        <v>0</v>
      </c>
      <c r="G155" s="79">
        <v>2465.0500000000002</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f t="shared" si="2"/>
        <v>2465.0500000000002</v>
      </c>
      <c r="AP155" s="45"/>
    </row>
    <row r="156" spans="1:42" ht="33" customHeight="1">
      <c r="A156" s="54">
        <v>387</v>
      </c>
      <c r="B156" s="55" t="s">
        <v>9263</v>
      </c>
      <c r="C156" s="80">
        <v>0</v>
      </c>
      <c r="D156" s="79">
        <v>0</v>
      </c>
      <c r="E156" s="79">
        <v>53751.69</v>
      </c>
      <c r="F156" s="79">
        <v>0</v>
      </c>
      <c r="G156" s="79">
        <v>0</v>
      </c>
      <c r="H156" s="79">
        <v>0</v>
      </c>
      <c r="I156" s="79">
        <v>50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c r="AP156" s="45"/>
    </row>
    <row r="157" spans="1:42" ht="33" customHeight="1">
      <c r="A157" s="54">
        <v>411</v>
      </c>
      <c r="B157" s="55" t="s">
        <v>157</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f t="shared" si="2"/>
        <v>0</v>
      </c>
      <c r="AP157" s="45"/>
    </row>
    <row r="158" spans="1:42" ht="33" customHeight="1">
      <c r="A158" s="54">
        <v>417</v>
      </c>
      <c r="B158" s="55" t="s">
        <v>158</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f t="shared" si="2"/>
        <v>0</v>
      </c>
      <c r="AP158" s="45"/>
    </row>
    <row r="159" spans="1:42" ht="33" customHeight="1">
      <c r="A159" s="54">
        <v>418</v>
      </c>
      <c r="B159" s="55" t="s">
        <v>159</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f t="shared" si="2"/>
        <v>0</v>
      </c>
      <c r="AP159" s="45"/>
    </row>
    <row r="160" spans="1:42" ht="33" customHeight="1">
      <c r="A160" s="54">
        <v>422</v>
      </c>
      <c r="B160" s="55" t="s">
        <v>160</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f t="shared" si="2"/>
        <v>0</v>
      </c>
      <c r="AP160" s="45"/>
    </row>
    <row r="161" spans="1:42" ht="33" customHeight="1">
      <c r="A161" s="54">
        <v>423</v>
      </c>
      <c r="B161" s="55" t="s">
        <v>161</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f t="shared" si="2"/>
        <v>0</v>
      </c>
      <c r="AP161" s="45"/>
    </row>
    <row r="162" spans="1:42" ht="33" customHeight="1">
      <c r="A162" s="54">
        <v>424</v>
      </c>
      <c r="B162" s="55" t="s">
        <v>1359</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f t="shared" si="2"/>
        <v>0</v>
      </c>
      <c r="AP162" s="45"/>
    </row>
    <row r="163" spans="1:42" ht="33" customHeight="1">
      <c r="A163" s="54">
        <v>425</v>
      </c>
      <c r="B163" s="55" t="s">
        <v>162</v>
      </c>
      <c r="C163" s="56">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f t="shared" si="2"/>
        <v>0</v>
      </c>
      <c r="AP163" s="45"/>
    </row>
    <row r="164" spans="1:42" ht="33" customHeight="1">
      <c r="A164" s="54">
        <v>426</v>
      </c>
      <c r="B164" s="55" t="s">
        <v>163</v>
      </c>
      <c r="C164" s="80">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f t="shared" si="2"/>
        <v>0</v>
      </c>
      <c r="AP164" s="45"/>
    </row>
    <row r="165" spans="1:42" ht="33" customHeight="1">
      <c r="A165" s="54">
        <v>427</v>
      </c>
      <c r="B165" s="55" t="s">
        <v>164</v>
      </c>
      <c r="C165" s="56">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f t="shared" si="2"/>
        <v>0</v>
      </c>
      <c r="AP165" s="45"/>
    </row>
    <row r="166" spans="1:42" ht="33" customHeight="1">
      <c r="A166" s="54">
        <v>428</v>
      </c>
      <c r="B166" s="55" t="s">
        <v>165</v>
      </c>
      <c r="C166" s="80">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f t="shared" si="2"/>
        <v>0</v>
      </c>
      <c r="AP166" s="45"/>
    </row>
    <row r="167" spans="1:42" ht="33" customHeight="1">
      <c r="A167" s="54">
        <v>429</v>
      </c>
      <c r="B167" s="55" t="s">
        <v>166</v>
      </c>
      <c r="C167" s="56">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f t="shared" si="2"/>
        <v>0</v>
      </c>
      <c r="AP167" s="45"/>
    </row>
    <row r="168" spans="1:42" ht="33" customHeight="1">
      <c r="A168" s="54">
        <v>432</v>
      </c>
      <c r="B168" s="55" t="s">
        <v>167</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f t="shared" si="2"/>
        <v>0</v>
      </c>
      <c r="AP168" s="45"/>
    </row>
    <row r="169" spans="1:42" ht="33" customHeight="1">
      <c r="A169" s="54">
        <v>433</v>
      </c>
      <c r="B169" s="55" t="s">
        <v>168</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f t="shared" si="2"/>
        <v>0</v>
      </c>
      <c r="AP169" s="45"/>
    </row>
    <row r="170" spans="1:42" ht="33" customHeight="1">
      <c r="A170" s="54">
        <v>434</v>
      </c>
      <c r="B170" s="55" t="s">
        <v>169</v>
      </c>
      <c r="C170" s="80">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f t="shared" si="2"/>
        <v>0</v>
      </c>
      <c r="AP170" s="45"/>
    </row>
    <row r="171" spans="1:42" ht="33" customHeight="1">
      <c r="A171" s="54">
        <v>435</v>
      </c>
      <c r="B171" s="55" t="s">
        <v>170</v>
      </c>
      <c r="C171" s="224">
        <v>0</v>
      </c>
      <c r="D171" s="79">
        <v>0</v>
      </c>
      <c r="E171" s="79">
        <v>0</v>
      </c>
      <c r="F171" s="79">
        <v>0</v>
      </c>
      <c r="G171" s="79">
        <v>0</v>
      </c>
      <c r="H171" s="79">
        <v>0</v>
      </c>
      <c r="I171" s="79">
        <v>0</v>
      </c>
      <c r="J171" s="79">
        <v>0</v>
      </c>
      <c r="K171" s="79">
        <v>0</v>
      </c>
      <c r="L171" s="79">
        <v>0</v>
      </c>
      <c r="M171" s="79">
        <v>0</v>
      </c>
      <c r="N171" s="79">
        <v>0</v>
      </c>
      <c r="O171" s="79">
        <v>0</v>
      </c>
      <c r="P171" s="79">
        <v>0</v>
      </c>
      <c r="Q171" s="79">
        <v>0</v>
      </c>
      <c r="R171" s="79">
        <v>0</v>
      </c>
      <c r="S171" s="79">
        <v>0</v>
      </c>
      <c r="T171" s="79">
        <v>0</v>
      </c>
      <c r="U171" s="79">
        <v>0</v>
      </c>
      <c r="V171" s="79">
        <v>863477.45000000019</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f t="shared" si="2"/>
        <v>863477.45000000019</v>
      </c>
      <c r="AP171" s="45"/>
    </row>
    <row r="172" spans="1:42" ht="33" customHeight="1">
      <c r="A172" s="54">
        <v>512</v>
      </c>
      <c r="B172" s="55" t="s">
        <v>779</v>
      </c>
      <c r="C172" s="223" t="s">
        <v>681</v>
      </c>
      <c r="D172" s="79">
        <v>82738.33</v>
      </c>
      <c r="E172" s="79">
        <v>0</v>
      </c>
      <c r="F172" s="79">
        <v>0</v>
      </c>
      <c r="G172" s="79">
        <v>115196.94</v>
      </c>
      <c r="H172" s="79">
        <v>0</v>
      </c>
      <c r="I172" s="79">
        <v>10766.44</v>
      </c>
      <c r="J172" s="79">
        <v>0</v>
      </c>
      <c r="K172" s="79">
        <v>0</v>
      </c>
      <c r="L172" s="79">
        <v>0</v>
      </c>
      <c r="M172" s="79">
        <v>0</v>
      </c>
      <c r="N172" s="79">
        <v>0</v>
      </c>
      <c r="O172" s="79">
        <v>0</v>
      </c>
      <c r="P172" s="79">
        <v>0</v>
      </c>
      <c r="Q172" s="79">
        <v>0</v>
      </c>
      <c r="R172" s="79">
        <v>0</v>
      </c>
      <c r="S172" s="79">
        <v>0</v>
      </c>
      <c r="T172" s="79">
        <v>0</v>
      </c>
      <c r="U172" s="79">
        <v>0</v>
      </c>
      <c r="V172" s="79">
        <v>79037.179999999993</v>
      </c>
      <c r="W172" s="79">
        <v>0</v>
      </c>
      <c r="X172" s="79">
        <v>0</v>
      </c>
      <c r="Y172" s="79">
        <v>0</v>
      </c>
      <c r="Z172" s="79">
        <v>0</v>
      </c>
      <c r="AA172" s="79">
        <v>200.04</v>
      </c>
      <c r="AB172" s="79">
        <v>0</v>
      </c>
      <c r="AC172" s="79">
        <v>1500.3</v>
      </c>
      <c r="AD172" s="79">
        <v>0</v>
      </c>
      <c r="AE172" s="79">
        <v>0</v>
      </c>
      <c r="AF172" s="79">
        <v>0</v>
      </c>
      <c r="AG172" s="79">
        <v>0</v>
      </c>
      <c r="AH172" s="79">
        <v>0</v>
      </c>
      <c r="AI172" s="79">
        <v>0</v>
      </c>
      <c r="AJ172" s="79">
        <v>0</v>
      </c>
      <c r="AK172" s="79">
        <v>0</v>
      </c>
      <c r="AL172" s="79">
        <v>0</v>
      </c>
      <c r="AM172" s="79">
        <f t="shared" si="2"/>
        <v>289439.23</v>
      </c>
      <c r="AP172" s="45"/>
    </row>
    <row r="173" spans="1:42" ht="33" customHeight="1">
      <c r="A173" s="54">
        <v>513</v>
      </c>
      <c r="B173" s="204" t="s">
        <v>171</v>
      </c>
      <c r="C173" s="80" t="s">
        <v>678</v>
      </c>
      <c r="D173" s="79">
        <v>0</v>
      </c>
      <c r="E173" s="79">
        <v>0</v>
      </c>
      <c r="F173" s="79">
        <v>0</v>
      </c>
      <c r="G173" s="79">
        <v>86913.14</v>
      </c>
      <c r="H173" s="79">
        <v>0</v>
      </c>
      <c r="I173" s="79">
        <v>37081.01</v>
      </c>
      <c r="J173" s="79">
        <v>234954915.42000002</v>
      </c>
      <c r="K173" s="79">
        <v>0</v>
      </c>
      <c r="L173" s="79">
        <f>319409.14-308685.1</f>
        <v>10724.040000000037</v>
      </c>
      <c r="M173" s="79">
        <v>0</v>
      </c>
      <c r="N173" s="79">
        <v>0</v>
      </c>
      <c r="O173" s="79">
        <v>25019231.369999997</v>
      </c>
      <c r="P173" s="79">
        <v>821.05</v>
      </c>
      <c r="Q173" s="79">
        <v>0</v>
      </c>
      <c r="R173" s="79">
        <v>0</v>
      </c>
      <c r="S173" s="79">
        <v>0</v>
      </c>
      <c r="T173" s="79">
        <v>0</v>
      </c>
      <c r="U173" s="79">
        <v>0</v>
      </c>
      <c r="V173" s="79">
        <v>1191656.98</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f t="shared" si="2"/>
        <v>261301343.01000002</v>
      </c>
      <c r="AP173" s="45"/>
    </row>
    <row r="174" spans="1:42" ht="33" customHeight="1">
      <c r="A174" s="54">
        <v>514</v>
      </c>
      <c r="B174" s="55" t="s">
        <v>172</v>
      </c>
      <c r="C174" s="80" t="s">
        <v>726</v>
      </c>
      <c r="D174" s="79">
        <v>0</v>
      </c>
      <c r="E174" s="79">
        <v>0</v>
      </c>
      <c r="F174" s="79">
        <v>0</v>
      </c>
      <c r="G174" s="79">
        <v>38880.54</v>
      </c>
      <c r="H174" s="79">
        <v>0</v>
      </c>
      <c r="I174" s="79">
        <v>0</v>
      </c>
      <c r="J174" s="79">
        <v>166537167.36000001</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350.07</v>
      </c>
      <c r="AB174" s="79">
        <v>71113980.359999999</v>
      </c>
      <c r="AC174" s="79">
        <v>0</v>
      </c>
      <c r="AD174" s="79">
        <v>0</v>
      </c>
      <c r="AE174" s="79">
        <v>0</v>
      </c>
      <c r="AF174" s="79">
        <v>0</v>
      </c>
      <c r="AG174" s="79">
        <v>0</v>
      </c>
      <c r="AH174" s="79">
        <v>0</v>
      </c>
      <c r="AI174" s="79">
        <v>0</v>
      </c>
      <c r="AJ174" s="79">
        <v>0</v>
      </c>
      <c r="AK174" s="79">
        <v>0</v>
      </c>
      <c r="AL174" s="79">
        <v>0</v>
      </c>
      <c r="AM174" s="79">
        <f t="shared" si="2"/>
        <v>237690378.32999998</v>
      </c>
      <c r="AP174" s="45"/>
    </row>
    <row r="175" spans="1:42" ht="33" customHeight="1">
      <c r="A175" s="54">
        <v>517</v>
      </c>
      <c r="B175" s="55" t="s">
        <v>173</v>
      </c>
      <c r="C175" s="80" t="s">
        <v>726</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f t="shared" si="2"/>
        <v>0</v>
      </c>
      <c r="AP175" s="45"/>
    </row>
    <row r="176" spans="1:42" ht="33" customHeight="1">
      <c r="A176" s="54">
        <v>520</v>
      </c>
      <c r="B176" s="55" t="s">
        <v>609</v>
      </c>
      <c r="C176" s="80" t="s">
        <v>677</v>
      </c>
      <c r="D176" s="79">
        <v>0</v>
      </c>
      <c r="E176" s="79">
        <v>0</v>
      </c>
      <c r="F176" s="79">
        <v>0</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f t="shared" si="2"/>
        <v>0</v>
      </c>
      <c r="AP176" s="45"/>
    </row>
    <row r="177" spans="1:42" ht="33" customHeight="1">
      <c r="A177" s="54">
        <v>522</v>
      </c>
      <c r="B177" s="55" t="s">
        <v>174</v>
      </c>
      <c r="C177" s="80" t="s">
        <v>677</v>
      </c>
      <c r="D177" s="79">
        <v>0</v>
      </c>
      <c r="E177" s="79">
        <v>0</v>
      </c>
      <c r="F177" s="79">
        <v>105369</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f t="shared" si="2"/>
        <v>105369</v>
      </c>
      <c r="AP177" s="45"/>
    </row>
    <row r="178" spans="1:42" ht="33" customHeight="1">
      <c r="A178" s="54">
        <v>523</v>
      </c>
      <c r="B178" s="55" t="s">
        <v>1360</v>
      </c>
      <c r="C178" s="80" t="s">
        <v>678</v>
      </c>
      <c r="D178" s="79">
        <v>0</v>
      </c>
      <c r="E178" s="79">
        <v>0</v>
      </c>
      <c r="F178" s="79">
        <v>0</v>
      </c>
      <c r="G178" s="79">
        <v>0</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f t="shared" si="2"/>
        <v>0</v>
      </c>
      <c r="AP178" s="45"/>
    </row>
    <row r="179" spans="1:42" ht="33" customHeight="1">
      <c r="A179" s="54">
        <v>525</v>
      </c>
      <c r="B179" s="55" t="s">
        <v>175</v>
      </c>
      <c r="C179" s="80" t="s">
        <v>684</v>
      </c>
      <c r="D179" s="79">
        <v>0</v>
      </c>
      <c r="E179" s="79">
        <v>0</v>
      </c>
      <c r="F179" s="79">
        <v>4970.22</v>
      </c>
      <c r="G179" s="79">
        <v>0</v>
      </c>
      <c r="H179" s="79">
        <v>0</v>
      </c>
      <c r="I179" s="79">
        <v>0</v>
      </c>
      <c r="J179" s="79">
        <v>4000000.01</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f t="shared" si="2"/>
        <v>4004970.23</v>
      </c>
      <c r="AP179" s="45"/>
    </row>
    <row r="180" spans="1:42" ht="33" customHeight="1">
      <c r="A180" s="54">
        <v>526</v>
      </c>
      <c r="B180" s="55" t="s">
        <v>610</v>
      </c>
      <c r="C180" s="80" t="s">
        <v>677</v>
      </c>
      <c r="D180" s="79">
        <v>0</v>
      </c>
      <c r="E180" s="79">
        <v>0</v>
      </c>
      <c r="F180" s="79">
        <v>5000</v>
      </c>
      <c r="G180" s="79">
        <v>46728.52</v>
      </c>
      <c r="H180" s="79">
        <v>0</v>
      </c>
      <c r="I180" s="79">
        <v>0</v>
      </c>
      <c r="J180" s="79">
        <v>0</v>
      </c>
      <c r="K180" s="79">
        <v>0</v>
      </c>
      <c r="L180" s="79">
        <v>0</v>
      </c>
      <c r="M180" s="79">
        <v>0</v>
      </c>
      <c r="N180" s="79">
        <v>0</v>
      </c>
      <c r="O180" s="79">
        <v>0</v>
      </c>
      <c r="P180" s="79">
        <v>0</v>
      </c>
      <c r="Q180" s="79">
        <v>0</v>
      </c>
      <c r="R180" s="79">
        <v>0</v>
      </c>
      <c r="S180" s="79">
        <v>0</v>
      </c>
      <c r="T180" s="79">
        <v>0</v>
      </c>
      <c r="U180" s="79">
        <v>0</v>
      </c>
      <c r="V180" s="79">
        <v>1000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f t="shared" si="2"/>
        <v>52728.52</v>
      </c>
      <c r="AP180" s="45"/>
    </row>
    <row r="181" spans="1:42" ht="33" customHeight="1">
      <c r="A181" s="54">
        <v>548</v>
      </c>
      <c r="B181" s="55" t="s">
        <v>1361</v>
      </c>
      <c r="C181" s="80" t="s">
        <v>683</v>
      </c>
      <c r="D181" s="79">
        <v>0</v>
      </c>
      <c r="E181" s="79">
        <v>0</v>
      </c>
      <c r="F181" s="79">
        <v>0</v>
      </c>
      <c r="G181" s="79">
        <v>0</v>
      </c>
      <c r="H181" s="79">
        <v>0</v>
      </c>
      <c r="I181" s="79">
        <v>0</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f t="shared" si="2"/>
        <v>0</v>
      </c>
      <c r="AP181" s="45"/>
    </row>
    <row r="182" spans="1:42" ht="33" customHeight="1">
      <c r="A182" s="54">
        <v>551</v>
      </c>
      <c r="B182" s="55" t="s">
        <v>176</v>
      </c>
      <c r="C182" s="80" t="s">
        <v>684</v>
      </c>
      <c r="D182" s="79">
        <v>0</v>
      </c>
      <c r="E182" s="79">
        <v>0</v>
      </c>
      <c r="F182" s="79">
        <v>0</v>
      </c>
      <c r="G182" s="79">
        <v>7200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f t="shared" si="2"/>
        <v>7200</v>
      </c>
      <c r="AP182" s="45"/>
    </row>
    <row r="183" spans="1:42" ht="33" customHeight="1">
      <c r="A183" s="54">
        <v>572</v>
      </c>
      <c r="B183" s="55" t="s">
        <v>177</v>
      </c>
      <c r="C183" s="80" t="s">
        <v>683</v>
      </c>
      <c r="D183" s="79">
        <v>0</v>
      </c>
      <c r="E183" s="79">
        <v>99.88</v>
      </c>
      <c r="F183" s="79">
        <v>0</v>
      </c>
      <c r="G183" s="79">
        <v>434167.77999999991</v>
      </c>
      <c r="H183" s="79">
        <v>0</v>
      </c>
      <c r="I183" s="79">
        <v>0</v>
      </c>
      <c r="J183" s="79">
        <v>7442008.3499999996</v>
      </c>
      <c r="K183" s="79">
        <v>0</v>
      </c>
      <c r="L183" s="79">
        <f>564.14-564.14</f>
        <v>0</v>
      </c>
      <c r="M183" s="79">
        <v>0</v>
      </c>
      <c r="N183" s="79">
        <v>0</v>
      </c>
      <c r="O183" s="79">
        <v>0</v>
      </c>
      <c r="P183" s="79">
        <v>0</v>
      </c>
      <c r="Q183" s="79">
        <v>20774.8</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f t="shared" si="2"/>
        <v>7897050.8099999996</v>
      </c>
      <c r="AP183" s="45"/>
    </row>
    <row r="184" spans="1:42" ht="33" customHeight="1">
      <c r="A184" s="54">
        <v>573</v>
      </c>
      <c r="B184" s="55" t="s">
        <v>178</v>
      </c>
      <c r="C184" s="80" t="s">
        <v>677</v>
      </c>
      <c r="D184" s="79">
        <v>0</v>
      </c>
      <c r="E184" s="79">
        <v>945.24</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f t="shared" si="2"/>
        <v>945.24</v>
      </c>
      <c r="AP184" s="45"/>
    </row>
    <row r="185" spans="1:42" ht="33" customHeight="1">
      <c r="A185" s="54">
        <v>574</v>
      </c>
      <c r="B185" s="55" t="s">
        <v>1362</v>
      </c>
      <c r="C185" s="80" t="s">
        <v>682</v>
      </c>
      <c r="D185" s="79">
        <v>0</v>
      </c>
      <c r="E185" s="79">
        <v>0</v>
      </c>
      <c r="F185" s="79">
        <v>0</v>
      </c>
      <c r="G185" s="79">
        <v>0</v>
      </c>
      <c r="H185" s="79">
        <v>0</v>
      </c>
      <c r="I185" s="79">
        <v>0</v>
      </c>
      <c r="J185" s="79">
        <v>0</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f t="shared" si="2"/>
        <v>0</v>
      </c>
      <c r="AP185" s="45"/>
    </row>
    <row r="186" spans="1:42" ht="33" customHeight="1">
      <c r="A186" s="54">
        <v>576</v>
      </c>
      <c r="B186" s="55" t="s">
        <v>1363</v>
      </c>
      <c r="C186" s="80" t="s">
        <v>682</v>
      </c>
      <c r="D186" s="79">
        <v>0</v>
      </c>
      <c r="E186" s="79">
        <v>0</v>
      </c>
      <c r="F186" s="79">
        <v>15060</v>
      </c>
      <c r="G186" s="79">
        <v>399</v>
      </c>
      <c r="H186" s="79">
        <v>0</v>
      </c>
      <c r="I186" s="79">
        <v>376.6</v>
      </c>
      <c r="J186" s="79">
        <v>376.6</v>
      </c>
      <c r="K186" s="79">
        <v>0</v>
      </c>
      <c r="L186" s="79">
        <v>0</v>
      </c>
      <c r="M186" s="79">
        <v>0</v>
      </c>
      <c r="N186" s="79">
        <v>0</v>
      </c>
      <c r="O186" s="79">
        <v>0</v>
      </c>
      <c r="P186" s="79">
        <v>328.53000000000003</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f t="shared" si="2"/>
        <v>16540.73</v>
      </c>
      <c r="AP186" s="45"/>
    </row>
    <row r="187" spans="1:42" ht="33" customHeight="1">
      <c r="A187" s="54">
        <v>578</v>
      </c>
      <c r="B187" s="55" t="s">
        <v>179</v>
      </c>
      <c r="C187" s="80" t="s">
        <v>677</v>
      </c>
      <c r="D187" s="79">
        <v>0</v>
      </c>
      <c r="E187" s="79">
        <v>0</v>
      </c>
      <c r="F187" s="79">
        <v>0</v>
      </c>
      <c r="G187" s="79">
        <v>65292.86</v>
      </c>
      <c r="H187" s="79">
        <v>0</v>
      </c>
      <c r="I187" s="79">
        <v>0</v>
      </c>
      <c r="J187" s="79">
        <v>0</v>
      </c>
      <c r="K187" s="79">
        <v>0</v>
      </c>
      <c r="L187" s="79">
        <f>2302.87-2252.87</f>
        <v>50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f t="shared" si="2"/>
        <v>65342.86</v>
      </c>
      <c r="AP187" s="45"/>
    </row>
    <row r="188" spans="1:42" ht="33" customHeight="1">
      <c r="A188" s="54">
        <v>580</v>
      </c>
      <c r="B188" s="55" t="s">
        <v>180</v>
      </c>
      <c r="C188" s="80" t="s">
        <v>726</v>
      </c>
      <c r="D188" s="79">
        <v>0</v>
      </c>
      <c r="E188" s="79">
        <v>6934.79</v>
      </c>
      <c r="F188" s="79">
        <v>0</v>
      </c>
      <c r="G188" s="79">
        <v>18619.21</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f t="shared" si="2"/>
        <v>25554</v>
      </c>
      <c r="AP188" s="45"/>
    </row>
    <row r="189" spans="1:42" ht="33" customHeight="1">
      <c r="A189" s="283">
        <v>582</v>
      </c>
      <c r="B189" s="55" t="s">
        <v>181</v>
      </c>
      <c r="C189" s="56" t="s">
        <v>678</v>
      </c>
      <c r="D189" s="79">
        <v>0</v>
      </c>
      <c r="E189" s="79">
        <v>0</v>
      </c>
      <c r="F189" s="79">
        <v>0</v>
      </c>
      <c r="G189" s="79">
        <v>0</v>
      </c>
      <c r="H189" s="79">
        <v>0</v>
      </c>
      <c r="I189" s="79">
        <v>0</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f t="shared" si="2"/>
        <v>0</v>
      </c>
      <c r="AP189" s="45"/>
    </row>
    <row r="190" spans="1:42" ht="33" customHeight="1">
      <c r="A190" s="54">
        <v>584</v>
      </c>
      <c r="B190" s="55" t="s">
        <v>182</v>
      </c>
      <c r="C190" s="80" t="s">
        <v>681</v>
      </c>
      <c r="D190" s="79">
        <v>0</v>
      </c>
      <c r="E190" s="79">
        <v>0</v>
      </c>
      <c r="F190" s="79">
        <v>0</v>
      </c>
      <c r="G190" s="79">
        <v>0</v>
      </c>
      <c r="H190" s="79">
        <v>0</v>
      </c>
      <c r="I190" s="79">
        <v>242566.73</v>
      </c>
      <c r="J190" s="79">
        <v>0</v>
      </c>
      <c r="K190" s="79">
        <v>0</v>
      </c>
      <c r="L190" s="79">
        <v>0</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0</v>
      </c>
      <c r="AC190" s="79">
        <v>0</v>
      </c>
      <c r="AD190" s="79">
        <v>0</v>
      </c>
      <c r="AE190" s="79">
        <v>0</v>
      </c>
      <c r="AF190" s="79">
        <v>0</v>
      </c>
      <c r="AG190" s="79">
        <v>0</v>
      </c>
      <c r="AH190" s="79">
        <v>0</v>
      </c>
      <c r="AI190" s="79">
        <v>0</v>
      </c>
      <c r="AJ190" s="79">
        <v>0</v>
      </c>
      <c r="AK190" s="79">
        <v>0</v>
      </c>
      <c r="AL190" s="79">
        <v>0</v>
      </c>
      <c r="AM190" s="79">
        <f t="shared" si="2"/>
        <v>242566.73</v>
      </c>
      <c r="AP190" s="45"/>
    </row>
    <row r="191" spans="1:42" ht="33" customHeight="1">
      <c r="A191" s="54">
        <v>585</v>
      </c>
      <c r="B191" s="55" t="s">
        <v>183</v>
      </c>
      <c r="C191" s="56" t="s">
        <v>678</v>
      </c>
      <c r="D191" s="79">
        <v>0</v>
      </c>
      <c r="E191" s="79">
        <v>0</v>
      </c>
      <c r="F191" s="79">
        <v>0</v>
      </c>
      <c r="G191" s="79">
        <v>21893.72</v>
      </c>
      <c r="H191" s="79">
        <v>0</v>
      </c>
      <c r="I191" s="79">
        <v>714.52</v>
      </c>
      <c r="J191" s="79">
        <v>0</v>
      </c>
      <c r="K191" s="79">
        <v>0</v>
      </c>
      <c r="L191" s="79">
        <v>0</v>
      </c>
      <c r="M191" s="79">
        <v>0</v>
      </c>
      <c r="N191" s="79">
        <v>0</v>
      </c>
      <c r="O191" s="79">
        <v>0</v>
      </c>
      <c r="P191" s="79">
        <v>48183.19</v>
      </c>
      <c r="Q191" s="79">
        <v>0</v>
      </c>
      <c r="R191" s="79">
        <v>0</v>
      </c>
      <c r="S191" s="79">
        <v>0</v>
      </c>
      <c r="T191" s="79">
        <v>0</v>
      </c>
      <c r="U191" s="79">
        <v>0</v>
      </c>
      <c r="V191" s="79">
        <v>0</v>
      </c>
      <c r="W191" s="79">
        <v>0</v>
      </c>
      <c r="X191" s="79">
        <v>0</v>
      </c>
      <c r="Y191" s="79">
        <v>0</v>
      </c>
      <c r="Z191" s="79">
        <v>0</v>
      </c>
      <c r="AA191" s="79">
        <v>0</v>
      </c>
      <c r="AB191" s="79">
        <v>1063300</v>
      </c>
      <c r="AC191" s="79">
        <v>0</v>
      </c>
      <c r="AD191" s="79">
        <v>0</v>
      </c>
      <c r="AE191" s="79">
        <v>0</v>
      </c>
      <c r="AF191" s="79">
        <v>0</v>
      </c>
      <c r="AG191" s="79">
        <v>0</v>
      </c>
      <c r="AH191" s="79">
        <v>0</v>
      </c>
      <c r="AI191" s="79">
        <v>0</v>
      </c>
      <c r="AJ191" s="79">
        <v>0</v>
      </c>
      <c r="AK191" s="79">
        <v>0</v>
      </c>
      <c r="AL191" s="79">
        <v>0</v>
      </c>
      <c r="AM191" s="79">
        <f t="shared" si="2"/>
        <v>1134091.43</v>
      </c>
      <c r="AP191" s="45"/>
    </row>
    <row r="192" spans="1:42" ht="33" customHeight="1">
      <c r="A192" s="54">
        <v>586</v>
      </c>
      <c r="B192" s="55" t="s">
        <v>184</v>
      </c>
      <c r="C192" s="56" t="s">
        <v>678</v>
      </c>
      <c r="D192" s="79">
        <v>0</v>
      </c>
      <c r="E192" s="79">
        <v>0</v>
      </c>
      <c r="F192" s="79">
        <v>1145832.44</v>
      </c>
      <c r="G192" s="79">
        <v>2120.17</v>
      </c>
      <c r="H192" s="79">
        <v>0</v>
      </c>
      <c r="I192" s="79">
        <v>0</v>
      </c>
      <c r="J192" s="79">
        <v>0</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f t="shared" si="2"/>
        <v>1147952.6099999999</v>
      </c>
      <c r="AP192" s="45"/>
    </row>
    <row r="193" spans="1:42" ht="15" customHeight="1">
      <c r="A193" s="54">
        <v>587</v>
      </c>
      <c r="B193" s="204" t="s">
        <v>730</v>
      </c>
      <c r="C193" s="56" t="s">
        <v>726</v>
      </c>
      <c r="D193" s="79">
        <v>0</v>
      </c>
      <c r="E193" s="79">
        <v>0</v>
      </c>
      <c r="F193" s="79">
        <v>68189267.609999999</v>
      </c>
      <c r="G193" s="79">
        <v>4623910.83</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f t="shared" si="2"/>
        <v>72813178.439999998</v>
      </c>
      <c r="AP193" s="45"/>
    </row>
    <row r="194" spans="1:42" ht="33" customHeight="1">
      <c r="A194" s="54">
        <v>590</v>
      </c>
      <c r="B194" s="55" t="s">
        <v>611</v>
      </c>
      <c r="C194" s="80" t="s">
        <v>680</v>
      </c>
      <c r="D194" s="79">
        <v>0</v>
      </c>
      <c r="E194" s="79">
        <v>0</v>
      </c>
      <c r="F194" s="79">
        <v>0</v>
      </c>
      <c r="G194" s="79">
        <v>82325.62999999999</v>
      </c>
      <c r="H194" s="79">
        <v>0</v>
      </c>
      <c r="I194" s="79">
        <v>23601.64</v>
      </c>
      <c r="J194" s="79">
        <v>200.93</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f t="shared" si="2"/>
        <v>106128.19999999998</v>
      </c>
      <c r="AP194" s="45"/>
    </row>
    <row r="195" spans="1:42" ht="33" customHeight="1">
      <c r="A195" s="283">
        <v>591</v>
      </c>
      <c r="B195" s="55" t="s">
        <v>1364</v>
      </c>
      <c r="C195" s="56" t="s">
        <v>679</v>
      </c>
      <c r="D195" s="79">
        <v>0</v>
      </c>
      <c r="E195" s="79">
        <v>0</v>
      </c>
      <c r="F195" s="79">
        <v>29436.100000000093</v>
      </c>
      <c r="G195" s="79">
        <v>7148045.2900000028</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4760330.58</v>
      </c>
      <c r="AC195" s="79">
        <v>0</v>
      </c>
      <c r="AD195" s="79">
        <v>0</v>
      </c>
      <c r="AE195" s="79">
        <v>0</v>
      </c>
      <c r="AF195" s="79">
        <v>0</v>
      </c>
      <c r="AG195" s="79">
        <v>0</v>
      </c>
      <c r="AH195" s="79">
        <v>0</v>
      </c>
      <c r="AI195" s="79">
        <v>0</v>
      </c>
      <c r="AJ195" s="79">
        <v>0</v>
      </c>
      <c r="AK195" s="79">
        <v>0</v>
      </c>
      <c r="AL195" s="79">
        <v>0</v>
      </c>
      <c r="AM195" s="79">
        <f t="shared" si="2"/>
        <v>11937811.970000003</v>
      </c>
      <c r="AP195" s="45"/>
    </row>
    <row r="196" spans="1:42" ht="33" customHeight="1">
      <c r="A196" s="54">
        <v>592</v>
      </c>
      <c r="B196" s="55" t="s">
        <v>645</v>
      </c>
      <c r="C196" s="56" t="s">
        <v>682</v>
      </c>
      <c r="D196" s="79">
        <v>0</v>
      </c>
      <c r="E196" s="79">
        <v>509.44</v>
      </c>
      <c r="F196" s="79">
        <v>19694677.539999999</v>
      </c>
      <c r="G196" s="79">
        <v>1076500.8700000001</v>
      </c>
      <c r="H196" s="79">
        <v>0</v>
      </c>
      <c r="I196" s="79">
        <v>50</v>
      </c>
      <c r="J196" s="79">
        <v>46476.5</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f t="shared" si="2"/>
        <v>20818214.350000001</v>
      </c>
      <c r="AP196" s="45"/>
    </row>
    <row r="197" spans="1:42" ht="33" customHeight="1">
      <c r="A197" s="54">
        <v>593</v>
      </c>
      <c r="B197" s="55" t="s">
        <v>612</v>
      </c>
      <c r="C197" s="56" t="s">
        <v>682</v>
      </c>
      <c r="D197" s="79">
        <v>0</v>
      </c>
      <c r="E197" s="79">
        <v>0</v>
      </c>
      <c r="F197" s="79">
        <v>0</v>
      </c>
      <c r="G197" s="79">
        <v>1919713.8</v>
      </c>
      <c r="H197" s="79">
        <v>0</v>
      </c>
      <c r="I197" s="79">
        <v>0</v>
      </c>
      <c r="J197" s="79">
        <v>0</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f t="shared" si="2"/>
        <v>1919713.8</v>
      </c>
      <c r="AP197" s="45"/>
    </row>
    <row r="198" spans="1:42" ht="33" customHeight="1">
      <c r="A198" s="54">
        <v>594</v>
      </c>
      <c r="B198" s="55" t="s">
        <v>98</v>
      </c>
      <c r="C198" s="56" t="s">
        <v>677</v>
      </c>
      <c r="D198" s="79">
        <v>0</v>
      </c>
      <c r="E198" s="79">
        <v>0</v>
      </c>
      <c r="F198" s="79">
        <v>12811.54</v>
      </c>
      <c r="G198" s="79">
        <v>618.24</v>
      </c>
      <c r="H198" s="79">
        <v>0</v>
      </c>
      <c r="I198" s="79">
        <v>0</v>
      </c>
      <c r="J198" s="79">
        <v>0</v>
      </c>
      <c r="K198" s="79">
        <v>0</v>
      </c>
      <c r="L198" s="79">
        <f>1513.17-1513.17</f>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f t="shared" si="2"/>
        <v>13429.78</v>
      </c>
      <c r="AP198" s="45"/>
    </row>
    <row r="199" spans="1:42" ht="33" customHeight="1">
      <c r="A199" s="54">
        <v>595</v>
      </c>
      <c r="B199" s="55" t="s">
        <v>640</v>
      </c>
      <c r="C199" s="56" t="s">
        <v>677</v>
      </c>
      <c r="D199" s="79">
        <v>0</v>
      </c>
      <c r="E199" s="79">
        <v>0</v>
      </c>
      <c r="F199" s="79">
        <v>0</v>
      </c>
      <c r="G199" s="79">
        <v>0</v>
      </c>
      <c r="H199" s="79">
        <v>0</v>
      </c>
      <c r="I199" s="79">
        <v>0</v>
      </c>
      <c r="J199" s="79">
        <v>0</v>
      </c>
      <c r="K199" s="79">
        <v>0</v>
      </c>
      <c r="L199" s="79">
        <f>2819.72-2819.72</f>
        <v>0</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f t="shared" si="2"/>
        <v>0</v>
      </c>
      <c r="AP199" s="45"/>
    </row>
    <row r="200" spans="1:42" ht="33" customHeight="1">
      <c r="A200" s="54">
        <v>596</v>
      </c>
      <c r="B200" s="55" t="s">
        <v>1365</v>
      </c>
      <c r="C200" s="56" t="s">
        <v>679</v>
      </c>
      <c r="D200" s="79">
        <v>0</v>
      </c>
      <c r="E200" s="79">
        <v>0</v>
      </c>
      <c r="F200" s="79">
        <v>218</v>
      </c>
      <c r="G200" s="79">
        <v>0</v>
      </c>
      <c r="H200" s="79">
        <v>0</v>
      </c>
      <c r="I200" s="79">
        <v>320</v>
      </c>
      <c r="J200" s="79">
        <v>0</v>
      </c>
      <c r="K200" s="79">
        <v>0</v>
      </c>
      <c r="L200" s="79">
        <v>0</v>
      </c>
      <c r="M200" s="79">
        <v>0</v>
      </c>
      <c r="N200" s="79">
        <v>0</v>
      </c>
      <c r="O200" s="79">
        <v>193.98</v>
      </c>
      <c r="P200" s="79">
        <v>2460.4499999999998</v>
      </c>
      <c r="Q200" s="79">
        <v>18767.900000000001</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f t="shared" si="2"/>
        <v>21960.33</v>
      </c>
      <c r="AP200" s="45"/>
    </row>
    <row r="201" spans="1:42" ht="33" customHeight="1">
      <c r="A201" s="54">
        <v>597</v>
      </c>
      <c r="B201" s="55" t="s">
        <v>734</v>
      </c>
      <c r="C201" s="56" t="s">
        <v>725</v>
      </c>
      <c r="D201" s="79">
        <v>0</v>
      </c>
      <c r="E201" s="79">
        <v>0</v>
      </c>
      <c r="F201" s="79">
        <v>0</v>
      </c>
      <c r="G201" s="79">
        <v>11449.74</v>
      </c>
      <c r="H201" s="79">
        <v>0</v>
      </c>
      <c r="I201" s="79">
        <v>490</v>
      </c>
      <c r="J201" s="79">
        <v>0</v>
      </c>
      <c r="K201" s="79">
        <v>0</v>
      </c>
      <c r="L201" s="79">
        <f>640.8-340.8</f>
        <v>299.99999999999994</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2035595.24</v>
      </c>
      <c r="AC201" s="79">
        <v>0</v>
      </c>
      <c r="AD201" s="79">
        <v>0</v>
      </c>
      <c r="AE201" s="79">
        <v>0</v>
      </c>
      <c r="AF201" s="79">
        <v>0</v>
      </c>
      <c r="AG201" s="79">
        <v>0</v>
      </c>
      <c r="AH201" s="79">
        <v>0</v>
      </c>
      <c r="AI201" s="79">
        <v>0</v>
      </c>
      <c r="AJ201" s="79">
        <v>0</v>
      </c>
      <c r="AK201" s="79">
        <v>0</v>
      </c>
      <c r="AL201" s="79">
        <v>0</v>
      </c>
      <c r="AM201" s="79">
        <f t="shared" si="2"/>
        <v>2047834.98</v>
      </c>
      <c r="AP201" s="45"/>
    </row>
    <row r="202" spans="1:42" ht="33" customHeight="1">
      <c r="A202" s="54">
        <v>598</v>
      </c>
      <c r="B202" s="55" t="s">
        <v>727</v>
      </c>
      <c r="C202" s="56" t="s">
        <v>725</v>
      </c>
      <c r="D202" s="79">
        <v>0</v>
      </c>
      <c r="E202" s="79">
        <v>0</v>
      </c>
      <c r="F202" s="79">
        <v>0</v>
      </c>
      <c r="G202" s="79">
        <v>5880.18</v>
      </c>
      <c r="H202" s="79">
        <v>0</v>
      </c>
      <c r="I202" s="79">
        <v>0</v>
      </c>
      <c r="J202" s="79">
        <v>0</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f t="shared" si="2"/>
        <v>5880.18</v>
      </c>
      <c r="AP202" s="45"/>
    </row>
    <row r="203" spans="1:42" ht="33" customHeight="1">
      <c r="A203" s="54">
        <v>599</v>
      </c>
      <c r="B203" s="55" t="s">
        <v>1366</v>
      </c>
      <c r="C203" s="56" t="s">
        <v>679</v>
      </c>
      <c r="D203" s="79">
        <v>0</v>
      </c>
      <c r="E203" s="79">
        <v>0</v>
      </c>
      <c r="F203" s="79">
        <v>0</v>
      </c>
      <c r="G203" s="79">
        <v>30784.43</v>
      </c>
      <c r="H203" s="79">
        <v>0</v>
      </c>
      <c r="I203" s="79">
        <v>100</v>
      </c>
      <c r="J203" s="79">
        <v>5706491.9700000007</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f t="shared" si="2"/>
        <v>5737376.4000000004</v>
      </c>
      <c r="AP203" s="45"/>
    </row>
    <row r="204" spans="1:42" ht="33" customHeight="1">
      <c r="A204" s="54">
        <v>633</v>
      </c>
      <c r="B204" s="55" t="s">
        <v>185</v>
      </c>
      <c r="C204" s="56" t="s">
        <v>683</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f t="shared" ref="AM204:AM267" si="3">SUM(D204:AL204)</f>
        <v>0</v>
      </c>
      <c r="AP204" s="45"/>
    </row>
    <row r="205" spans="1:42" ht="33" customHeight="1">
      <c r="A205" s="54">
        <v>634</v>
      </c>
      <c r="B205" s="55" t="s">
        <v>186</v>
      </c>
      <c r="C205" s="56" t="s">
        <v>725</v>
      </c>
      <c r="D205" s="79">
        <v>0</v>
      </c>
      <c r="E205" s="79">
        <v>0</v>
      </c>
      <c r="F205" s="79">
        <v>0</v>
      </c>
      <c r="G205" s="79">
        <v>0</v>
      </c>
      <c r="H205" s="79">
        <v>0</v>
      </c>
      <c r="I205" s="79">
        <v>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f t="shared" si="3"/>
        <v>0</v>
      </c>
      <c r="AP205" s="45"/>
    </row>
    <row r="206" spans="1:42" ht="33" customHeight="1">
      <c r="A206" s="54">
        <v>650</v>
      </c>
      <c r="B206" s="55" t="s">
        <v>187</v>
      </c>
      <c r="C206" s="56" t="s">
        <v>726</v>
      </c>
      <c r="D206" s="79">
        <v>0</v>
      </c>
      <c r="E206" s="79">
        <v>0</v>
      </c>
      <c r="F206" s="79">
        <v>0</v>
      </c>
      <c r="G206" s="79">
        <v>104725.05</v>
      </c>
      <c r="H206" s="79">
        <v>0</v>
      </c>
      <c r="I206" s="79">
        <v>0</v>
      </c>
      <c r="J206" s="79">
        <v>116134</v>
      </c>
      <c r="K206" s="79">
        <v>0</v>
      </c>
      <c r="L206" s="79">
        <v>0</v>
      </c>
      <c r="M206" s="79">
        <v>0</v>
      </c>
      <c r="N206" s="79">
        <v>0</v>
      </c>
      <c r="O206" s="79">
        <v>0</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f t="shared" si="3"/>
        <v>220859.05</v>
      </c>
      <c r="AP206" s="45"/>
    </row>
    <row r="207" spans="1:42" ht="33" customHeight="1">
      <c r="A207" s="54">
        <v>660</v>
      </c>
      <c r="B207" s="55" t="s">
        <v>188</v>
      </c>
      <c r="C207" s="56" t="s">
        <v>683</v>
      </c>
      <c r="D207" s="79">
        <v>0</v>
      </c>
      <c r="E207" s="79">
        <v>0</v>
      </c>
      <c r="F207" s="79">
        <v>59826368.509999998</v>
      </c>
      <c r="G207" s="79">
        <v>679112.79999999993</v>
      </c>
      <c r="H207" s="79">
        <v>0</v>
      </c>
      <c r="I207" s="79">
        <v>0</v>
      </c>
      <c r="J207" s="79">
        <v>0</v>
      </c>
      <c r="K207" s="79">
        <v>0</v>
      </c>
      <c r="L207" s="79">
        <f>527.11-527.11</f>
        <v>0</v>
      </c>
      <c r="M207" s="79">
        <v>0</v>
      </c>
      <c r="N207" s="79">
        <v>0</v>
      </c>
      <c r="O207" s="79">
        <v>0</v>
      </c>
      <c r="P207" s="79">
        <v>5012.43</v>
      </c>
      <c r="Q207" s="79">
        <v>96058.93</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362899.76999999996</v>
      </c>
      <c r="AH207" s="79">
        <v>0</v>
      </c>
      <c r="AI207" s="79">
        <v>0</v>
      </c>
      <c r="AJ207" s="79">
        <v>0</v>
      </c>
      <c r="AK207" s="79">
        <v>0</v>
      </c>
      <c r="AL207" s="79">
        <v>0</v>
      </c>
      <c r="AM207" s="79">
        <f t="shared" si="3"/>
        <v>60969452.439999998</v>
      </c>
      <c r="AP207" s="45"/>
    </row>
    <row r="208" spans="1:42" ht="33" customHeight="1">
      <c r="A208" s="54">
        <v>661</v>
      </c>
      <c r="B208" s="55" t="s">
        <v>189</v>
      </c>
      <c r="C208" s="56" t="s">
        <v>683</v>
      </c>
      <c r="D208" s="79">
        <v>0</v>
      </c>
      <c r="E208" s="79">
        <v>0</v>
      </c>
      <c r="F208" s="79">
        <v>11228.6</v>
      </c>
      <c r="G208" s="79">
        <v>57210.01</v>
      </c>
      <c r="H208" s="79">
        <v>0</v>
      </c>
      <c r="I208" s="79">
        <v>0</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f t="shared" si="3"/>
        <v>68438.61</v>
      </c>
      <c r="AP208" s="45"/>
    </row>
    <row r="209" spans="1:42" ht="33" customHeight="1">
      <c r="A209" s="54">
        <v>670</v>
      </c>
      <c r="B209" s="55" t="s">
        <v>190</v>
      </c>
      <c r="C209" s="80" t="s">
        <v>726</v>
      </c>
      <c r="D209" s="79">
        <v>0</v>
      </c>
      <c r="E209" s="79">
        <v>4500</v>
      </c>
      <c r="F209" s="79">
        <v>7531587.209999999</v>
      </c>
      <c r="G209" s="79">
        <v>2420014.2600000007</v>
      </c>
      <c r="H209" s="79">
        <v>0</v>
      </c>
      <c r="I209" s="79">
        <v>0</v>
      </c>
      <c r="J209" s="79">
        <v>1019598.7</v>
      </c>
      <c r="K209" s="79">
        <v>0</v>
      </c>
      <c r="L209" s="79">
        <f>60341.11-60341.11</f>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f t="shared" si="3"/>
        <v>10975700.169999998</v>
      </c>
      <c r="AP209" s="45"/>
    </row>
    <row r="210" spans="1:42" ht="33" customHeight="1">
      <c r="A210" s="54">
        <v>680</v>
      </c>
      <c r="B210" s="55" t="s">
        <v>191</v>
      </c>
      <c r="C210" s="56" t="s">
        <v>681</v>
      </c>
      <c r="D210" s="79">
        <v>0</v>
      </c>
      <c r="E210" s="79">
        <v>0</v>
      </c>
      <c r="F210" s="79">
        <v>0</v>
      </c>
      <c r="G210" s="79">
        <v>49956.639999999999</v>
      </c>
      <c r="H210" s="79">
        <v>0</v>
      </c>
      <c r="I210" s="79">
        <v>0</v>
      </c>
      <c r="J210" s="79">
        <v>1019.04</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f t="shared" si="3"/>
        <v>50975.68</v>
      </c>
      <c r="AP210" s="45"/>
    </row>
    <row r="211" spans="1:42">
      <c r="A211" s="54">
        <v>681</v>
      </c>
      <c r="B211" s="55" t="s">
        <v>192</v>
      </c>
      <c r="C211" s="80" t="s">
        <v>725</v>
      </c>
      <c r="D211" s="79">
        <v>0</v>
      </c>
      <c r="E211" s="79">
        <v>0</v>
      </c>
      <c r="F211" s="79">
        <v>0</v>
      </c>
      <c r="G211" s="79">
        <v>139643.88</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f t="shared" si="3"/>
        <v>139643.88</v>
      </c>
      <c r="AP211" s="45"/>
    </row>
    <row r="212" spans="1:42" ht="33" customHeight="1">
      <c r="A212" s="54">
        <v>682</v>
      </c>
      <c r="B212" s="55" t="s">
        <v>1367</v>
      </c>
      <c r="C212" s="80" t="s">
        <v>683</v>
      </c>
      <c r="D212" s="79">
        <v>0</v>
      </c>
      <c r="E212" s="79">
        <v>0</v>
      </c>
      <c r="F212" s="79">
        <v>0</v>
      </c>
      <c r="G212" s="79">
        <v>21439.9</v>
      </c>
      <c r="H212" s="79">
        <v>0</v>
      </c>
      <c r="I212" s="79">
        <v>0</v>
      </c>
      <c r="J212" s="79">
        <v>81272</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f t="shared" si="3"/>
        <v>102711.9</v>
      </c>
      <c r="AP212" s="45"/>
    </row>
    <row r="213" spans="1:42" ht="15" customHeight="1">
      <c r="A213" s="54">
        <v>683</v>
      </c>
      <c r="B213" s="55" t="s">
        <v>1368</v>
      </c>
      <c r="C213" s="56" t="s">
        <v>681</v>
      </c>
      <c r="D213" s="79">
        <v>0</v>
      </c>
      <c r="E213" s="79">
        <v>0</v>
      </c>
      <c r="F213" s="79">
        <v>0</v>
      </c>
      <c r="G213" s="79">
        <v>921.91000000000008</v>
      </c>
      <c r="H213" s="79">
        <v>0</v>
      </c>
      <c r="I213" s="79">
        <v>100</v>
      </c>
      <c r="J213" s="79">
        <v>0</v>
      </c>
      <c r="K213" s="79">
        <v>0</v>
      </c>
      <c r="L213" s="79">
        <v>0</v>
      </c>
      <c r="M213" s="79">
        <v>0</v>
      </c>
      <c r="N213" s="79">
        <v>0</v>
      </c>
      <c r="O213" s="79">
        <v>195.3</v>
      </c>
      <c r="P213" s="79">
        <v>0</v>
      </c>
      <c r="Q213" s="79">
        <v>0</v>
      </c>
      <c r="R213" s="79">
        <v>0</v>
      </c>
      <c r="S213" s="79">
        <v>0</v>
      </c>
      <c r="T213" s="79">
        <v>0</v>
      </c>
      <c r="U213" s="79">
        <v>0</v>
      </c>
      <c r="V213" s="79">
        <v>0</v>
      </c>
      <c r="W213" s="79">
        <v>0</v>
      </c>
      <c r="X213" s="79">
        <v>0</v>
      </c>
      <c r="Y213" s="79">
        <v>0</v>
      </c>
      <c r="Z213" s="79">
        <v>0</v>
      </c>
      <c r="AA213" s="79">
        <v>50.01</v>
      </c>
      <c r="AB213" s="79">
        <v>277688.27</v>
      </c>
      <c r="AC213" s="79">
        <v>0</v>
      </c>
      <c r="AD213" s="79">
        <v>0</v>
      </c>
      <c r="AE213" s="79">
        <v>0</v>
      </c>
      <c r="AF213" s="79">
        <v>0</v>
      </c>
      <c r="AG213" s="79">
        <v>0</v>
      </c>
      <c r="AH213" s="79">
        <v>0</v>
      </c>
      <c r="AI213" s="79">
        <v>0</v>
      </c>
      <c r="AJ213" s="79">
        <v>0</v>
      </c>
      <c r="AK213" s="79">
        <v>0</v>
      </c>
      <c r="AL213" s="79">
        <v>0</v>
      </c>
      <c r="AM213" s="79">
        <f t="shared" si="3"/>
        <v>278955.49</v>
      </c>
      <c r="AP213" s="45"/>
    </row>
    <row r="214" spans="1:42" ht="33" customHeight="1">
      <c r="A214" s="54">
        <v>716</v>
      </c>
      <c r="B214" s="55" t="s">
        <v>193</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f t="shared" si="3"/>
        <v>0</v>
      </c>
      <c r="AP214" s="45"/>
    </row>
    <row r="215" spans="1:42" ht="33" customHeight="1">
      <c r="A215" s="54">
        <v>761</v>
      </c>
      <c r="B215" s="55" t="s">
        <v>194</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f t="shared" si="3"/>
        <v>0</v>
      </c>
      <c r="AP215" s="45"/>
    </row>
    <row r="216" spans="1:42" ht="33" customHeight="1">
      <c r="A216" s="54">
        <v>781</v>
      </c>
      <c r="B216" s="55" t="s">
        <v>195</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f t="shared" si="3"/>
        <v>0</v>
      </c>
      <c r="AP216" s="45"/>
    </row>
    <row r="217" spans="1:42" ht="33" customHeight="1">
      <c r="A217" s="54">
        <v>802</v>
      </c>
      <c r="B217" s="55" t="s">
        <v>196</v>
      </c>
      <c r="C217" s="56">
        <v>0</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f t="shared" si="3"/>
        <v>0</v>
      </c>
      <c r="AP217" s="45"/>
    </row>
    <row r="218" spans="1:42" ht="33" customHeight="1">
      <c r="A218" s="54">
        <v>821</v>
      </c>
      <c r="B218" s="55" t="s">
        <v>197</v>
      </c>
      <c r="C218" s="56">
        <v>0</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f t="shared" si="3"/>
        <v>0</v>
      </c>
      <c r="AP218" s="45"/>
    </row>
    <row r="219" spans="1:42" ht="33" customHeight="1">
      <c r="A219" s="54">
        <v>831</v>
      </c>
      <c r="B219" s="55" t="s">
        <v>198</v>
      </c>
      <c r="C219" s="56">
        <v>0</v>
      </c>
      <c r="D219" s="79">
        <v>0</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f t="shared" si="3"/>
        <v>0</v>
      </c>
      <c r="AP219" s="45"/>
    </row>
    <row r="220" spans="1:42" ht="33" customHeight="1">
      <c r="A220" s="54">
        <v>862</v>
      </c>
      <c r="B220" s="55" t="s">
        <v>199</v>
      </c>
      <c r="C220" s="80" t="s">
        <v>681</v>
      </c>
      <c r="D220" s="79">
        <v>0</v>
      </c>
      <c r="E220" s="79">
        <v>0</v>
      </c>
      <c r="F220" s="79">
        <v>0</v>
      </c>
      <c r="G220" s="79">
        <v>1332.44</v>
      </c>
      <c r="H220" s="79">
        <v>0</v>
      </c>
      <c r="I220" s="79">
        <v>50</v>
      </c>
      <c r="J220" s="79">
        <v>0</v>
      </c>
      <c r="K220" s="79">
        <v>0</v>
      </c>
      <c r="L220" s="79">
        <v>0</v>
      </c>
      <c r="M220" s="79">
        <v>0</v>
      </c>
      <c r="N220" s="79">
        <v>0</v>
      </c>
      <c r="O220" s="79">
        <v>0</v>
      </c>
      <c r="P220" s="79">
        <v>0</v>
      </c>
      <c r="Q220" s="79">
        <v>3760763.7699999996</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f t="shared" si="3"/>
        <v>3762146.2099999995</v>
      </c>
      <c r="AP220" s="45"/>
    </row>
    <row r="221" spans="1:42" ht="33" customHeight="1">
      <c r="A221" s="54">
        <v>865</v>
      </c>
      <c r="B221" s="55" t="s">
        <v>200</v>
      </c>
      <c r="C221" s="56" t="s">
        <v>683</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f t="shared" si="3"/>
        <v>0</v>
      </c>
      <c r="AP221" s="45"/>
    </row>
    <row r="222" spans="1:42" ht="33" customHeight="1">
      <c r="A222" s="54">
        <v>867</v>
      </c>
      <c r="B222" s="55" t="s">
        <v>201</v>
      </c>
      <c r="C222" s="56" t="s">
        <v>683</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f t="shared" si="3"/>
        <v>0</v>
      </c>
      <c r="AP222" s="45"/>
    </row>
    <row r="223" spans="1:42" ht="33" customHeight="1">
      <c r="A223" s="54">
        <v>901</v>
      </c>
      <c r="B223" s="55" t="s">
        <v>202</v>
      </c>
      <c r="C223" s="56" t="s">
        <v>678</v>
      </c>
      <c r="D223" s="79">
        <v>0</v>
      </c>
      <c r="E223" s="79">
        <v>0</v>
      </c>
      <c r="F223" s="79">
        <v>0</v>
      </c>
      <c r="G223" s="79">
        <v>10708.199999999999</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f t="shared" si="3"/>
        <v>10708.199999999999</v>
      </c>
      <c r="AP223" s="45"/>
    </row>
    <row r="224" spans="1:42" ht="33" customHeight="1">
      <c r="A224" s="54">
        <v>902</v>
      </c>
      <c r="B224" s="55" t="s">
        <v>203</v>
      </c>
      <c r="C224" s="56" t="s">
        <v>678</v>
      </c>
      <c r="D224" s="79">
        <v>0</v>
      </c>
      <c r="E224" s="79">
        <v>0</v>
      </c>
      <c r="F224" s="79">
        <v>0</v>
      </c>
      <c r="G224" s="79">
        <v>613533.96</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f t="shared" si="3"/>
        <v>613533.96</v>
      </c>
      <c r="AP224" s="45"/>
    </row>
    <row r="225" spans="1:42" ht="33" customHeight="1">
      <c r="A225" s="54">
        <v>903</v>
      </c>
      <c r="B225" s="204" t="s">
        <v>204</v>
      </c>
      <c r="C225" s="56" t="s">
        <v>678</v>
      </c>
      <c r="D225" s="79">
        <v>0</v>
      </c>
      <c r="E225" s="79">
        <v>0</v>
      </c>
      <c r="F225" s="79">
        <v>0</v>
      </c>
      <c r="G225" s="79">
        <v>25757792.379999999</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f t="shared" si="3"/>
        <v>25757792.379999999</v>
      </c>
      <c r="AP225" s="45"/>
    </row>
    <row r="226" spans="1:42" ht="33" customHeight="1">
      <c r="A226" s="54">
        <v>904</v>
      </c>
      <c r="B226" s="55" t="s">
        <v>205</v>
      </c>
      <c r="C226" s="56" t="s">
        <v>678</v>
      </c>
      <c r="D226" s="79">
        <v>0</v>
      </c>
      <c r="E226" s="79">
        <v>0</v>
      </c>
      <c r="F226" s="79">
        <v>0</v>
      </c>
      <c r="G226" s="79">
        <v>20000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f t="shared" si="3"/>
        <v>20000</v>
      </c>
      <c r="AP226" s="45"/>
    </row>
    <row r="227" spans="1:42" ht="33" customHeight="1">
      <c r="A227" s="54">
        <v>905</v>
      </c>
      <c r="B227" s="55" t="s">
        <v>206</v>
      </c>
      <c r="C227" s="56" t="s">
        <v>678</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f t="shared" si="3"/>
        <v>0</v>
      </c>
      <c r="AP227" s="45"/>
    </row>
    <row r="228" spans="1:42" ht="33" customHeight="1">
      <c r="A228" s="54">
        <v>906</v>
      </c>
      <c r="B228" s="55" t="s">
        <v>207</v>
      </c>
      <c r="C228" s="56" t="s">
        <v>678</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f t="shared" si="3"/>
        <v>0</v>
      </c>
      <c r="AP228" s="45"/>
    </row>
    <row r="229" spans="1:42" ht="33" customHeight="1">
      <c r="A229" s="54">
        <v>907</v>
      </c>
      <c r="B229" s="55" t="s">
        <v>208</v>
      </c>
      <c r="C229" s="56" t="s">
        <v>678</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f t="shared" si="3"/>
        <v>0</v>
      </c>
      <c r="AP229" s="45"/>
    </row>
    <row r="230" spans="1:42" ht="33" customHeight="1">
      <c r="A230" s="54">
        <v>908</v>
      </c>
      <c r="B230" s="55" t="s">
        <v>209</v>
      </c>
      <c r="C230" s="56" t="s">
        <v>678</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f t="shared" si="3"/>
        <v>0</v>
      </c>
      <c r="AP230" s="45"/>
    </row>
    <row r="231" spans="1:42" ht="33" customHeight="1">
      <c r="A231" s="54">
        <v>909</v>
      </c>
      <c r="B231" s="55" t="s">
        <v>210</v>
      </c>
      <c r="C231" s="56" t="s">
        <v>678</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f t="shared" si="3"/>
        <v>0</v>
      </c>
      <c r="AP231" s="45"/>
    </row>
    <row r="232" spans="1:42" ht="33" customHeight="1">
      <c r="A232" s="54">
        <v>951</v>
      </c>
      <c r="B232" s="55" t="s">
        <v>211</v>
      </c>
      <c r="C232" s="80">
        <v>0</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f t="shared" si="3"/>
        <v>0</v>
      </c>
      <c r="AP232" s="45"/>
    </row>
    <row r="233" spans="1:42" ht="33" customHeight="1">
      <c r="A233" s="54">
        <v>999</v>
      </c>
      <c r="B233" s="55" t="s">
        <v>212</v>
      </c>
      <c r="C233" s="56" t="s">
        <v>1402</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f t="shared" si="3"/>
        <v>0</v>
      </c>
      <c r="AP233" s="45"/>
    </row>
    <row r="234" spans="1:42" ht="33" customHeight="1">
      <c r="A234" s="54">
        <v>1101</v>
      </c>
      <c r="B234" s="55" t="s">
        <v>213</v>
      </c>
      <c r="C234" s="56" t="s">
        <v>678</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f t="shared" si="3"/>
        <v>0</v>
      </c>
      <c r="AP234" s="45"/>
    </row>
    <row r="235" spans="1:42" ht="33" customHeight="1">
      <c r="A235" s="54">
        <v>1102</v>
      </c>
      <c r="B235" s="55" t="s">
        <v>214</v>
      </c>
      <c r="C235" s="56" t="s">
        <v>678</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f t="shared" si="3"/>
        <v>0</v>
      </c>
      <c r="AP235" s="45"/>
    </row>
    <row r="236" spans="1:42" ht="33" customHeight="1">
      <c r="A236" s="54">
        <v>1103</v>
      </c>
      <c r="B236" s="55" t="s">
        <v>215</v>
      </c>
      <c r="C236" s="56" t="s">
        <v>678</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f t="shared" si="3"/>
        <v>0</v>
      </c>
      <c r="AP236" s="45"/>
    </row>
    <row r="237" spans="1:42" ht="33" customHeight="1">
      <c r="A237" s="54">
        <v>1104</v>
      </c>
      <c r="B237" s="55" t="s">
        <v>216</v>
      </c>
      <c r="C237" s="80" t="s">
        <v>678</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f t="shared" si="3"/>
        <v>0</v>
      </c>
      <c r="AP237" s="45"/>
    </row>
    <row r="238" spans="1:42" ht="33" customHeight="1">
      <c r="A238" s="54">
        <v>1105</v>
      </c>
      <c r="B238" s="55" t="s">
        <v>217</v>
      </c>
      <c r="C238" s="80" t="s">
        <v>678</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f t="shared" si="3"/>
        <v>0</v>
      </c>
      <c r="AP238" s="45"/>
    </row>
    <row r="239" spans="1:42" ht="33" customHeight="1">
      <c r="A239" s="54">
        <v>1106</v>
      </c>
      <c r="B239" s="55" t="s">
        <v>218</v>
      </c>
      <c r="C239" s="80" t="s">
        <v>678</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f t="shared" si="3"/>
        <v>0</v>
      </c>
      <c r="AP239" s="45"/>
    </row>
    <row r="240" spans="1:42" ht="33" customHeight="1">
      <c r="A240" s="54">
        <v>1107</v>
      </c>
      <c r="B240" s="55" t="s">
        <v>219</v>
      </c>
      <c r="C240" s="80" t="s">
        <v>678</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f t="shared" si="3"/>
        <v>0</v>
      </c>
      <c r="AP240" s="45"/>
    </row>
    <row r="241" spans="1:42" ht="33" customHeight="1">
      <c r="A241" s="54">
        <v>1108</v>
      </c>
      <c r="B241" s="55" t="s">
        <v>220</v>
      </c>
      <c r="C241" s="80" t="s">
        <v>678</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f t="shared" si="3"/>
        <v>0</v>
      </c>
      <c r="AP241" s="45"/>
    </row>
    <row r="242" spans="1:42" ht="33" customHeight="1">
      <c r="A242" s="54">
        <v>1109</v>
      </c>
      <c r="B242" s="55" t="s">
        <v>221</v>
      </c>
      <c r="C242" s="80" t="s">
        <v>678</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f t="shared" si="3"/>
        <v>0</v>
      </c>
      <c r="AP242" s="45"/>
    </row>
    <row r="243" spans="1:42" ht="33" customHeight="1">
      <c r="A243" s="54">
        <v>1110</v>
      </c>
      <c r="B243" s="55" t="s">
        <v>222</v>
      </c>
      <c r="C243" s="80" t="s">
        <v>678</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f t="shared" si="3"/>
        <v>0</v>
      </c>
      <c r="AP243" s="45"/>
    </row>
    <row r="244" spans="1:42" ht="33" customHeight="1">
      <c r="A244" s="54">
        <v>1111</v>
      </c>
      <c r="B244" s="55" t="s">
        <v>223</v>
      </c>
      <c r="C244" s="56" t="s">
        <v>678</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f t="shared" si="3"/>
        <v>0</v>
      </c>
      <c r="AP244" s="45"/>
    </row>
    <row r="245" spans="1:42" ht="33" customHeight="1">
      <c r="A245" s="54">
        <v>1112</v>
      </c>
      <c r="B245" s="55" t="s">
        <v>224</v>
      </c>
      <c r="C245" s="56" t="s">
        <v>678</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f t="shared" si="3"/>
        <v>0</v>
      </c>
      <c r="AP245" s="45"/>
    </row>
    <row r="246" spans="1:42" ht="33" customHeight="1">
      <c r="A246" s="54">
        <v>1113</v>
      </c>
      <c r="B246" s="55" t="s">
        <v>225</v>
      </c>
      <c r="C246" s="80" t="s">
        <v>678</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f t="shared" si="3"/>
        <v>0</v>
      </c>
      <c r="AP246" s="45"/>
    </row>
    <row r="247" spans="1:42" ht="33" customHeight="1">
      <c r="A247" s="54">
        <v>1114</v>
      </c>
      <c r="B247" s="55" t="s">
        <v>1369</v>
      </c>
      <c r="C247" s="56" t="s">
        <v>678</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f t="shared" si="3"/>
        <v>0</v>
      </c>
      <c r="AP247" s="45"/>
    </row>
    <row r="248" spans="1:42" ht="33" customHeight="1">
      <c r="A248" s="54">
        <v>1115</v>
      </c>
      <c r="B248" s="55" t="s">
        <v>226</v>
      </c>
      <c r="C248" s="80" t="s">
        <v>678</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f t="shared" si="3"/>
        <v>0</v>
      </c>
      <c r="AP248" s="45"/>
    </row>
    <row r="249" spans="1:42" ht="33" customHeight="1">
      <c r="A249" s="54">
        <v>1116</v>
      </c>
      <c r="B249" s="55" t="s">
        <v>227</v>
      </c>
      <c r="C249" s="80" t="s">
        <v>678</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f t="shared" si="3"/>
        <v>0</v>
      </c>
      <c r="AP249" s="45"/>
    </row>
    <row r="250" spans="1:42" ht="33" customHeight="1">
      <c r="A250" s="54">
        <v>1117</v>
      </c>
      <c r="B250" s="55" t="s">
        <v>228</v>
      </c>
      <c r="C250" s="80" t="s">
        <v>678</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f t="shared" si="3"/>
        <v>0</v>
      </c>
      <c r="AP250" s="45"/>
    </row>
    <row r="251" spans="1:42" ht="33" customHeight="1">
      <c r="A251" s="54">
        <v>1118</v>
      </c>
      <c r="B251" s="55" t="s">
        <v>229</v>
      </c>
      <c r="C251" s="80" t="s">
        <v>678</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f t="shared" si="3"/>
        <v>0</v>
      </c>
      <c r="AP251" s="45"/>
    </row>
    <row r="252" spans="1:42" ht="33" customHeight="1">
      <c r="A252" s="54">
        <v>1119</v>
      </c>
      <c r="B252" s="55" t="s">
        <v>230</v>
      </c>
      <c r="C252" s="80" t="s">
        <v>678</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f t="shared" si="3"/>
        <v>0</v>
      </c>
      <c r="AP252" s="45"/>
    </row>
    <row r="253" spans="1:42" ht="33" customHeight="1">
      <c r="A253" s="54">
        <v>1120</v>
      </c>
      <c r="B253" s="55" t="s">
        <v>231</v>
      </c>
      <c r="C253" s="80" t="s">
        <v>678</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f t="shared" si="3"/>
        <v>0</v>
      </c>
      <c r="AP253" s="45"/>
    </row>
    <row r="254" spans="1:42" ht="33" customHeight="1">
      <c r="A254" s="54">
        <v>1121</v>
      </c>
      <c r="B254" s="55" t="s">
        <v>232</v>
      </c>
      <c r="C254" s="80" t="s">
        <v>678</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f t="shared" si="3"/>
        <v>0</v>
      </c>
      <c r="AP254" s="45"/>
    </row>
    <row r="255" spans="1:42" ht="33" customHeight="1">
      <c r="A255" s="54">
        <v>1122</v>
      </c>
      <c r="B255" s="55" t="s">
        <v>233</v>
      </c>
      <c r="C255" s="80" t="s">
        <v>678</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f t="shared" si="3"/>
        <v>0</v>
      </c>
      <c r="AP255" s="45"/>
    </row>
    <row r="256" spans="1:42" ht="33" customHeight="1">
      <c r="A256" s="54">
        <v>1123</v>
      </c>
      <c r="B256" s="55" t="s">
        <v>234</v>
      </c>
      <c r="C256" s="80" t="s">
        <v>678</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f t="shared" si="3"/>
        <v>0</v>
      </c>
      <c r="AP256" s="45"/>
    </row>
    <row r="257" spans="1:42" ht="33" customHeight="1">
      <c r="A257" s="54">
        <v>1124</v>
      </c>
      <c r="B257" s="55" t="s">
        <v>235</v>
      </c>
      <c r="C257" s="80" t="s">
        <v>678</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f t="shared" si="3"/>
        <v>0</v>
      </c>
      <c r="AP257" s="45"/>
    </row>
    <row r="258" spans="1:42" ht="33" customHeight="1">
      <c r="A258" s="54">
        <v>1125</v>
      </c>
      <c r="B258" s="55" t="s">
        <v>236</v>
      </c>
      <c r="C258" s="80" t="s">
        <v>678</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f t="shared" si="3"/>
        <v>0</v>
      </c>
      <c r="AP258" s="45"/>
    </row>
    <row r="259" spans="1:42" ht="33" customHeight="1">
      <c r="A259" s="54">
        <v>1126</v>
      </c>
      <c r="B259" s="55" t="s">
        <v>237</v>
      </c>
      <c r="C259" s="80" t="s">
        <v>678</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f t="shared" si="3"/>
        <v>0</v>
      </c>
      <c r="AP259" s="45"/>
    </row>
    <row r="260" spans="1:42" ht="33" customHeight="1">
      <c r="A260" s="54">
        <v>1127</v>
      </c>
      <c r="B260" s="55" t="s">
        <v>238</v>
      </c>
      <c r="C260" s="80" t="s">
        <v>678</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f t="shared" si="3"/>
        <v>0</v>
      </c>
      <c r="AP260" s="45"/>
    </row>
    <row r="261" spans="1:42" ht="33" customHeight="1">
      <c r="A261" s="54">
        <v>1128</v>
      </c>
      <c r="B261" s="55" t="s">
        <v>239</v>
      </c>
      <c r="C261" s="80" t="s">
        <v>678</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f t="shared" si="3"/>
        <v>0</v>
      </c>
      <c r="AP261" s="45"/>
    </row>
    <row r="262" spans="1:42" ht="33" customHeight="1">
      <c r="A262" s="54">
        <v>1129</v>
      </c>
      <c r="B262" s="55" t="s">
        <v>240</v>
      </c>
      <c r="C262" s="80" t="s">
        <v>678</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f t="shared" si="3"/>
        <v>0</v>
      </c>
      <c r="AP262" s="45"/>
    </row>
    <row r="263" spans="1:42" ht="33" customHeight="1">
      <c r="A263" s="54">
        <v>1201</v>
      </c>
      <c r="B263" s="55" t="s">
        <v>241</v>
      </c>
      <c r="C263" s="80" t="s">
        <v>678</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f t="shared" si="3"/>
        <v>0</v>
      </c>
      <c r="AP263" s="45"/>
    </row>
    <row r="264" spans="1:42" ht="33" customHeight="1">
      <c r="A264" s="54">
        <v>1202</v>
      </c>
      <c r="B264" s="55" t="s">
        <v>242</v>
      </c>
      <c r="C264" s="80" t="s">
        <v>678</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f t="shared" si="3"/>
        <v>0</v>
      </c>
      <c r="AP264" s="45"/>
    </row>
    <row r="265" spans="1:42" ht="33" customHeight="1">
      <c r="A265" s="54">
        <v>1203</v>
      </c>
      <c r="B265" s="55" t="s">
        <v>243</v>
      </c>
      <c r="C265" s="80" t="s">
        <v>678</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f t="shared" si="3"/>
        <v>0</v>
      </c>
      <c r="AP265" s="45"/>
    </row>
    <row r="266" spans="1:42" ht="33" customHeight="1">
      <c r="A266" s="54">
        <v>1204</v>
      </c>
      <c r="B266" s="55" t="s">
        <v>244</v>
      </c>
      <c r="C266" s="80" t="s">
        <v>678</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f t="shared" si="3"/>
        <v>0</v>
      </c>
      <c r="AP266" s="45"/>
    </row>
    <row r="267" spans="1:42" ht="33" customHeight="1">
      <c r="A267" s="54">
        <v>1205</v>
      </c>
      <c r="B267" s="55" t="s">
        <v>245</v>
      </c>
      <c r="C267" s="80" t="s">
        <v>678</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f t="shared" si="3"/>
        <v>0</v>
      </c>
      <c r="AP267" s="45"/>
    </row>
    <row r="268" spans="1:42" ht="33" customHeight="1">
      <c r="A268" s="54">
        <v>1206</v>
      </c>
      <c r="B268" s="55" t="s">
        <v>246</v>
      </c>
      <c r="C268" s="80" t="s">
        <v>678</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f t="shared" ref="AM268:AM331" si="4">SUM(D268:AL268)</f>
        <v>0</v>
      </c>
      <c r="AP268" s="45"/>
    </row>
    <row r="269" spans="1:42" ht="33" customHeight="1">
      <c r="A269" s="54">
        <v>1207</v>
      </c>
      <c r="B269" s="55" t="s">
        <v>247</v>
      </c>
      <c r="C269" s="80" t="s">
        <v>678</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f t="shared" si="4"/>
        <v>0</v>
      </c>
      <c r="AP269" s="45"/>
    </row>
    <row r="270" spans="1:42" ht="33" customHeight="1">
      <c r="A270" s="54">
        <v>1208</v>
      </c>
      <c r="B270" s="55" t="s">
        <v>248</v>
      </c>
      <c r="C270" s="80" t="s">
        <v>678</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f t="shared" si="4"/>
        <v>0</v>
      </c>
      <c r="AP270" s="45"/>
    </row>
    <row r="271" spans="1:42" ht="33" customHeight="1">
      <c r="A271" s="54">
        <v>1209</v>
      </c>
      <c r="B271" s="55" t="s">
        <v>249</v>
      </c>
      <c r="C271" s="80" t="s">
        <v>678</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f t="shared" si="4"/>
        <v>0</v>
      </c>
      <c r="AP271" s="45"/>
    </row>
    <row r="272" spans="1:42" ht="33" customHeight="1">
      <c r="A272" s="54">
        <v>1210</v>
      </c>
      <c r="B272" s="55" t="s">
        <v>250</v>
      </c>
      <c r="C272" s="80" t="s">
        <v>678</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f t="shared" si="4"/>
        <v>0</v>
      </c>
      <c r="AP272" s="45"/>
    </row>
    <row r="273" spans="1:42" ht="33" customHeight="1">
      <c r="A273" s="54">
        <v>1211</v>
      </c>
      <c r="B273" s="55" t="s">
        <v>251</v>
      </c>
      <c r="C273" s="80" t="s">
        <v>678</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f t="shared" si="4"/>
        <v>0</v>
      </c>
      <c r="AP273" s="45"/>
    </row>
    <row r="274" spans="1:42" ht="33" customHeight="1">
      <c r="A274" s="54">
        <v>1212</v>
      </c>
      <c r="B274" s="55" t="s">
        <v>252</v>
      </c>
      <c r="C274" s="80" t="s">
        <v>678</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f t="shared" si="4"/>
        <v>0</v>
      </c>
      <c r="AP274" s="45"/>
    </row>
    <row r="275" spans="1:42" ht="33" customHeight="1">
      <c r="A275" s="54">
        <v>1213</v>
      </c>
      <c r="B275" s="55" t="s">
        <v>253</v>
      </c>
      <c r="C275" s="80" t="s">
        <v>678</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f t="shared" si="4"/>
        <v>0</v>
      </c>
      <c r="AP275" s="45"/>
    </row>
    <row r="276" spans="1:42" ht="33" customHeight="1">
      <c r="A276" s="54">
        <v>1214</v>
      </c>
      <c r="B276" s="55" t="s">
        <v>254</v>
      </c>
      <c r="C276" s="80" t="s">
        <v>678</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f t="shared" si="4"/>
        <v>0</v>
      </c>
      <c r="AP276" s="45"/>
    </row>
    <row r="277" spans="1:42" ht="33" customHeight="1">
      <c r="A277" s="54">
        <v>1215</v>
      </c>
      <c r="B277" s="55" t="s">
        <v>255</v>
      </c>
      <c r="C277" s="80" t="s">
        <v>678</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f t="shared" si="4"/>
        <v>0</v>
      </c>
      <c r="AP277" s="45"/>
    </row>
    <row r="278" spans="1:42" ht="33" customHeight="1">
      <c r="A278" s="54">
        <v>1216</v>
      </c>
      <c r="B278" s="55" t="s">
        <v>256</v>
      </c>
      <c r="C278" s="80" t="s">
        <v>678</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f t="shared" si="4"/>
        <v>0</v>
      </c>
      <c r="AP278" s="45"/>
    </row>
    <row r="279" spans="1:42" ht="33" customHeight="1">
      <c r="A279" s="54">
        <v>1217</v>
      </c>
      <c r="B279" s="55" t="s">
        <v>257</v>
      </c>
      <c r="C279" s="80" t="s">
        <v>678</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f t="shared" si="4"/>
        <v>0</v>
      </c>
      <c r="AP279" s="45"/>
    </row>
    <row r="280" spans="1:42" ht="33" customHeight="1">
      <c r="A280" s="54">
        <v>1218</v>
      </c>
      <c r="B280" s="55" t="s">
        <v>258</v>
      </c>
      <c r="C280" s="80" t="s">
        <v>678</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f t="shared" si="4"/>
        <v>0</v>
      </c>
      <c r="AP280" s="45"/>
    </row>
    <row r="281" spans="1:42" ht="33" customHeight="1">
      <c r="A281" s="54">
        <v>1219</v>
      </c>
      <c r="B281" s="55" t="s">
        <v>259</v>
      </c>
      <c r="C281" s="80" t="s">
        <v>678</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f t="shared" si="4"/>
        <v>0</v>
      </c>
      <c r="AP281" s="45"/>
    </row>
    <row r="282" spans="1:42" ht="33" customHeight="1">
      <c r="A282" s="54">
        <v>1220</v>
      </c>
      <c r="B282" s="55" t="s">
        <v>260</v>
      </c>
      <c r="C282" s="80" t="s">
        <v>678</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f t="shared" si="4"/>
        <v>0</v>
      </c>
      <c r="AP282" s="45"/>
    </row>
    <row r="283" spans="1:42" ht="33" customHeight="1">
      <c r="A283" s="54">
        <v>1221</v>
      </c>
      <c r="B283" s="55" t="s">
        <v>261</v>
      </c>
      <c r="C283" s="80" t="s">
        <v>678</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f t="shared" si="4"/>
        <v>0</v>
      </c>
      <c r="AP283" s="45"/>
    </row>
    <row r="284" spans="1:42" ht="33" customHeight="1">
      <c r="A284" s="54">
        <v>1222</v>
      </c>
      <c r="B284" s="55" t="s">
        <v>262</v>
      </c>
      <c r="C284" s="80" t="s">
        <v>678</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f t="shared" si="4"/>
        <v>0</v>
      </c>
      <c r="AP284" s="45"/>
    </row>
    <row r="285" spans="1:42" ht="33" customHeight="1">
      <c r="A285" s="54">
        <v>1223</v>
      </c>
      <c r="B285" s="55" t="s">
        <v>263</v>
      </c>
      <c r="C285" s="80" t="s">
        <v>678</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f t="shared" si="4"/>
        <v>0</v>
      </c>
      <c r="AP285" s="45"/>
    </row>
    <row r="286" spans="1:42" ht="33" customHeight="1">
      <c r="A286" s="54">
        <v>1224</v>
      </c>
      <c r="B286" s="55" t="s">
        <v>264</v>
      </c>
      <c r="C286" s="80" t="s">
        <v>678</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f t="shared" si="4"/>
        <v>0</v>
      </c>
      <c r="AP286" s="45"/>
    </row>
    <row r="287" spans="1:42" ht="33" customHeight="1">
      <c r="A287" s="54">
        <v>1225</v>
      </c>
      <c r="B287" s="55" t="s">
        <v>265</v>
      </c>
      <c r="C287" s="80" t="s">
        <v>678</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f t="shared" si="4"/>
        <v>0</v>
      </c>
      <c r="AP287" s="45"/>
    </row>
    <row r="288" spans="1:42" ht="33" customHeight="1">
      <c r="A288" s="54">
        <v>1226</v>
      </c>
      <c r="B288" s="55" t="s">
        <v>266</v>
      </c>
      <c r="C288" s="80" t="s">
        <v>678</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f t="shared" si="4"/>
        <v>0</v>
      </c>
      <c r="AP288" s="45"/>
    </row>
    <row r="289" spans="1:42" ht="33" customHeight="1">
      <c r="A289" s="54">
        <v>1227</v>
      </c>
      <c r="B289" s="55" t="s">
        <v>267</v>
      </c>
      <c r="C289" s="80" t="s">
        <v>678</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f t="shared" si="4"/>
        <v>0</v>
      </c>
      <c r="AP289" s="45"/>
    </row>
    <row r="290" spans="1:42" ht="33" customHeight="1">
      <c r="A290" s="54">
        <v>1228</v>
      </c>
      <c r="B290" s="55" t="s">
        <v>268</v>
      </c>
      <c r="C290" s="80" t="s">
        <v>678</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f t="shared" si="4"/>
        <v>0</v>
      </c>
      <c r="AP290" s="45"/>
    </row>
    <row r="291" spans="1:42" ht="33" customHeight="1">
      <c r="A291" s="54">
        <v>1229</v>
      </c>
      <c r="B291" s="55" t="s">
        <v>269</v>
      </c>
      <c r="C291" s="80" t="s">
        <v>678</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f t="shared" si="4"/>
        <v>0</v>
      </c>
      <c r="AP291" s="45"/>
    </row>
    <row r="292" spans="1:42" ht="33" customHeight="1">
      <c r="A292" s="54">
        <v>1230</v>
      </c>
      <c r="B292" s="55" t="s">
        <v>270</v>
      </c>
      <c r="C292" s="80" t="s">
        <v>678</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f t="shared" si="4"/>
        <v>0</v>
      </c>
      <c r="AP292" s="45"/>
    </row>
    <row r="293" spans="1:42" ht="33" customHeight="1">
      <c r="A293" s="54">
        <v>1231</v>
      </c>
      <c r="B293" s="55" t="s">
        <v>271</v>
      </c>
      <c r="C293" s="80" t="s">
        <v>678</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f t="shared" si="4"/>
        <v>0</v>
      </c>
      <c r="AP293" s="45"/>
    </row>
    <row r="294" spans="1:42" ht="33" customHeight="1">
      <c r="A294" s="54">
        <v>1232</v>
      </c>
      <c r="B294" s="55" t="s">
        <v>272</v>
      </c>
      <c r="C294" s="80" t="s">
        <v>678</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f t="shared" si="4"/>
        <v>0</v>
      </c>
      <c r="AP294" s="45"/>
    </row>
    <row r="295" spans="1:42" ht="33" customHeight="1">
      <c r="A295" s="54">
        <v>1233</v>
      </c>
      <c r="B295" s="55" t="s">
        <v>273</v>
      </c>
      <c r="C295" s="80" t="s">
        <v>678</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f t="shared" si="4"/>
        <v>0</v>
      </c>
      <c r="AP295" s="45"/>
    </row>
    <row r="296" spans="1:42" ht="33" customHeight="1">
      <c r="A296" s="54">
        <v>1234</v>
      </c>
      <c r="B296" s="55" t="s">
        <v>274</v>
      </c>
      <c r="C296" s="80" t="s">
        <v>678</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f t="shared" si="4"/>
        <v>0</v>
      </c>
      <c r="AP296" s="45"/>
    </row>
    <row r="297" spans="1:42" ht="33" customHeight="1">
      <c r="A297" s="54">
        <v>1235</v>
      </c>
      <c r="B297" s="55" t="s">
        <v>275</v>
      </c>
      <c r="C297" s="80" t="s">
        <v>678</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f t="shared" si="4"/>
        <v>0</v>
      </c>
      <c r="AP297" s="45"/>
    </row>
    <row r="298" spans="1:42" ht="33" customHeight="1">
      <c r="A298" s="54">
        <v>1236</v>
      </c>
      <c r="B298" s="55" t="s">
        <v>276</v>
      </c>
      <c r="C298" s="80" t="s">
        <v>678</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f t="shared" si="4"/>
        <v>0</v>
      </c>
      <c r="AP298" s="45"/>
    </row>
    <row r="299" spans="1:42" ht="33" customHeight="1">
      <c r="A299" s="54">
        <v>1237</v>
      </c>
      <c r="B299" s="55" t="s">
        <v>277</v>
      </c>
      <c r="C299" s="80" t="s">
        <v>678</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f t="shared" si="4"/>
        <v>0</v>
      </c>
      <c r="AP299" s="45"/>
    </row>
    <row r="300" spans="1:42" ht="33" customHeight="1">
      <c r="A300" s="54">
        <v>1238</v>
      </c>
      <c r="B300" s="55" t="s">
        <v>278</v>
      </c>
      <c r="C300" s="80" t="s">
        <v>678</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f t="shared" si="4"/>
        <v>0</v>
      </c>
      <c r="AP300" s="45"/>
    </row>
    <row r="301" spans="1:42" ht="33" customHeight="1">
      <c r="A301" s="54">
        <v>1239</v>
      </c>
      <c r="B301" s="55" t="s">
        <v>279</v>
      </c>
      <c r="C301" s="80" t="s">
        <v>678</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f t="shared" si="4"/>
        <v>0</v>
      </c>
      <c r="AP301" s="45"/>
    </row>
    <row r="302" spans="1:42" ht="33" customHeight="1">
      <c r="A302" s="54">
        <v>1240</v>
      </c>
      <c r="B302" s="55" t="s">
        <v>280</v>
      </c>
      <c r="C302" s="80" t="s">
        <v>678</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f t="shared" si="4"/>
        <v>0</v>
      </c>
      <c r="AP302" s="45"/>
    </row>
    <row r="303" spans="1:42" ht="33" customHeight="1">
      <c r="A303" s="54">
        <v>1241</v>
      </c>
      <c r="B303" s="55" t="s">
        <v>281</v>
      </c>
      <c r="C303" s="80" t="s">
        <v>678</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f t="shared" si="4"/>
        <v>0</v>
      </c>
      <c r="AP303" s="45"/>
    </row>
    <row r="304" spans="1:42" ht="33" customHeight="1">
      <c r="A304" s="54">
        <v>1242</v>
      </c>
      <c r="B304" s="55" t="s">
        <v>282</v>
      </c>
      <c r="C304" s="80" t="s">
        <v>678</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f t="shared" si="4"/>
        <v>0</v>
      </c>
      <c r="AP304" s="45"/>
    </row>
    <row r="305" spans="1:42" ht="33" customHeight="1">
      <c r="A305" s="54">
        <v>1243</v>
      </c>
      <c r="B305" s="55" t="s">
        <v>283</v>
      </c>
      <c r="C305" s="80" t="s">
        <v>678</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f t="shared" si="4"/>
        <v>0</v>
      </c>
      <c r="AP305" s="45"/>
    </row>
    <row r="306" spans="1:42" ht="33" customHeight="1">
      <c r="A306" s="54">
        <v>1244</v>
      </c>
      <c r="B306" s="55" t="s">
        <v>284</v>
      </c>
      <c r="C306" s="80" t="s">
        <v>678</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f t="shared" si="4"/>
        <v>0</v>
      </c>
      <c r="AP306" s="45"/>
    </row>
    <row r="307" spans="1:42" ht="33" customHeight="1">
      <c r="A307" s="54">
        <v>1245</v>
      </c>
      <c r="B307" s="55" t="s">
        <v>285</v>
      </c>
      <c r="C307" s="80" t="s">
        <v>678</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f t="shared" si="4"/>
        <v>0</v>
      </c>
      <c r="AP307" s="45"/>
    </row>
    <row r="308" spans="1:42" ht="33" customHeight="1">
      <c r="A308" s="54">
        <v>1246</v>
      </c>
      <c r="B308" s="55" t="s">
        <v>286</v>
      </c>
      <c r="C308" s="80" t="s">
        <v>678</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f t="shared" si="4"/>
        <v>0</v>
      </c>
      <c r="AP308" s="45"/>
    </row>
    <row r="309" spans="1:42" ht="33" customHeight="1">
      <c r="A309" s="54">
        <v>1247</v>
      </c>
      <c r="B309" s="55" t="s">
        <v>287</v>
      </c>
      <c r="C309" s="80" t="s">
        <v>678</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f t="shared" si="4"/>
        <v>0</v>
      </c>
      <c r="AP309" s="45"/>
    </row>
    <row r="310" spans="1:42" ht="33" customHeight="1">
      <c r="A310" s="54">
        <v>1248</v>
      </c>
      <c r="B310" s="55" t="s">
        <v>288</v>
      </c>
      <c r="C310" s="80" t="s">
        <v>678</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f t="shared" si="4"/>
        <v>0</v>
      </c>
      <c r="AP310" s="45"/>
    </row>
    <row r="311" spans="1:42" ht="33" customHeight="1">
      <c r="A311" s="54">
        <v>1249</v>
      </c>
      <c r="B311" s="55" t="s">
        <v>289</v>
      </c>
      <c r="C311" s="80" t="s">
        <v>678</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f t="shared" si="4"/>
        <v>0</v>
      </c>
      <c r="AP311" s="45"/>
    </row>
    <row r="312" spans="1:42" ht="33" customHeight="1">
      <c r="A312" s="54">
        <v>1250</v>
      </c>
      <c r="B312" s="55" t="s">
        <v>290</v>
      </c>
      <c r="C312" s="80" t="s">
        <v>678</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f t="shared" si="4"/>
        <v>0</v>
      </c>
      <c r="AP312" s="45"/>
    </row>
    <row r="313" spans="1:42" ht="33" customHeight="1">
      <c r="A313" s="54">
        <v>1251</v>
      </c>
      <c r="B313" s="55" t="s">
        <v>291</v>
      </c>
      <c r="C313" s="80" t="s">
        <v>678</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f t="shared" si="4"/>
        <v>0</v>
      </c>
      <c r="AP313" s="45"/>
    </row>
    <row r="314" spans="1:42" ht="33" customHeight="1">
      <c r="A314" s="54">
        <v>1252</v>
      </c>
      <c r="B314" s="55" t="s">
        <v>292</v>
      </c>
      <c r="C314" s="80" t="s">
        <v>678</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f t="shared" si="4"/>
        <v>0</v>
      </c>
      <c r="AP314" s="45"/>
    </row>
    <row r="315" spans="1:42" ht="33" customHeight="1">
      <c r="A315" s="54">
        <v>1253</v>
      </c>
      <c r="B315" s="55" t="s">
        <v>293</v>
      </c>
      <c r="C315" s="80" t="s">
        <v>678</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f t="shared" si="4"/>
        <v>0</v>
      </c>
      <c r="AP315" s="45"/>
    </row>
    <row r="316" spans="1:42" ht="33" customHeight="1">
      <c r="A316" s="54">
        <v>1254</v>
      </c>
      <c r="B316" s="55" t="s">
        <v>294</v>
      </c>
      <c r="C316" s="80" t="s">
        <v>678</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f t="shared" si="4"/>
        <v>0</v>
      </c>
      <c r="AP316" s="45"/>
    </row>
    <row r="317" spans="1:42" ht="33" customHeight="1">
      <c r="A317" s="54">
        <v>1255</v>
      </c>
      <c r="B317" s="55" t="s">
        <v>295</v>
      </c>
      <c r="C317" s="80" t="s">
        <v>678</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f t="shared" si="4"/>
        <v>0</v>
      </c>
      <c r="AP317" s="45"/>
    </row>
    <row r="318" spans="1:42" ht="33" customHeight="1">
      <c r="A318" s="54">
        <v>1256</v>
      </c>
      <c r="B318" s="55" t="s">
        <v>296</v>
      </c>
      <c r="C318" s="80" t="s">
        <v>678</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f t="shared" si="4"/>
        <v>0</v>
      </c>
      <c r="AP318" s="45"/>
    </row>
    <row r="319" spans="1:42" ht="33" customHeight="1">
      <c r="A319" s="54">
        <v>1257</v>
      </c>
      <c r="B319" s="55" t="s">
        <v>297</v>
      </c>
      <c r="C319" s="80" t="s">
        <v>678</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f t="shared" si="4"/>
        <v>0</v>
      </c>
      <c r="AP319" s="45"/>
    </row>
    <row r="320" spans="1:42" ht="33" customHeight="1">
      <c r="A320" s="54">
        <v>1258</v>
      </c>
      <c r="B320" s="55" t="s">
        <v>298</v>
      </c>
      <c r="C320" s="80" t="s">
        <v>678</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f t="shared" si="4"/>
        <v>0</v>
      </c>
      <c r="AP320" s="45"/>
    </row>
    <row r="321" spans="1:42" ht="33" customHeight="1">
      <c r="A321" s="54">
        <v>1259</v>
      </c>
      <c r="B321" s="55" t="s">
        <v>299</v>
      </c>
      <c r="C321" s="80" t="s">
        <v>678</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f t="shared" si="4"/>
        <v>0</v>
      </c>
      <c r="AP321" s="45"/>
    </row>
    <row r="322" spans="1:42" ht="33" customHeight="1">
      <c r="A322" s="54">
        <v>1260</v>
      </c>
      <c r="B322" s="55" t="s">
        <v>300</v>
      </c>
      <c r="C322" s="80" t="s">
        <v>678</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f t="shared" si="4"/>
        <v>0</v>
      </c>
      <c r="AP322" s="45"/>
    </row>
    <row r="323" spans="1:42" ht="33" customHeight="1">
      <c r="A323" s="54">
        <v>1261</v>
      </c>
      <c r="B323" s="55" t="s">
        <v>301</v>
      </c>
      <c r="C323" s="80" t="s">
        <v>678</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f t="shared" si="4"/>
        <v>0</v>
      </c>
      <c r="AP323" s="45"/>
    </row>
    <row r="324" spans="1:42" ht="33" customHeight="1">
      <c r="A324" s="54">
        <v>1262</v>
      </c>
      <c r="B324" s="55" t="s">
        <v>302</v>
      </c>
      <c r="C324" s="80" t="s">
        <v>678</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f t="shared" si="4"/>
        <v>0</v>
      </c>
      <c r="AP324" s="45"/>
    </row>
    <row r="325" spans="1:42" ht="33" customHeight="1">
      <c r="A325" s="54">
        <v>1263</v>
      </c>
      <c r="B325" s="55" t="s">
        <v>303</v>
      </c>
      <c r="C325" s="80" t="s">
        <v>678</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f t="shared" si="4"/>
        <v>0</v>
      </c>
      <c r="AP325" s="45"/>
    </row>
    <row r="326" spans="1:42" ht="33" customHeight="1">
      <c r="A326" s="54">
        <v>1264</v>
      </c>
      <c r="B326" s="55" t="s">
        <v>304</v>
      </c>
      <c r="C326" s="80" t="s">
        <v>678</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f t="shared" si="4"/>
        <v>0</v>
      </c>
      <c r="AP326" s="45"/>
    </row>
    <row r="327" spans="1:42" ht="33" customHeight="1">
      <c r="A327" s="54">
        <v>1265</v>
      </c>
      <c r="B327" s="55" t="s">
        <v>305</v>
      </c>
      <c r="C327" s="80" t="s">
        <v>678</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f t="shared" si="4"/>
        <v>0</v>
      </c>
      <c r="AP327" s="45"/>
    </row>
    <row r="328" spans="1:42" ht="33" customHeight="1">
      <c r="A328" s="54">
        <v>1266</v>
      </c>
      <c r="B328" s="55" t="s">
        <v>306</v>
      </c>
      <c r="C328" s="80" t="s">
        <v>678</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f t="shared" si="4"/>
        <v>0</v>
      </c>
      <c r="AP328" s="45"/>
    </row>
    <row r="329" spans="1:42" ht="33" customHeight="1">
      <c r="A329" s="54">
        <v>1267</v>
      </c>
      <c r="B329" s="55" t="s">
        <v>307</v>
      </c>
      <c r="C329" s="80" t="s">
        <v>678</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f t="shared" si="4"/>
        <v>0</v>
      </c>
      <c r="AP329" s="45"/>
    </row>
    <row r="330" spans="1:42" ht="33" customHeight="1">
      <c r="A330" s="54">
        <v>1268</v>
      </c>
      <c r="B330" s="55" t="s">
        <v>308</v>
      </c>
      <c r="C330" s="80" t="s">
        <v>678</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f t="shared" si="4"/>
        <v>0</v>
      </c>
      <c r="AP330" s="45"/>
    </row>
    <row r="331" spans="1:42" ht="33" customHeight="1">
      <c r="A331" s="54">
        <v>1269</v>
      </c>
      <c r="B331" s="55" t="s">
        <v>309</v>
      </c>
      <c r="C331" s="80" t="s">
        <v>678</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f t="shared" si="4"/>
        <v>0</v>
      </c>
      <c r="AP331" s="45"/>
    </row>
    <row r="332" spans="1:42" ht="33" customHeight="1">
      <c r="A332" s="54">
        <v>1270</v>
      </c>
      <c r="B332" s="55" t="s">
        <v>310</v>
      </c>
      <c r="C332" s="80" t="s">
        <v>678</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f t="shared" ref="AM332:AM395" si="5">SUM(D332:AL332)</f>
        <v>0</v>
      </c>
      <c r="AP332" s="45"/>
    </row>
    <row r="333" spans="1:42" ht="33" customHeight="1">
      <c r="A333" s="54">
        <v>1271</v>
      </c>
      <c r="B333" s="55" t="s">
        <v>311</v>
      </c>
      <c r="C333" s="80" t="s">
        <v>678</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f t="shared" si="5"/>
        <v>0</v>
      </c>
      <c r="AP333" s="45"/>
    </row>
    <row r="334" spans="1:42" ht="33" customHeight="1">
      <c r="A334" s="54">
        <v>1272</v>
      </c>
      <c r="B334" s="55" t="s">
        <v>312</v>
      </c>
      <c r="C334" s="80" t="s">
        <v>678</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f t="shared" si="5"/>
        <v>0</v>
      </c>
      <c r="AP334" s="45"/>
    </row>
    <row r="335" spans="1:42" ht="33" customHeight="1">
      <c r="A335" s="54">
        <v>1273</v>
      </c>
      <c r="B335" s="55" t="s">
        <v>313</v>
      </c>
      <c r="C335" s="80" t="s">
        <v>678</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f t="shared" si="5"/>
        <v>0</v>
      </c>
      <c r="AP335" s="45"/>
    </row>
    <row r="336" spans="1:42" ht="33" customHeight="1">
      <c r="A336" s="54">
        <v>1274</v>
      </c>
      <c r="B336" s="55" t="s">
        <v>314</v>
      </c>
      <c r="C336" s="80" t="s">
        <v>678</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f t="shared" si="5"/>
        <v>0</v>
      </c>
      <c r="AP336" s="45"/>
    </row>
    <row r="337" spans="1:42" ht="33" customHeight="1">
      <c r="A337" s="54">
        <v>1275</v>
      </c>
      <c r="B337" s="55" t="s">
        <v>315</v>
      </c>
      <c r="C337" s="80" t="s">
        <v>678</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f t="shared" si="5"/>
        <v>0</v>
      </c>
      <c r="AP337" s="45"/>
    </row>
    <row r="338" spans="1:42" ht="33" customHeight="1">
      <c r="A338" s="54">
        <v>1276</v>
      </c>
      <c r="B338" s="55" t="s">
        <v>316</v>
      </c>
      <c r="C338" s="80" t="s">
        <v>678</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f t="shared" si="5"/>
        <v>0</v>
      </c>
      <c r="AP338" s="45"/>
    </row>
    <row r="339" spans="1:42" ht="33" customHeight="1">
      <c r="A339" s="54">
        <v>1277</v>
      </c>
      <c r="B339" s="55" t="s">
        <v>317</v>
      </c>
      <c r="C339" s="80" t="s">
        <v>678</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f t="shared" si="5"/>
        <v>0</v>
      </c>
      <c r="AP339" s="45"/>
    </row>
    <row r="340" spans="1:42" ht="33" customHeight="1">
      <c r="A340" s="54">
        <v>1278</v>
      </c>
      <c r="B340" s="55" t="s">
        <v>318</v>
      </c>
      <c r="C340" s="80" t="s">
        <v>678</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f t="shared" si="5"/>
        <v>0</v>
      </c>
      <c r="AP340" s="45"/>
    </row>
    <row r="341" spans="1:42" ht="33" customHeight="1">
      <c r="A341" s="54">
        <v>1279</v>
      </c>
      <c r="B341" s="55" t="s">
        <v>319</v>
      </c>
      <c r="C341" s="80" t="s">
        <v>678</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f t="shared" si="5"/>
        <v>0</v>
      </c>
      <c r="AP341" s="45"/>
    </row>
    <row r="342" spans="1:42" ht="33" customHeight="1">
      <c r="A342" s="54">
        <v>1280</v>
      </c>
      <c r="B342" s="55" t="s">
        <v>320</v>
      </c>
      <c r="C342" s="80" t="s">
        <v>678</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f t="shared" si="5"/>
        <v>0</v>
      </c>
      <c r="AP342" s="45"/>
    </row>
    <row r="343" spans="1:42" ht="33" customHeight="1">
      <c r="A343" s="54">
        <v>1281</v>
      </c>
      <c r="B343" s="55" t="s">
        <v>321</v>
      </c>
      <c r="C343" s="80" t="s">
        <v>678</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f t="shared" si="5"/>
        <v>0</v>
      </c>
      <c r="AP343" s="45"/>
    </row>
    <row r="344" spans="1:42" ht="33" customHeight="1">
      <c r="A344" s="54">
        <v>1282</v>
      </c>
      <c r="B344" s="55" t="s">
        <v>322</v>
      </c>
      <c r="C344" s="80" t="s">
        <v>678</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f t="shared" si="5"/>
        <v>0</v>
      </c>
      <c r="AP344" s="45"/>
    </row>
    <row r="345" spans="1:42" ht="33" customHeight="1">
      <c r="A345" s="54">
        <v>1283</v>
      </c>
      <c r="B345" s="55" t="s">
        <v>323</v>
      </c>
      <c r="C345" s="80" t="s">
        <v>678</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f t="shared" si="5"/>
        <v>0</v>
      </c>
      <c r="AP345" s="45"/>
    </row>
    <row r="346" spans="1:42" ht="33" customHeight="1">
      <c r="A346" s="54">
        <v>1284</v>
      </c>
      <c r="B346" s="55" t="s">
        <v>324</v>
      </c>
      <c r="C346" s="80" t="s">
        <v>678</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f t="shared" si="5"/>
        <v>0</v>
      </c>
      <c r="AP346" s="45"/>
    </row>
    <row r="347" spans="1:42" ht="33" customHeight="1">
      <c r="A347" s="54">
        <v>1285</v>
      </c>
      <c r="B347" s="55" t="s">
        <v>325</v>
      </c>
      <c r="C347" s="80" t="s">
        <v>678</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f t="shared" si="5"/>
        <v>0</v>
      </c>
      <c r="AP347" s="45"/>
    </row>
    <row r="348" spans="1:42" ht="33" customHeight="1">
      <c r="A348" s="54">
        <v>1286</v>
      </c>
      <c r="B348" s="55" t="s">
        <v>326</v>
      </c>
      <c r="C348" s="80" t="s">
        <v>678</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f t="shared" si="5"/>
        <v>0</v>
      </c>
      <c r="AP348" s="45"/>
    </row>
    <row r="349" spans="1:42" ht="33" customHeight="1">
      <c r="A349" s="54">
        <v>1287</v>
      </c>
      <c r="B349" s="55" t="s">
        <v>327</v>
      </c>
      <c r="C349" s="80" t="s">
        <v>678</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f t="shared" si="5"/>
        <v>0</v>
      </c>
      <c r="AP349" s="45"/>
    </row>
    <row r="350" spans="1:42" ht="33" customHeight="1">
      <c r="A350" s="54">
        <v>1301</v>
      </c>
      <c r="B350" s="55" t="s">
        <v>328</v>
      </c>
      <c r="C350" s="80" t="s">
        <v>678</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f t="shared" si="5"/>
        <v>0</v>
      </c>
      <c r="AP350" s="45"/>
    </row>
    <row r="351" spans="1:42" ht="33" customHeight="1">
      <c r="A351" s="54">
        <v>1302</v>
      </c>
      <c r="B351" s="55" t="s">
        <v>329</v>
      </c>
      <c r="C351" s="80" t="s">
        <v>678</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f t="shared" si="5"/>
        <v>0</v>
      </c>
      <c r="AP351" s="45"/>
    </row>
    <row r="352" spans="1:42" ht="33" customHeight="1">
      <c r="A352" s="54">
        <v>1303</v>
      </c>
      <c r="B352" s="55" t="s">
        <v>330</v>
      </c>
      <c r="C352" s="80" t="s">
        <v>678</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f t="shared" si="5"/>
        <v>0</v>
      </c>
      <c r="AP352" s="45"/>
    </row>
    <row r="353" spans="1:42" ht="33" customHeight="1">
      <c r="A353" s="54">
        <v>1304</v>
      </c>
      <c r="B353" s="55" t="s">
        <v>331</v>
      </c>
      <c r="C353" s="80" t="s">
        <v>678</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f t="shared" si="5"/>
        <v>0</v>
      </c>
      <c r="AP353" s="45"/>
    </row>
    <row r="354" spans="1:42" ht="33" customHeight="1">
      <c r="A354" s="54">
        <v>1305</v>
      </c>
      <c r="B354" s="55" t="s">
        <v>332</v>
      </c>
      <c r="C354" s="80" t="s">
        <v>678</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f t="shared" si="5"/>
        <v>0</v>
      </c>
      <c r="AP354" s="45"/>
    </row>
    <row r="355" spans="1:42" ht="33" customHeight="1">
      <c r="A355" s="54">
        <v>1306</v>
      </c>
      <c r="B355" s="55" t="s">
        <v>333</v>
      </c>
      <c r="C355" s="80" t="s">
        <v>678</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f t="shared" si="5"/>
        <v>0</v>
      </c>
      <c r="AP355" s="45"/>
    </row>
    <row r="356" spans="1:42" ht="33" customHeight="1">
      <c r="A356" s="54">
        <v>1307</v>
      </c>
      <c r="B356" s="55" t="s">
        <v>334</v>
      </c>
      <c r="C356" s="80" t="s">
        <v>678</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f t="shared" si="5"/>
        <v>0</v>
      </c>
      <c r="AP356" s="45"/>
    </row>
    <row r="357" spans="1:42" ht="33" customHeight="1">
      <c r="A357" s="54">
        <v>1308</v>
      </c>
      <c r="B357" s="55" t="s">
        <v>335</v>
      </c>
      <c r="C357" s="80" t="s">
        <v>678</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f t="shared" si="5"/>
        <v>0</v>
      </c>
      <c r="AP357" s="45"/>
    </row>
    <row r="358" spans="1:42" ht="33" customHeight="1">
      <c r="A358" s="54">
        <v>1309</v>
      </c>
      <c r="B358" s="55" t="s">
        <v>336</v>
      </c>
      <c r="C358" s="80" t="s">
        <v>678</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f t="shared" si="5"/>
        <v>0</v>
      </c>
      <c r="AP358" s="45"/>
    </row>
    <row r="359" spans="1:42" ht="33" customHeight="1">
      <c r="A359" s="54">
        <v>1310</v>
      </c>
      <c r="B359" s="55" t="s">
        <v>337</v>
      </c>
      <c r="C359" s="80" t="s">
        <v>678</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f t="shared" si="5"/>
        <v>0</v>
      </c>
      <c r="AP359" s="45"/>
    </row>
    <row r="360" spans="1:42" ht="33" customHeight="1">
      <c r="A360" s="54">
        <v>1311</v>
      </c>
      <c r="B360" s="55" t="s">
        <v>338</v>
      </c>
      <c r="C360" s="80" t="s">
        <v>678</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f t="shared" si="5"/>
        <v>0</v>
      </c>
      <c r="AP360" s="45"/>
    </row>
    <row r="361" spans="1:42" ht="33" customHeight="1">
      <c r="A361" s="54">
        <v>1312</v>
      </c>
      <c r="B361" s="55" t="s">
        <v>339</v>
      </c>
      <c r="C361" s="80" t="s">
        <v>678</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f t="shared" si="5"/>
        <v>0</v>
      </c>
      <c r="AP361" s="45"/>
    </row>
    <row r="362" spans="1:42" ht="33" customHeight="1">
      <c r="A362" s="54">
        <v>1313</v>
      </c>
      <c r="B362" s="55" t="s">
        <v>340</v>
      </c>
      <c r="C362" s="80" t="s">
        <v>678</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f t="shared" si="5"/>
        <v>0</v>
      </c>
      <c r="AP362" s="45"/>
    </row>
    <row r="363" spans="1:42" ht="33" customHeight="1">
      <c r="A363" s="54">
        <v>1314</v>
      </c>
      <c r="B363" s="55" t="s">
        <v>341</v>
      </c>
      <c r="C363" s="80" t="s">
        <v>678</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f t="shared" si="5"/>
        <v>0</v>
      </c>
      <c r="AP363" s="45"/>
    </row>
    <row r="364" spans="1:42" ht="33" customHeight="1">
      <c r="A364" s="54">
        <v>1315</v>
      </c>
      <c r="B364" s="55" t="s">
        <v>342</v>
      </c>
      <c r="C364" s="80" t="s">
        <v>678</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f t="shared" si="5"/>
        <v>0</v>
      </c>
      <c r="AP364" s="45"/>
    </row>
    <row r="365" spans="1:42" ht="33" customHeight="1">
      <c r="A365" s="54">
        <v>1316</v>
      </c>
      <c r="B365" s="55" t="s">
        <v>343</v>
      </c>
      <c r="C365" s="80" t="s">
        <v>678</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f t="shared" si="5"/>
        <v>0</v>
      </c>
      <c r="AP365" s="45"/>
    </row>
    <row r="366" spans="1:42" ht="33" customHeight="1">
      <c r="A366" s="54">
        <v>1317</v>
      </c>
      <c r="B366" s="55" t="s">
        <v>344</v>
      </c>
      <c r="C366" s="80" t="s">
        <v>678</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f t="shared" si="5"/>
        <v>0</v>
      </c>
      <c r="AP366" s="45"/>
    </row>
    <row r="367" spans="1:42" ht="33" customHeight="1">
      <c r="A367" s="54">
        <v>1318</v>
      </c>
      <c r="B367" s="55" t="s">
        <v>345</v>
      </c>
      <c r="C367" s="80" t="s">
        <v>678</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f t="shared" si="5"/>
        <v>0</v>
      </c>
      <c r="AP367" s="45"/>
    </row>
    <row r="368" spans="1:42" ht="33" customHeight="1">
      <c r="A368" s="54">
        <v>1319</v>
      </c>
      <c r="B368" s="55" t="s">
        <v>346</v>
      </c>
      <c r="C368" s="80" t="s">
        <v>678</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f t="shared" si="5"/>
        <v>0</v>
      </c>
      <c r="AP368" s="45"/>
    </row>
    <row r="369" spans="1:42" ht="33" customHeight="1">
      <c r="A369" s="54">
        <v>1320</v>
      </c>
      <c r="B369" s="55" t="s">
        <v>347</v>
      </c>
      <c r="C369" s="80" t="s">
        <v>678</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f t="shared" si="5"/>
        <v>0</v>
      </c>
      <c r="AP369" s="45"/>
    </row>
    <row r="370" spans="1:42" ht="33" customHeight="1">
      <c r="A370" s="54">
        <v>1321</v>
      </c>
      <c r="B370" s="55" t="s">
        <v>348</v>
      </c>
      <c r="C370" s="80" t="s">
        <v>678</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f t="shared" si="5"/>
        <v>0</v>
      </c>
      <c r="AP370" s="45"/>
    </row>
    <row r="371" spans="1:42" ht="33" customHeight="1">
      <c r="A371" s="54">
        <v>1322</v>
      </c>
      <c r="B371" s="55" t="s">
        <v>349</v>
      </c>
      <c r="C371" s="80" t="s">
        <v>678</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f t="shared" si="5"/>
        <v>0</v>
      </c>
      <c r="AP371" s="45"/>
    </row>
    <row r="372" spans="1:42" ht="33" customHeight="1">
      <c r="A372" s="54">
        <v>1323</v>
      </c>
      <c r="B372" s="55" t="s">
        <v>350</v>
      </c>
      <c r="C372" s="80" t="s">
        <v>678</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f t="shared" si="5"/>
        <v>0</v>
      </c>
      <c r="AP372" s="45"/>
    </row>
    <row r="373" spans="1:42" ht="33" customHeight="1">
      <c r="A373" s="54">
        <v>1324</v>
      </c>
      <c r="B373" s="55" t="s">
        <v>351</v>
      </c>
      <c r="C373" s="80" t="s">
        <v>678</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f t="shared" si="5"/>
        <v>0</v>
      </c>
      <c r="AP373" s="45"/>
    </row>
    <row r="374" spans="1:42" ht="33" customHeight="1">
      <c r="A374" s="54">
        <v>1325</v>
      </c>
      <c r="B374" s="55" t="s">
        <v>352</v>
      </c>
      <c r="C374" s="80" t="s">
        <v>678</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f t="shared" si="5"/>
        <v>0</v>
      </c>
      <c r="AP374" s="45"/>
    </row>
    <row r="375" spans="1:42" ht="33" customHeight="1">
      <c r="A375" s="54">
        <v>1326</v>
      </c>
      <c r="B375" s="55" t="s">
        <v>353</v>
      </c>
      <c r="C375" s="80" t="s">
        <v>678</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f t="shared" si="5"/>
        <v>0</v>
      </c>
      <c r="AP375" s="45"/>
    </row>
    <row r="376" spans="1:42" ht="33" customHeight="1">
      <c r="A376" s="54">
        <v>1327</v>
      </c>
      <c r="B376" s="55" t="s">
        <v>354</v>
      </c>
      <c r="C376" s="80" t="s">
        <v>678</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f t="shared" si="5"/>
        <v>0</v>
      </c>
      <c r="AP376" s="45"/>
    </row>
    <row r="377" spans="1:42" ht="33" customHeight="1">
      <c r="A377" s="54">
        <v>1328</v>
      </c>
      <c r="B377" s="55" t="s">
        <v>355</v>
      </c>
      <c r="C377" s="80" t="s">
        <v>678</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f t="shared" si="5"/>
        <v>0</v>
      </c>
      <c r="AP377" s="45"/>
    </row>
    <row r="378" spans="1:42" ht="33" customHeight="1">
      <c r="A378" s="54">
        <v>1329</v>
      </c>
      <c r="B378" s="55" t="s">
        <v>356</v>
      </c>
      <c r="C378" s="80" t="s">
        <v>678</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f t="shared" si="5"/>
        <v>0</v>
      </c>
      <c r="AP378" s="45"/>
    </row>
    <row r="379" spans="1:42" ht="33" customHeight="1">
      <c r="A379" s="54">
        <v>1330</v>
      </c>
      <c r="B379" s="55" t="s">
        <v>357</v>
      </c>
      <c r="C379" s="80" t="s">
        <v>678</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f t="shared" si="5"/>
        <v>0</v>
      </c>
      <c r="AP379" s="45"/>
    </row>
    <row r="380" spans="1:42" ht="33" customHeight="1">
      <c r="A380" s="54">
        <v>1331</v>
      </c>
      <c r="B380" s="55" t="s">
        <v>358</v>
      </c>
      <c r="C380" s="80" t="s">
        <v>678</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f t="shared" si="5"/>
        <v>0</v>
      </c>
      <c r="AP380" s="45"/>
    </row>
    <row r="381" spans="1:42" ht="33" customHeight="1">
      <c r="A381" s="54">
        <v>1332</v>
      </c>
      <c r="B381" s="55" t="s">
        <v>359</v>
      </c>
      <c r="C381" s="80" t="s">
        <v>678</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f t="shared" si="5"/>
        <v>0</v>
      </c>
      <c r="AP381" s="45"/>
    </row>
    <row r="382" spans="1:42" ht="33" customHeight="1">
      <c r="A382" s="54">
        <v>1333</v>
      </c>
      <c r="B382" s="55" t="s">
        <v>360</v>
      </c>
      <c r="C382" s="80" t="s">
        <v>678</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f t="shared" si="5"/>
        <v>0</v>
      </c>
      <c r="AP382" s="45"/>
    </row>
    <row r="383" spans="1:42" ht="33" customHeight="1">
      <c r="A383" s="54">
        <v>1334</v>
      </c>
      <c r="B383" s="55" t="s">
        <v>361</v>
      </c>
      <c r="C383" s="80" t="s">
        <v>678</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f t="shared" si="5"/>
        <v>0</v>
      </c>
      <c r="AP383" s="45"/>
    </row>
    <row r="384" spans="1:42" ht="33" customHeight="1">
      <c r="A384" s="54">
        <v>1335</v>
      </c>
      <c r="B384" s="55" t="s">
        <v>362</v>
      </c>
      <c r="C384" s="80" t="s">
        <v>678</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f t="shared" si="5"/>
        <v>0</v>
      </c>
      <c r="AP384" s="45"/>
    </row>
    <row r="385" spans="1:42" ht="33" customHeight="1">
      <c r="A385" s="54">
        <v>1336</v>
      </c>
      <c r="B385" s="55" t="s">
        <v>363</v>
      </c>
      <c r="C385" s="80" t="s">
        <v>678</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f t="shared" si="5"/>
        <v>0</v>
      </c>
      <c r="AP385" s="45"/>
    </row>
    <row r="386" spans="1:42" ht="33" customHeight="1">
      <c r="A386" s="54">
        <v>1337</v>
      </c>
      <c r="B386" s="55" t="s">
        <v>364</v>
      </c>
      <c r="C386" s="80" t="s">
        <v>678</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f t="shared" si="5"/>
        <v>0</v>
      </c>
      <c r="AP386" s="45"/>
    </row>
    <row r="387" spans="1:42" ht="33" customHeight="1">
      <c r="A387" s="54">
        <v>1338</v>
      </c>
      <c r="B387" s="55" t="s">
        <v>365</v>
      </c>
      <c r="C387" s="80" t="s">
        <v>678</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f t="shared" si="5"/>
        <v>0</v>
      </c>
      <c r="AP387" s="45"/>
    </row>
    <row r="388" spans="1:42" ht="33" customHeight="1">
      <c r="A388" s="54">
        <v>1339</v>
      </c>
      <c r="B388" s="55" t="s">
        <v>366</v>
      </c>
      <c r="C388" s="80" t="s">
        <v>678</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f t="shared" si="5"/>
        <v>0</v>
      </c>
      <c r="AP388" s="45"/>
    </row>
    <row r="389" spans="1:42" ht="33" customHeight="1">
      <c r="A389" s="54">
        <v>1340</v>
      </c>
      <c r="B389" s="55" t="s">
        <v>367</v>
      </c>
      <c r="C389" s="80" t="s">
        <v>678</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f t="shared" si="5"/>
        <v>0</v>
      </c>
      <c r="AP389" s="45"/>
    </row>
    <row r="390" spans="1:42" ht="33" customHeight="1">
      <c r="A390" s="54">
        <v>1341</v>
      </c>
      <c r="B390" s="55" t="s">
        <v>368</v>
      </c>
      <c r="C390" s="80" t="s">
        <v>678</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f t="shared" si="5"/>
        <v>0</v>
      </c>
      <c r="AP390" s="45"/>
    </row>
    <row r="391" spans="1:42" ht="33" customHeight="1">
      <c r="A391" s="54">
        <v>1342</v>
      </c>
      <c r="B391" s="55" t="s">
        <v>369</v>
      </c>
      <c r="C391" s="80" t="s">
        <v>678</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f t="shared" si="5"/>
        <v>0</v>
      </c>
      <c r="AP391" s="45"/>
    </row>
    <row r="392" spans="1:42" ht="33" customHeight="1">
      <c r="A392" s="54">
        <v>1343</v>
      </c>
      <c r="B392" s="55" t="s">
        <v>370</v>
      </c>
      <c r="C392" s="80" t="s">
        <v>678</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f t="shared" si="5"/>
        <v>0</v>
      </c>
      <c r="AP392" s="45"/>
    </row>
    <row r="393" spans="1:42" ht="33" customHeight="1">
      <c r="A393" s="54">
        <v>1344</v>
      </c>
      <c r="B393" s="55" t="s">
        <v>371</v>
      </c>
      <c r="C393" s="80" t="s">
        <v>678</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f t="shared" si="5"/>
        <v>0</v>
      </c>
      <c r="AP393" s="45"/>
    </row>
    <row r="394" spans="1:42" ht="33" customHeight="1">
      <c r="A394" s="54">
        <v>1345</v>
      </c>
      <c r="B394" s="55" t="s">
        <v>372</v>
      </c>
      <c r="C394" s="80" t="s">
        <v>678</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f t="shared" si="5"/>
        <v>0</v>
      </c>
      <c r="AP394" s="45"/>
    </row>
    <row r="395" spans="1:42" ht="33" customHeight="1">
      <c r="A395" s="54">
        <v>1346</v>
      </c>
      <c r="B395" s="55" t="s">
        <v>373</v>
      </c>
      <c r="C395" s="80" t="s">
        <v>678</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f t="shared" si="5"/>
        <v>0</v>
      </c>
      <c r="AP395" s="45"/>
    </row>
    <row r="396" spans="1:42" ht="33" customHeight="1">
      <c r="A396" s="54">
        <v>1347</v>
      </c>
      <c r="B396" s="55" t="s">
        <v>374</v>
      </c>
      <c r="C396" s="80" t="s">
        <v>678</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f t="shared" ref="AM396:AM459" si="6">SUM(D396:AL396)</f>
        <v>0</v>
      </c>
      <c r="AP396" s="45"/>
    </row>
    <row r="397" spans="1:42" ht="33" customHeight="1">
      <c r="A397" s="54">
        <v>1401</v>
      </c>
      <c r="B397" s="55" t="s">
        <v>375</v>
      </c>
      <c r="C397" s="80" t="s">
        <v>678</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f t="shared" si="6"/>
        <v>0</v>
      </c>
      <c r="AP397" s="45"/>
    </row>
    <row r="398" spans="1:42" ht="33" customHeight="1">
      <c r="A398" s="54">
        <v>1402</v>
      </c>
      <c r="B398" s="55" t="s">
        <v>376</v>
      </c>
      <c r="C398" s="80" t="s">
        <v>678</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f t="shared" si="6"/>
        <v>0</v>
      </c>
      <c r="AP398" s="45"/>
    </row>
    <row r="399" spans="1:42" ht="33" customHeight="1">
      <c r="A399" s="54">
        <v>1403</v>
      </c>
      <c r="B399" s="55" t="s">
        <v>1370</v>
      </c>
      <c r="C399" s="80" t="s">
        <v>678</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f t="shared" si="6"/>
        <v>0</v>
      </c>
      <c r="AP399" s="45"/>
    </row>
    <row r="400" spans="1:42" ht="33" customHeight="1">
      <c r="A400" s="54">
        <v>1404</v>
      </c>
      <c r="B400" s="55" t="s">
        <v>377</v>
      </c>
      <c r="C400" s="80" t="s">
        <v>678</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f t="shared" si="6"/>
        <v>0</v>
      </c>
      <c r="AP400" s="45"/>
    </row>
    <row r="401" spans="1:42" ht="33" customHeight="1">
      <c r="A401" s="54">
        <v>1405</v>
      </c>
      <c r="B401" s="55" t="s">
        <v>378</v>
      </c>
      <c r="C401" s="80" t="s">
        <v>678</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f t="shared" si="6"/>
        <v>0</v>
      </c>
      <c r="AP401" s="45"/>
    </row>
    <row r="402" spans="1:42" ht="33" customHeight="1">
      <c r="A402" s="54">
        <v>1406</v>
      </c>
      <c r="B402" s="55" t="s">
        <v>379</v>
      </c>
      <c r="C402" s="80" t="s">
        <v>678</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f t="shared" si="6"/>
        <v>0</v>
      </c>
      <c r="AP402" s="45"/>
    </row>
    <row r="403" spans="1:42" ht="33" customHeight="1">
      <c r="A403" s="54">
        <v>1407</v>
      </c>
      <c r="B403" s="55" t="s">
        <v>380</v>
      </c>
      <c r="C403" s="80" t="s">
        <v>678</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f t="shared" si="6"/>
        <v>0</v>
      </c>
      <c r="AP403" s="45"/>
    </row>
    <row r="404" spans="1:42" ht="33" customHeight="1">
      <c r="A404" s="54">
        <v>1408</v>
      </c>
      <c r="B404" s="55" t="s">
        <v>381</v>
      </c>
      <c r="C404" s="80" t="s">
        <v>678</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f t="shared" si="6"/>
        <v>0</v>
      </c>
      <c r="AP404" s="45"/>
    </row>
    <row r="405" spans="1:42" ht="33" customHeight="1">
      <c r="A405" s="54">
        <v>1409</v>
      </c>
      <c r="B405" s="55" t="s">
        <v>382</v>
      </c>
      <c r="C405" s="80" t="s">
        <v>678</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f t="shared" si="6"/>
        <v>0</v>
      </c>
      <c r="AP405" s="45"/>
    </row>
    <row r="406" spans="1:42" ht="33" customHeight="1">
      <c r="A406" s="54">
        <v>1410</v>
      </c>
      <c r="B406" s="55" t="s">
        <v>383</v>
      </c>
      <c r="C406" s="80" t="s">
        <v>678</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f t="shared" si="6"/>
        <v>0</v>
      </c>
      <c r="AP406" s="45"/>
    </row>
    <row r="407" spans="1:42" ht="33" customHeight="1">
      <c r="A407" s="54">
        <v>1411</v>
      </c>
      <c r="B407" s="55" t="s">
        <v>384</v>
      </c>
      <c r="C407" s="80" t="s">
        <v>678</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f t="shared" si="6"/>
        <v>0</v>
      </c>
      <c r="AP407" s="45"/>
    </row>
    <row r="408" spans="1:42" ht="33" customHeight="1">
      <c r="A408" s="54">
        <v>1412</v>
      </c>
      <c r="B408" s="55" t="s">
        <v>385</v>
      </c>
      <c r="C408" s="80" t="s">
        <v>678</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f t="shared" si="6"/>
        <v>0</v>
      </c>
      <c r="AP408" s="45"/>
    </row>
    <row r="409" spans="1:42" ht="33" customHeight="1">
      <c r="A409" s="54">
        <v>1413</v>
      </c>
      <c r="B409" s="55" t="s">
        <v>358</v>
      </c>
      <c r="C409" s="80" t="s">
        <v>678</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f t="shared" si="6"/>
        <v>0</v>
      </c>
      <c r="AP409" s="45"/>
    </row>
    <row r="410" spans="1:42" ht="33" customHeight="1">
      <c r="A410" s="54">
        <v>1414</v>
      </c>
      <c r="B410" s="55" t="s">
        <v>386</v>
      </c>
      <c r="C410" s="80" t="s">
        <v>678</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f t="shared" si="6"/>
        <v>0</v>
      </c>
      <c r="AP410" s="45"/>
    </row>
    <row r="411" spans="1:42" ht="33" customHeight="1">
      <c r="A411" s="54">
        <v>1415</v>
      </c>
      <c r="B411" s="55" t="s">
        <v>387</v>
      </c>
      <c r="C411" s="80" t="s">
        <v>678</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f t="shared" si="6"/>
        <v>0</v>
      </c>
      <c r="AP411" s="45"/>
    </row>
    <row r="412" spans="1:42" ht="33" customHeight="1">
      <c r="A412" s="54">
        <v>1416</v>
      </c>
      <c r="B412" s="55" t="s">
        <v>388</v>
      </c>
      <c r="C412" s="80" t="s">
        <v>678</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f t="shared" si="6"/>
        <v>0</v>
      </c>
      <c r="AP412" s="45"/>
    </row>
    <row r="413" spans="1:42" ht="33" customHeight="1">
      <c r="A413" s="54">
        <v>1417</v>
      </c>
      <c r="B413" s="55" t="s">
        <v>389</v>
      </c>
      <c r="C413" s="80" t="s">
        <v>678</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f t="shared" si="6"/>
        <v>0</v>
      </c>
      <c r="AP413" s="45"/>
    </row>
    <row r="414" spans="1:42" ht="33" customHeight="1">
      <c r="A414" s="54">
        <v>1418</v>
      </c>
      <c r="B414" s="55" t="s">
        <v>390</v>
      </c>
      <c r="C414" s="80" t="s">
        <v>678</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f t="shared" si="6"/>
        <v>0</v>
      </c>
      <c r="AP414" s="45"/>
    </row>
    <row r="415" spans="1:42" ht="33" customHeight="1">
      <c r="A415" s="54">
        <v>1419</v>
      </c>
      <c r="B415" s="55" t="s">
        <v>391</v>
      </c>
      <c r="C415" s="80" t="s">
        <v>678</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f t="shared" si="6"/>
        <v>0</v>
      </c>
      <c r="AP415" s="45"/>
    </row>
    <row r="416" spans="1:42" ht="33" customHeight="1">
      <c r="A416" s="54">
        <v>1420</v>
      </c>
      <c r="B416" s="55" t="s">
        <v>392</v>
      </c>
      <c r="C416" s="80" t="s">
        <v>678</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f t="shared" si="6"/>
        <v>0</v>
      </c>
      <c r="AP416" s="45"/>
    </row>
    <row r="417" spans="1:42" ht="33" customHeight="1">
      <c r="A417" s="54">
        <v>1421</v>
      </c>
      <c r="B417" s="55" t="s">
        <v>393</v>
      </c>
      <c r="C417" s="80" t="s">
        <v>678</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f t="shared" si="6"/>
        <v>0</v>
      </c>
      <c r="AP417" s="45"/>
    </row>
    <row r="418" spans="1:42" ht="33" customHeight="1">
      <c r="A418" s="54">
        <v>1422</v>
      </c>
      <c r="B418" s="55" t="s">
        <v>394</v>
      </c>
      <c r="C418" s="80" t="s">
        <v>678</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f t="shared" si="6"/>
        <v>0</v>
      </c>
      <c r="AP418" s="45"/>
    </row>
    <row r="419" spans="1:42" ht="33" customHeight="1">
      <c r="A419" s="54">
        <v>1423</v>
      </c>
      <c r="B419" s="55" t="s">
        <v>395</v>
      </c>
      <c r="C419" s="80" t="s">
        <v>678</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f t="shared" si="6"/>
        <v>0</v>
      </c>
      <c r="AP419" s="45"/>
    </row>
    <row r="420" spans="1:42" ht="33" customHeight="1">
      <c r="A420" s="54">
        <v>1424</v>
      </c>
      <c r="B420" s="55" t="s">
        <v>396</v>
      </c>
      <c r="C420" s="80" t="s">
        <v>678</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f t="shared" si="6"/>
        <v>0</v>
      </c>
      <c r="AP420" s="45"/>
    </row>
    <row r="421" spans="1:42" ht="33" customHeight="1">
      <c r="A421" s="54">
        <v>1425</v>
      </c>
      <c r="B421" s="55" t="s">
        <v>397</v>
      </c>
      <c r="C421" s="80" t="s">
        <v>678</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f t="shared" si="6"/>
        <v>0</v>
      </c>
      <c r="AP421" s="45"/>
    </row>
    <row r="422" spans="1:42" ht="33" customHeight="1">
      <c r="A422" s="54">
        <v>1426</v>
      </c>
      <c r="B422" s="55" t="s">
        <v>398</v>
      </c>
      <c r="C422" s="80" t="s">
        <v>678</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f t="shared" si="6"/>
        <v>0</v>
      </c>
      <c r="AP422" s="45"/>
    </row>
    <row r="423" spans="1:42" ht="33" customHeight="1">
      <c r="A423" s="54">
        <v>1427</v>
      </c>
      <c r="B423" s="55" t="s">
        <v>399</v>
      </c>
      <c r="C423" s="80" t="s">
        <v>678</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f t="shared" si="6"/>
        <v>0</v>
      </c>
      <c r="AP423" s="45"/>
    </row>
    <row r="424" spans="1:42" ht="33" customHeight="1">
      <c r="A424" s="54">
        <v>1428</v>
      </c>
      <c r="B424" s="55" t="s">
        <v>1371</v>
      </c>
      <c r="C424" s="80" t="s">
        <v>678</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f t="shared" si="6"/>
        <v>0</v>
      </c>
      <c r="AP424" s="45"/>
    </row>
    <row r="425" spans="1:42" ht="33" customHeight="1">
      <c r="A425" s="54">
        <v>1429</v>
      </c>
      <c r="B425" s="55" t="s">
        <v>400</v>
      </c>
      <c r="C425" s="80" t="s">
        <v>678</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f t="shared" si="6"/>
        <v>0</v>
      </c>
      <c r="AP425" s="45"/>
    </row>
    <row r="426" spans="1:42" ht="33" customHeight="1">
      <c r="A426" s="54">
        <v>1430</v>
      </c>
      <c r="B426" s="55" t="s">
        <v>401</v>
      </c>
      <c r="C426" s="80" t="s">
        <v>678</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f t="shared" si="6"/>
        <v>0</v>
      </c>
      <c r="AP426" s="45"/>
    </row>
    <row r="427" spans="1:42" ht="33" customHeight="1">
      <c r="A427" s="54">
        <v>1431</v>
      </c>
      <c r="B427" s="55" t="s">
        <v>402</v>
      </c>
      <c r="C427" s="80" t="s">
        <v>678</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f t="shared" si="6"/>
        <v>0</v>
      </c>
      <c r="AP427" s="45"/>
    </row>
    <row r="428" spans="1:42" ht="33" customHeight="1">
      <c r="A428" s="54">
        <v>1432</v>
      </c>
      <c r="B428" s="55" t="s">
        <v>403</v>
      </c>
      <c r="C428" s="80" t="s">
        <v>678</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f t="shared" si="6"/>
        <v>0</v>
      </c>
      <c r="AP428" s="45"/>
    </row>
    <row r="429" spans="1:42" ht="33" customHeight="1">
      <c r="A429" s="54">
        <v>1433</v>
      </c>
      <c r="B429" s="55" t="s">
        <v>404</v>
      </c>
      <c r="C429" s="80" t="s">
        <v>678</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f t="shared" si="6"/>
        <v>0</v>
      </c>
      <c r="AP429" s="45"/>
    </row>
    <row r="430" spans="1:42" ht="33" customHeight="1">
      <c r="A430" s="54">
        <v>1434</v>
      </c>
      <c r="B430" s="55" t="s">
        <v>405</v>
      </c>
      <c r="C430" s="80" t="s">
        <v>678</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f t="shared" si="6"/>
        <v>0</v>
      </c>
      <c r="AP430" s="45"/>
    </row>
    <row r="431" spans="1:42" ht="33" customHeight="1">
      <c r="A431" s="54">
        <v>1435</v>
      </c>
      <c r="B431" s="55" t="s">
        <v>406</v>
      </c>
      <c r="C431" s="80" t="s">
        <v>678</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f t="shared" si="6"/>
        <v>0</v>
      </c>
      <c r="AP431" s="45"/>
    </row>
    <row r="432" spans="1:42" ht="33" customHeight="1">
      <c r="A432" s="54">
        <v>1501</v>
      </c>
      <c r="B432" s="55" t="s">
        <v>407</v>
      </c>
      <c r="C432" s="80" t="s">
        <v>678</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f t="shared" si="6"/>
        <v>0</v>
      </c>
      <c r="AP432" s="45"/>
    </row>
    <row r="433" spans="1:42" ht="33" customHeight="1">
      <c r="A433" s="54">
        <v>1502</v>
      </c>
      <c r="B433" s="55" t="s">
        <v>408</v>
      </c>
      <c r="C433" s="80" t="s">
        <v>678</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f t="shared" si="6"/>
        <v>0</v>
      </c>
      <c r="AP433" s="45"/>
    </row>
    <row r="434" spans="1:42" ht="33" customHeight="1">
      <c r="A434" s="54">
        <v>1503</v>
      </c>
      <c r="B434" s="55" t="s">
        <v>409</v>
      </c>
      <c r="C434" s="80" t="s">
        <v>678</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f t="shared" si="6"/>
        <v>0</v>
      </c>
      <c r="AP434" s="45"/>
    </row>
    <row r="435" spans="1:42" ht="33" customHeight="1">
      <c r="A435" s="54">
        <v>1504</v>
      </c>
      <c r="B435" s="55" t="s">
        <v>410</v>
      </c>
      <c r="C435" s="80" t="s">
        <v>678</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f t="shared" si="6"/>
        <v>0</v>
      </c>
      <c r="AP435" s="45"/>
    </row>
    <row r="436" spans="1:42" ht="33" customHeight="1">
      <c r="A436" s="54">
        <v>1505</v>
      </c>
      <c r="B436" s="55" t="s">
        <v>411</v>
      </c>
      <c r="C436" s="80" t="s">
        <v>678</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f t="shared" si="6"/>
        <v>0</v>
      </c>
      <c r="AP436" s="45"/>
    </row>
    <row r="437" spans="1:42" ht="33" customHeight="1">
      <c r="A437" s="54">
        <v>1506</v>
      </c>
      <c r="B437" s="55" t="s">
        <v>412</v>
      </c>
      <c r="C437" s="80" t="s">
        <v>678</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f t="shared" si="6"/>
        <v>0</v>
      </c>
      <c r="AP437" s="45"/>
    </row>
    <row r="438" spans="1:42" ht="33" customHeight="1">
      <c r="A438" s="54">
        <v>1507</v>
      </c>
      <c r="B438" s="55" t="s">
        <v>413</v>
      </c>
      <c r="C438" s="80" t="s">
        <v>678</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f t="shared" si="6"/>
        <v>0</v>
      </c>
      <c r="AP438" s="45"/>
    </row>
    <row r="439" spans="1:42" ht="33" customHeight="1">
      <c r="A439" s="54">
        <v>1508</v>
      </c>
      <c r="B439" s="55" t="s">
        <v>414</v>
      </c>
      <c r="C439" s="80" t="s">
        <v>678</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f t="shared" si="6"/>
        <v>0</v>
      </c>
      <c r="AP439" s="45"/>
    </row>
    <row r="440" spans="1:42" ht="33" customHeight="1">
      <c r="A440" s="54">
        <v>1509</v>
      </c>
      <c r="B440" s="55" t="s">
        <v>415</v>
      </c>
      <c r="C440" s="80" t="s">
        <v>678</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f t="shared" si="6"/>
        <v>0</v>
      </c>
      <c r="AP440" s="45"/>
    </row>
    <row r="441" spans="1:42" ht="33" customHeight="1">
      <c r="A441" s="54">
        <v>1510</v>
      </c>
      <c r="B441" s="55" t="s">
        <v>416</v>
      </c>
      <c r="C441" s="80" t="s">
        <v>678</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f t="shared" si="6"/>
        <v>0</v>
      </c>
      <c r="AP441" s="45"/>
    </row>
    <row r="442" spans="1:42" ht="33" customHeight="1">
      <c r="A442" s="54">
        <v>1511</v>
      </c>
      <c r="B442" s="55" t="s">
        <v>417</v>
      </c>
      <c r="C442" s="80" t="s">
        <v>678</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f t="shared" si="6"/>
        <v>0</v>
      </c>
      <c r="AP442" s="45"/>
    </row>
    <row r="443" spans="1:42" ht="33" customHeight="1">
      <c r="A443" s="54">
        <v>1512</v>
      </c>
      <c r="B443" s="55" t="s">
        <v>418</v>
      </c>
      <c r="C443" s="80" t="s">
        <v>678</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f t="shared" si="6"/>
        <v>0</v>
      </c>
      <c r="AP443" s="45"/>
    </row>
    <row r="444" spans="1:42" ht="33" customHeight="1">
      <c r="A444" s="54">
        <v>1513</v>
      </c>
      <c r="B444" s="55" t="s">
        <v>419</v>
      </c>
      <c r="C444" s="80" t="s">
        <v>678</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f t="shared" si="6"/>
        <v>0</v>
      </c>
      <c r="AP444" s="45"/>
    </row>
    <row r="445" spans="1:42" ht="33" customHeight="1">
      <c r="A445" s="54">
        <v>1514</v>
      </c>
      <c r="B445" s="55" t="s">
        <v>420</v>
      </c>
      <c r="C445" s="80" t="s">
        <v>678</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f t="shared" si="6"/>
        <v>0</v>
      </c>
      <c r="AP445" s="45"/>
    </row>
    <row r="446" spans="1:42" ht="33" customHeight="1">
      <c r="A446" s="54">
        <v>1515</v>
      </c>
      <c r="B446" s="55" t="s">
        <v>421</v>
      </c>
      <c r="C446" s="80" t="s">
        <v>678</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f t="shared" si="6"/>
        <v>0</v>
      </c>
      <c r="AP446" s="45"/>
    </row>
    <row r="447" spans="1:42" ht="33" customHeight="1">
      <c r="A447" s="54">
        <v>1516</v>
      </c>
      <c r="B447" s="55" t="s">
        <v>422</v>
      </c>
      <c r="C447" s="80" t="s">
        <v>678</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f t="shared" si="6"/>
        <v>0</v>
      </c>
      <c r="AP447" s="45"/>
    </row>
    <row r="448" spans="1:42" ht="33" customHeight="1">
      <c r="A448" s="54">
        <v>1517</v>
      </c>
      <c r="B448" s="55" t="s">
        <v>423</v>
      </c>
      <c r="C448" s="80" t="s">
        <v>678</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f t="shared" si="6"/>
        <v>0</v>
      </c>
      <c r="AP448" s="45"/>
    </row>
    <row r="449" spans="1:42" ht="33" customHeight="1">
      <c r="A449" s="54">
        <v>1518</v>
      </c>
      <c r="B449" s="55" t="s">
        <v>424</v>
      </c>
      <c r="C449" s="80" t="s">
        <v>678</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f t="shared" si="6"/>
        <v>0</v>
      </c>
      <c r="AP449" s="45"/>
    </row>
    <row r="450" spans="1:42" ht="33" customHeight="1">
      <c r="A450" s="54">
        <v>1519</v>
      </c>
      <c r="B450" s="55" t="s">
        <v>425</v>
      </c>
      <c r="C450" s="80" t="s">
        <v>678</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f t="shared" si="6"/>
        <v>0</v>
      </c>
      <c r="AP450" s="45"/>
    </row>
    <row r="451" spans="1:42" ht="33" customHeight="1">
      <c r="A451" s="54">
        <v>1520</v>
      </c>
      <c r="B451" s="55" t="s">
        <v>426</v>
      </c>
      <c r="C451" s="80" t="s">
        <v>678</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f t="shared" si="6"/>
        <v>0</v>
      </c>
      <c r="AP451" s="45"/>
    </row>
    <row r="452" spans="1:42" ht="33" customHeight="1">
      <c r="A452" s="54">
        <v>1521</v>
      </c>
      <c r="B452" s="55" t="s">
        <v>427</v>
      </c>
      <c r="C452" s="80" t="s">
        <v>678</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f t="shared" si="6"/>
        <v>0</v>
      </c>
      <c r="AP452" s="45"/>
    </row>
    <row r="453" spans="1:42" ht="33" customHeight="1">
      <c r="A453" s="54">
        <v>1522</v>
      </c>
      <c r="B453" s="55" t="s">
        <v>428</v>
      </c>
      <c r="C453" s="80" t="s">
        <v>678</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f t="shared" si="6"/>
        <v>0</v>
      </c>
      <c r="AP453" s="45"/>
    </row>
    <row r="454" spans="1:42" ht="33" customHeight="1">
      <c r="A454" s="54">
        <v>1523</v>
      </c>
      <c r="B454" s="55" t="s">
        <v>429</v>
      </c>
      <c r="C454" s="80" t="s">
        <v>678</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f t="shared" si="6"/>
        <v>0</v>
      </c>
      <c r="AP454" s="45"/>
    </row>
    <row r="455" spans="1:42" ht="33" customHeight="1">
      <c r="A455" s="54">
        <v>1524</v>
      </c>
      <c r="B455" s="55" t="s">
        <v>430</v>
      </c>
      <c r="C455" s="80" t="s">
        <v>678</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f t="shared" si="6"/>
        <v>0</v>
      </c>
      <c r="AP455" s="45"/>
    </row>
    <row r="456" spans="1:42" ht="33" customHeight="1">
      <c r="A456" s="54">
        <v>1525</v>
      </c>
      <c r="B456" s="55" t="s">
        <v>431</v>
      </c>
      <c r="C456" s="80" t="s">
        <v>678</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f t="shared" si="6"/>
        <v>0</v>
      </c>
      <c r="AP456" s="45"/>
    </row>
    <row r="457" spans="1:42" ht="33" customHeight="1">
      <c r="A457" s="54">
        <v>1526</v>
      </c>
      <c r="B457" s="55" t="s">
        <v>432</v>
      </c>
      <c r="C457" s="80" t="s">
        <v>678</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f t="shared" si="6"/>
        <v>0</v>
      </c>
      <c r="AP457" s="45"/>
    </row>
    <row r="458" spans="1:42" ht="33" customHeight="1">
      <c r="A458" s="54">
        <v>1527</v>
      </c>
      <c r="B458" s="55" t="s">
        <v>433</v>
      </c>
      <c r="C458" s="80" t="s">
        <v>678</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f t="shared" si="6"/>
        <v>0</v>
      </c>
      <c r="AP458" s="45"/>
    </row>
    <row r="459" spans="1:42" ht="33" customHeight="1">
      <c r="A459" s="54">
        <v>1528</v>
      </c>
      <c r="B459" s="55" t="s">
        <v>434</v>
      </c>
      <c r="C459" s="80" t="s">
        <v>678</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f t="shared" si="6"/>
        <v>0</v>
      </c>
      <c r="AP459" s="45"/>
    </row>
    <row r="460" spans="1:42" ht="33" customHeight="1">
      <c r="A460" s="54">
        <v>1529</v>
      </c>
      <c r="B460" s="55" t="s">
        <v>435</v>
      </c>
      <c r="C460" s="80" t="s">
        <v>678</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f t="shared" ref="AM460:AM523" si="7">SUM(D460:AL460)</f>
        <v>0</v>
      </c>
      <c r="AP460" s="45"/>
    </row>
    <row r="461" spans="1:42" ht="33" customHeight="1">
      <c r="A461" s="54">
        <v>1530</v>
      </c>
      <c r="B461" s="55" t="s">
        <v>436</v>
      </c>
      <c r="C461" s="80" t="s">
        <v>678</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f t="shared" si="7"/>
        <v>0</v>
      </c>
      <c r="AP461" s="45"/>
    </row>
    <row r="462" spans="1:42" ht="33" customHeight="1">
      <c r="A462" s="54">
        <v>1531</v>
      </c>
      <c r="B462" s="55" t="s">
        <v>437</v>
      </c>
      <c r="C462" s="80" t="s">
        <v>678</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f t="shared" si="7"/>
        <v>0</v>
      </c>
      <c r="AP462" s="45"/>
    </row>
    <row r="463" spans="1:42" ht="33" customHeight="1">
      <c r="A463" s="54">
        <v>1532</v>
      </c>
      <c r="B463" s="55" t="s">
        <v>438</v>
      </c>
      <c r="C463" s="80" t="s">
        <v>678</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f t="shared" si="7"/>
        <v>0</v>
      </c>
      <c r="AP463" s="45"/>
    </row>
    <row r="464" spans="1:42" ht="33" customHeight="1">
      <c r="A464" s="54">
        <v>1533</v>
      </c>
      <c r="B464" s="55" t="s">
        <v>439</v>
      </c>
      <c r="C464" s="80" t="s">
        <v>678</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f t="shared" si="7"/>
        <v>0</v>
      </c>
      <c r="AP464" s="45"/>
    </row>
    <row r="465" spans="1:42" ht="33" customHeight="1">
      <c r="A465" s="54">
        <v>1534</v>
      </c>
      <c r="B465" s="55" t="s">
        <v>440</v>
      </c>
      <c r="C465" s="80" t="s">
        <v>678</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f t="shared" si="7"/>
        <v>0</v>
      </c>
      <c r="AP465" s="45"/>
    </row>
    <row r="466" spans="1:42" ht="33" customHeight="1">
      <c r="A466" s="54">
        <v>1535</v>
      </c>
      <c r="B466" s="55" t="s">
        <v>441</v>
      </c>
      <c r="C466" s="80" t="s">
        <v>678</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f t="shared" si="7"/>
        <v>0</v>
      </c>
      <c r="AP466" s="45"/>
    </row>
    <row r="467" spans="1:42" ht="33" customHeight="1">
      <c r="A467" s="54">
        <v>1536</v>
      </c>
      <c r="B467" s="55" t="s">
        <v>442</v>
      </c>
      <c r="C467" s="80" t="s">
        <v>678</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f t="shared" si="7"/>
        <v>0</v>
      </c>
      <c r="AP467" s="45"/>
    </row>
    <row r="468" spans="1:42" ht="33" customHeight="1">
      <c r="A468" s="54">
        <v>1537</v>
      </c>
      <c r="B468" s="55" t="s">
        <v>443</v>
      </c>
      <c r="C468" s="80" t="s">
        <v>678</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f t="shared" si="7"/>
        <v>0</v>
      </c>
      <c r="AP468" s="45"/>
    </row>
    <row r="469" spans="1:42" ht="33" customHeight="1">
      <c r="A469" s="54">
        <v>1538</v>
      </c>
      <c r="B469" s="55" t="s">
        <v>444</v>
      </c>
      <c r="C469" s="80" t="s">
        <v>678</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f t="shared" si="7"/>
        <v>0</v>
      </c>
      <c r="AP469" s="45"/>
    </row>
    <row r="470" spans="1:42" ht="33" customHeight="1">
      <c r="A470" s="54">
        <v>1539</v>
      </c>
      <c r="B470" s="55" t="s">
        <v>445</v>
      </c>
      <c r="C470" s="80" t="s">
        <v>678</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f t="shared" si="7"/>
        <v>0</v>
      </c>
      <c r="AP470" s="45"/>
    </row>
    <row r="471" spans="1:42" ht="33" customHeight="1">
      <c r="A471" s="54">
        <v>1540</v>
      </c>
      <c r="B471" s="55" t="s">
        <v>1372</v>
      </c>
      <c r="C471" s="80" t="s">
        <v>678</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f t="shared" si="7"/>
        <v>0</v>
      </c>
      <c r="AP471" s="45"/>
    </row>
    <row r="472" spans="1:42" ht="33" customHeight="1">
      <c r="A472" s="54">
        <v>1601</v>
      </c>
      <c r="B472" s="55" t="s">
        <v>446</v>
      </c>
      <c r="C472" s="80" t="s">
        <v>678</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f t="shared" si="7"/>
        <v>0</v>
      </c>
      <c r="AP472" s="45"/>
    </row>
    <row r="473" spans="1:42" ht="33" customHeight="1">
      <c r="A473" s="54">
        <v>1602</v>
      </c>
      <c r="B473" s="55" t="s">
        <v>447</v>
      </c>
      <c r="C473" s="80" t="s">
        <v>678</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f t="shared" si="7"/>
        <v>0</v>
      </c>
      <c r="AP473" s="45"/>
    </row>
    <row r="474" spans="1:42" ht="33" customHeight="1">
      <c r="A474" s="54">
        <v>1603</v>
      </c>
      <c r="B474" s="55" t="s">
        <v>448</v>
      </c>
      <c r="C474" s="80" t="s">
        <v>678</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f t="shared" si="7"/>
        <v>0</v>
      </c>
      <c r="AP474" s="45"/>
    </row>
    <row r="475" spans="1:42" ht="33" customHeight="1">
      <c r="A475" s="54">
        <v>1604</v>
      </c>
      <c r="B475" s="55" t="s">
        <v>449</v>
      </c>
      <c r="C475" s="80" t="s">
        <v>678</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f t="shared" si="7"/>
        <v>0</v>
      </c>
      <c r="AP475" s="45"/>
    </row>
    <row r="476" spans="1:42" ht="33" customHeight="1">
      <c r="A476" s="54">
        <v>1605</v>
      </c>
      <c r="B476" s="55" t="s">
        <v>450</v>
      </c>
      <c r="C476" s="80" t="s">
        <v>678</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f t="shared" si="7"/>
        <v>0</v>
      </c>
      <c r="AP476" s="45"/>
    </row>
    <row r="477" spans="1:42" ht="33" customHeight="1">
      <c r="A477" s="54">
        <v>1606</v>
      </c>
      <c r="B477" s="55" t="s">
        <v>451</v>
      </c>
      <c r="C477" s="80" t="s">
        <v>678</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f t="shared" si="7"/>
        <v>0</v>
      </c>
      <c r="AP477" s="45"/>
    </row>
    <row r="478" spans="1:42" ht="33" customHeight="1">
      <c r="A478" s="54">
        <v>1607</v>
      </c>
      <c r="B478" s="55" t="s">
        <v>452</v>
      </c>
      <c r="C478" s="80" t="s">
        <v>678</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f t="shared" si="7"/>
        <v>0</v>
      </c>
      <c r="AP478" s="45"/>
    </row>
    <row r="479" spans="1:42" ht="33" customHeight="1">
      <c r="A479" s="54">
        <v>1608</v>
      </c>
      <c r="B479" s="55" t="s">
        <v>453</v>
      </c>
      <c r="C479" s="80" t="s">
        <v>678</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f t="shared" si="7"/>
        <v>0</v>
      </c>
      <c r="AP479" s="45"/>
    </row>
    <row r="480" spans="1:42" ht="33" customHeight="1">
      <c r="A480" s="54">
        <v>1609</v>
      </c>
      <c r="B480" s="55" t="s">
        <v>454</v>
      </c>
      <c r="C480" s="80" t="s">
        <v>678</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f t="shared" si="7"/>
        <v>0</v>
      </c>
      <c r="AP480" s="45"/>
    </row>
    <row r="481" spans="1:42" ht="33" customHeight="1">
      <c r="A481" s="54">
        <v>1610</v>
      </c>
      <c r="B481" s="55" t="s">
        <v>1373</v>
      </c>
      <c r="C481" s="80" t="s">
        <v>678</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f t="shared" si="7"/>
        <v>0</v>
      </c>
      <c r="AP481" s="45"/>
    </row>
    <row r="482" spans="1:42" ht="33" customHeight="1">
      <c r="A482" s="54">
        <v>1611</v>
      </c>
      <c r="B482" s="55" t="s">
        <v>455</v>
      </c>
      <c r="C482" s="80" t="s">
        <v>678</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f t="shared" si="7"/>
        <v>0</v>
      </c>
      <c r="AP482" s="45"/>
    </row>
    <row r="483" spans="1:42" ht="33" customHeight="1">
      <c r="A483" s="54">
        <v>1701</v>
      </c>
      <c r="B483" s="55" t="s">
        <v>1374</v>
      </c>
      <c r="C483" s="80" t="s">
        <v>678</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f t="shared" si="7"/>
        <v>0</v>
      </c>
      <c r="AP483" s="45"/>
    </row>
    <row r="484" spans="1:42" ht="33" customHeight="1">
      <c r="A484" s="54">
        <v>1702</v>
      </c>
      <c r="B484" s="55" t="s">
        <v>456</v>
      </c>
      <c r="C484" s="80" t="s">
        <v>678</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f t="shared" si="7"/>
        <v>0</v>
      </c>
      <c r="AP484" s="45"/>
    </row>
    <row r="485" spans="1:42" ht="33" customHeight="1">
      <c r="A485" s="54">
        <v>1703</v>
      </c>
      <c r="B485" s="55" t="s">
        <v>457</v>
      </c>
      <c r="C485" s="80" t="s">
        <v>678</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f t="shared" si="7"/>
        <v>0</v>
      </c>
      <c r="AP485" s="45"/>
    </row>
    <row r="486" spans="1:42" ht="33" customHeight="1">
      <c r="A486" s="54">
        <v>1704</v>
      </c>
      <c r="B486" s="55" t="s">
        <v>1375</v>
      </c>
      <c r="C486" s="80" t="s">
        <v>678</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f t="shared" si="7"/>
        <v>0</v>
      </c>
      <c r="AP486" s="45"/>
    </row>
    <row r="487" spans="1:42" ht="33" customHeight="1">
      <c r="A487" s="54">
        <v>1705</v>
      </c>
      <c r="B487" s="55" t="s">
        <v>1376</v>
      </c>
      <c r="C487" s="80" t="s">
        <v>678</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f t="shared" si="7"/>
        <v>0</v>
      </c>
      <c r="AP487" s="45"/>
    </row>
    <row r="488" spans="1:42" ht="33" customHeight="1">
      <c r="A488" s="54">
        <v>1706</v>
      </c>
      <c r="B488" s="55" t="s">
        <v>458</v>
      </c>
      <c r="C488" s="80" t="s">
        <v>678</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f t="shared" si="7"/>
        <v>0</v>
      </c>
      <c r="AP488" s="45"/>
    </row>
    <row r="489" spans="1:42" ht="33" customHeight="1">
      <c r="A489" s="54">
        <v>1707</v>
      </c>
      <c r="B489" s="55" t="s">
        <v>459</v>
      </c>
      <c r="C489" s="80" t="s">
        <v>678</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f t="shared" si="7"/>
        <v>0</v>
      </c>
      <c r="AP489" s="45"/>
    </row>
    <row r="490" spans="1:42" ht="33" customHeight="1">
      <c r="A490" s="54">
        <v>1708</v>
      </c>
      <c r="B490" s="55" t="s">
        <v>460</v>
      </c>
      <c r="C490" s="80" t="s">
        <v>678</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f t="shared" si="7"/>
        <v>0</v>
      </c>
      <c r="AP490" s="45"/>
    </row>
    <row r="491" spans="1:42" ht="33" customHeight="1">
      <c r="A491" s="54">
        <v>1709</v>
      </c>
      <c r="B491" s="55" t="s">
        <v>461</v>
      </c>
      <c r="C491" s="80" t="s">
        <v>678</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f t="shared" si="7"/>
        <v>0</v>
      </c>
      <c r="AP491" s="45"/>
    </row>
    <row r="492" spans="1:42" ht="33" customHeight="1">
      <c r="A492" s="54">
        <v>1710</v>
      </c>
      <c r="B492" s="55" t="s">
        <v>462</v>
      </c>
      <c r="C492" s="80" t="s">
        <v>678</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f t="shared" si="7"/>
        <v>0</v>
      </c>
      <c r="AP492" s="45"/>
    </row>
    <row r="493" spans="1:42" ht="33" customHeight="1">
      <c r="A493" s="54">
        <v>1711</v>
      </c>
      <c r="B493" s="55" t="s">
        <v>463</v>
      </c>
      <c r="C493" s="80" t="s">
        <v>678</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f t="shared" si="7"/>
        <v>0</v>
      </c>
      <c r="AP493" s="45"/>
    </row>
    <row r="494" spans="1:42" ht="33" customHeight="1">
      <c r="A494" s="54">
        <v>1712</v>
      </c>
      <c r="B494" s="55" t="s">
        <v>464</v>
      </c>
      <c r="C494" s="80" t="s">
        <v>678</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f t="shared" si="7"/>
        <v>0</v>
      </c>
      <c r="AP494" s="45"/>
    </row>
    <row r="495" spans="1:42" ht="33" customHeight="1">
      <c r="A495" s="54">
        <v>1713</v>
      </c>
      <c r="B495" s="55" t="s">
        <v>465</v>
      </c>
      <c r="C495" s="80" t="s">
        <v>678</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f t="shared" si="7"/>
        <v>0</v>
      </c>
      <c r="AP495" s="45"/>
    </row>
    <row r="496" spans="1:42" ht="33" customHeight="1">
      <c r="A496" s="54">
        <v>1714</v>
      </c>
      <c r="B496" s="55" t="s">
        <v>466</v>
      </c>
      <c r="C496" s="80" t="s">
        <v>678</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f t="shared" si="7"/>
        <v>0</v>
      </c>
      <c r="AP496" s="45"/>
    </row>
    <row r="497" spans="1:42" ht="33" customHeight="1">
      <c r="A497" s="54">
        <v>1715</v>
      </c>
      <c r="B497" s="55" t="s">
        <v>467</v>
      </c>
      <c r="C497" s="80" t="s">
        <v>678</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f t="shared" si="7"/>
        <v>0</v>
      </c>
      <c r="AP497" s="45"/>
    </row>
    <row r="498" spans="1:42" ht="33" customHeight="1">
      <c r="A498" s="54">
        <v>1716</v>
      </c>
      <c r="B498" s="55" t="s">
        <v>468</v>
      </c>
      <c r="C498" s="80" t="s">
        <v>678</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f t="shared" si="7"/>
        <v>0</v>
      </c>
      <c r="AP498" s="45"/>
    </row>
    <row r="499" spans="1:42" ht="33" customHeight="1">
      <c r="A499" s="54">
        <v>1717</v>
      </c>
      <c r="B499" s="55" t="s">
        <v>469</v>
      </c>
      <c r="C499" s="80" t="s">
        <v>678</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f t="shared" si="7"/>
        <v>0</v>
      </c>
      <c r="AP499" s="45"/>
    </row>
    <row r="500" spans="1:42" ht="33" customHeight="1">
      <c r="A500" s="54">
        <v>1718</v>
      </c>
      <c r="B500" s="55" t="s">
        <v>470</v>
      </c>
      <c r="C500" s="80" t="s">
        <v>678</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f t="shared" si="7"/>
        <v>0</v>
      </c>
      <c r="AP500" s="45"/>
    </row>
    <row r="501" spans="1:42" ht="33" customHeight="1">
      <c r="A501" s="54">
        <v>1720</v>
      </c>
      <c r="B501" s="55" t="s">
        <v>471</v>
      </c>
      <c r="C501" s="80" t="s">
        <v>678</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f t="shared" si="7"/>
        <v>0</v>
      </c>
      <c r="AP501" s="45"/>
    </row>
    <row r="502" spans="1:42" ht="33" customHeight="1">
      <c r="A502" s="54">
        <v>1721</v>
      </c>
      <c r="B502" s="55" t="s">
        <v>472</v>
      </c>
      <c r="C502" s="80" t="s">
        <v>678</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f t="shared" si="7"/>
        <v>0</v>
      </c>
      <c r="AP502" s="45"/>
    </row>
    <row r="503" spans="1:42" ht="33" customHeight="1">
      <c r="A503" s="54">
        <v>1722</v>
      </c>
      <c r="B503" s="55" t="s">
        <v>473</v>
      </c>
      <c r="C503" s="80" t="s">
        <v>678</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f t="shared" si="7"/>
        <v>0</v>
      </c>
      <c r="AP503" s="45"/>
    </row>
    <row r="504" spans="1:42" ht="33" customHeight="1">
      <c r="A504" s="54">
        <v>1723</v>
      </c>
      <c r="B504" s="55" t="s">
        <v>474</v>
      </c>
      <c r="C504" s="80" t="s">
        <v>678</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f t="shared" si="7"/>
        <v>0</v>
      </c>
      <c r="AP504" s="45"/>
    </row>
    <row r="505" spans="1:42" ht="33" customHeight="1">
      <c r="A505" s="54">
        <v>1724</v>
      </c>
      <c r="B505" s="55" t="s">
        <v>475</v>
      </c>
      <c r="C505" s="80" t="s">
        <v>678</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f t="shared" si="7"/>
        <v>0</v>
      </c>
      <c r="AP505" s="45"/>
    </row>
    <row r="506" spans="1:42" ht="33" customHeight="1">
      <c r="A506" s="54">
        <v>1725</v>
      </c>
      <c r="B506" s="55" t="s">
        <v>476</v>
      </c>
      <c r="C506" s="80" t="s">
        <v>678</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f t="shared" si="7"/>
        <v>0</v>
      </c>
      <c r="AP506" s="45"/>
    </row>
    <row r="507" spans="1:42" ht="33" customHeight="1">
      <c r="A507" s="54">
        <v>1726</v>
      </c>
      <c r="B507" s="55" t="s">
        <v>477</v>
      </c>
      <c r="C507" s="80" t="s">
        <v>678</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f t="shared" si="7"/>
        <v>0</v>
      </c>
      <c r="AP507" s="45"/>
    </row>
    <row r="508" spans="1:42" ht="33" customHeight="1">
      <c r="A508" s="54">
        <v>1727</v>
      </c>
      <c r="B508" s="55" t="s">
        <v>478</v>
      </c>
      <c r="C508" s="80" t="s">
        <v>678</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f t="shared" si="7"/>
        <v>0</v>
      </c>
      <c r="AP508" s="45"/>
    </row>
    <row r="509" spans="1:42" ht="33" customHeight="1">
      <c r="A509" s="54">
        <v>1728</v>
      </c>
      <c r="B509" s="55" t="s">
        <v>479</v>
      </c>
      <c r="C509" s="80" t="s">
        <v>678</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f t="shared" si="7"/>
        <v>0</v>
      </c>
      <c r="AP509" s="45"/>
    </row>
    <row r="510" spans="1:42" ht="33" customHeight="1">
      <c r="A510" s="54">
        <v>1729</v>
      </c>
      <c r="B510" s="55" t="s">
        <v>480</v>
      </c>
      <c r="C510" s="80" t="s">
        <v>678</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f t="shared" si="7"/>
        <v>0</v>
      </c>
      <c r="AP510" s="45"/>
    </row>
    <row r="511" spans="1:42" ht="33" customHeight="1">
      <c r="A511" s="54">
        <v>1730</v>
      </c>
      <c r="B511" s="55" t="s">
        <v>481</v>
      </c>
      <c r="C511" s="80" t="s">
        <v>678</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f t="shared" si="7"/>
        <v>0</v>
      </c>
      <c r="AP511" s="45"/>
    </row>
    <row r="512" spans="1:42" ht="33" customHeight="1">
      <c r="A512" s="54">
        <v>1731</v>
      </c>
      <c r="B512" s="55" t="s">
        <v>482</v>
      </c>
      <c r="C512" s="80" t="s">
        <v>678</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f t="shared" si="7"/>
        <v>0</v>
      </c>
      <c r="AP512" s="45"/>
    </row>
    <row r="513" spans="1:42" ht="33" customHeight="1">
      <c r="A513" s="54">
        <v>1732</v>
      </c>
      <c r="B513" s="55" t="s">
        <v>483</v>
      </c>
      <c r="C513" s="80" t="s">
        <v>678</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f t="shared" si="7"/>
        <v>0</v>
      </c>
      <c r="AP513" s="45"/>
    </row>
    <row r="514" spans="1:42" ht="33" customHeight="1">
      <c r="A514" s="54">
        <v>1733</v>
      </c>
      <c r="B514" s="55" t="s">
        <v>484</v>
      </c>
      <c r="C514" s="80" t="s">
        <v>678</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f t="shared" si="7"/>
        <v>0</v>
      </c>
      <c r="AP514" s="45"/>
    </row>
    <row r="515" spans="1:42" ht="33" customHeight="1">
      <c r="A515" s="54">
        <v>1734</v>
      </c>
      <c r="B515" s="55" t="s">
        <v>485</v>
      </c>
      <c r="C515" s="80" t="s">
        <v>678</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f t="shared" si="7"/>
        <v>0</v>
      </c>
      <c r="AP515" s="45"/>
    </row>
    <row r="516" spans="1:42" ht="33" customHeight="1">
      <c r="A516" s="54">
        <v>1735</v>
      </c>
      <c r="B516" s="55" t="s">
        <v>486</v>
      </c>
      <c r="C516" s="80" t="s">
        <v>678</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f t="shared" si="7"/>
        <v>0</v>
      </c>
      <c r="AP516" s="45"/>
    </row>
    <row r="517" spans="1:42" ht="33" customHeight="1">
      <c r="A517" s="54">
        <v>1736</v>
      </c>
      <c r="B517" s="55" t="s">
        <v>487</v>
      </c>
      <c r="C517" s="80" t="s">
        <v>678</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f t="shared" si="7"/>
        <v>0</v>
      </c>
      <c r="AP517" s="45"/>
    </row>
    <row r="518" spans="1:42" ht="33" customHeight="1">
      <c r="A518" s="54">
        <v>1737</v>
      </c>
      <c r="B518" s="55" t="s">
        <v>488</v>
      </c>
      <c r="C518" s="80" t="s">
        <v>678</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f t="shared" si="7"/>
        <v>0</v>
      </c>
      <c r="AP518" s="45"/>
    </row>
    <row r="519" spans="1:42" ht="33" customHeight="1">
      <c r="A519" s="54">
        <v>1738</v>
      </c>
      <c r="B519" s="55" t="s">
        <v>489</v>
      </c>
      <c r="C519" s="80" t="s">
        <v>678</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f t="shared" si="7"/>
        <v>0</v>
      </c>
      <c r="AP519" s="45"/>
    </row>
    <row r="520" spans="1:42" ht="33" customHeight="1">
      <c r="A520" s="54">
        <v>1739</v>
      </c>
      <c r="B520" s="55" t="s">
        <v>490</v>
      </c>
      <c r="C520" s="80" t="s">
        <v>678</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f t="shared" si="7"/>
        <v>0</v>
      </c>
      <c r="AP520" s="45"/>
    </row>
    <row r="521" spans="1:42" ht="33" customHeight="1">
      <c r="A521" s="54">
        <v>1740</v>
      </c>
      <c r="B521" s="55" t="s">
        <v>491</v>
      </c>
      <c r="C521" s="80" t="s">
        <v>678</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f t="shared" si="7"/>
        <v>0</v>
      </c>
      <c r="AP521" s="45"/>
    </row>
    <row r="522" spans="1:42" ht="33" customHeight="1">
      <c r="A522" s="54">
        <v>1741</v>
      </c>
      <c r="B522" s="55" t="s">
        <v>492</v>
      </c>
      <c r="C522" s="80" t="s">
        <v>678</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f t="shared" si="7"/>
        <v>0</v>
      </c>
      <c r="AP522" s="45"/>
    </row>
    <row r="523" spans="1:42" ht="33" customHeight="1">
      <c r="A523" s="54">
        <v>1742</v>
      </c>
      <c r="B523" s="55" t="s">
        <v>493</v>
      </c>
      <c r="C523" s="80" t="s">
        <v>678</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f t="shared" si="7"/>
        <v>0</v>
      </c>
      <c r="AP523" s="45"/>
    </row>
    <row r="524" spans="1:42" ht="33" customHeight="1">
      <c r="A524" s="54">
        <v>1743</v>
      </c>
      <c r="B524" s="55" t="s">
        <v>494</v>
      </c>
      <c r="C524" s="80" t="s">
        <v>678</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f t="shared" ref="AM524:AM587" si="8">SUM(D524:AL524)</f>
        <v>0</v>
      </c>
      <c r="AP524" s="45"/>
    </row>
    <row r="525" spans="1:42" ht="33" customHeight="1">
      <c r="A525" s="54">
        <v>1744</v>
      </c>
      <c r="B525" s="55" t="s">
        <v>495</v>
      </c>
      <c r="C525" s="80" t="s">
        <v>678</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f t="shared" si="8"/>
        <v>0</v>
      </c>
      <c r="AP525" s="45"/>
    </row>
    <row r="526" spans="1:42" ht="33" customHeight="1">
      <c r="A526" s="54">
        <v>1745</v>
      </c>
      <c r="B526" s="55" t="s">
        <v>496</v>
      </c>
      <c r="C526" s="80" t="s">
        <v>678</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f t="shared" si="8"/>
        <v>0</v>
      </c>
      <c r="AP526" s="45"/>
    </row>
    <row r="527" spans="1:42" ht="33" customHeight="1">
      <c r="A527" s="54">
        <v>1746</v>
      </c>
      <c r="B527" s="55" t="s">
        <v>497</v>
      </c>
      <c r="C527" s="80" t="s">
        <v>678</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f t="shared" si="8"/>
        <v>0</v>
      </c>
      <c r="AP527" s="45"/>
    </row>
    <row r="528" spans="1:42" ht="33" customHeight="1">
      <c r="A528" s="54">
        <v>1747</v>
      </c>
      <c r="B528" s="55" t="s">
        <v>1373</v>
      </c>
      <c r="C528" s="80" t="s">
        <v>678</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f t="shared" si="8"/>
        <v>0</v>
      </c>
      <c r="AP528" s="45"/>
    </row>
    <row r="529" spans="1:42" ht="33" customHeight="1">
      <c r="A529" s="54">
        <v>1748</v>
      </c>
      <c r="B529" s="55" t="s">
        <v>498</v>
      </c>
      <c r="C529" s="80" t="s">
        <v>678</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f t="shared" si="8"/>
        <v>0</v>
      </c>
      <c r="AP529" s="45"/>
    </row>
    <row r="530" spans="1:42" ht="33" customHeight="1">
      <c r="A530" s="54">
        <v>1749</v>
      </c>
      <c r="B530" s="55" t="s">
        <v>499</v>
      </c>
      <c r="C530" s="80" t="s">
        <v>678</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f t="shared" si="8"/>
        <v>0</v>
      </c>
      <c r="AP530" s="45"/>
    </row>
    <row r="531" spans="1:42" ht="33" customHeight="1">
      <c r="A531" s="54">
        <v>1750</v>
      </c>
      <c r="B531" s="55" t="s">
        <v>500</v>
      </c>
      <c r="C531" s="80" t="s">
        <v>678</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f t="shared" si="8"/>
        <v>0</v>
      </c>
      <c r="AP531" s="45"/>
    </row>
    <row r="532" spans="1:42" ht="33" customHeight="1">
      <c r="A532" s="54">
        <v>1751</v>
      </c>
      <c r="B532" s="55" t="s">
        <v>501</v>
      </c>
      <c r="C532" s="80" t="s">
        <v>678</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f t="shared" si="8"/>
        <v>0</v>
      </c>
      <c r="AP532" s="45"/>
    </row>
    <row r="533" spans="1:42" ht="33" customHeight="1">
      <c r="A533" s="54">
        <v>1752</v>
      </c>
      <c r="B533" s="55" t="s">
        <v>502</v>
      </c>
      <c r="C533" s="80" t="s">
        <v>678</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f t="shared" si="8"/>
        <v>0</v>
      </c>
      <c r="AP533" s="45"/>
    </row>
    <row r="534" spans="1:42" ht="33" customHeight="1">
      <c r="A534" s="54">
        <v>1753</v>
      </c>
      <c r="B534" s="55" t="s">
        <v>503</v>
      </c>
      <c r="C534" s="80" t="s">
        <v>678</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f t="shared" si="8"/>
        <v>0</v>
      </c>
      <c r="AP534" s="45"/>
    </row>
    <row r="535" spans="1:42" ht="33" customHeight="1">
      <c r="A535" s="54">
        <v>1754</v>
      </c>
      <c r="B535" s="55" t="s">
        <v>504</v>
      </c>
      <c r="C535" s="80" t="s">
        <v>678</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f t="shared" si="8"/>
        <v>0</v>
      </c>
      <c r="AP535" s="45"/>
    </row>
    <row r="536" spans="1:42" ht="33" customHeight="1">
      <c r="A536" s="54">
        <v>1755</v>
      </c>
      <c r="B536" s="55" t="s">
        <v>505</v>
      </c>
      <c r="C536" s="80" t="s">
        <v>678</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f t="shared" si="8"/>
        <v>0</v>
      </c>
      <c r="AP536" s="45"/>
    </row>
    <row r="537" spans="1:42" ht="33" customHeight="1">
      <c r="A537" s="54">
        <v>1756</v>
      </c>
      <c r="B537" s="55" t="s">
        <v>506</v>
      </c>
      <c r="C537" s="80" t="s">
        <v>678</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f t="shared" si="8"/>
        <v>0</v>
      </c>
      <c r="AP537" s="45"/>
    </row>
    <row r="538" spans="1:42" ht="33" customHeight="1">
      <c r="A538" s="54">
        <v>1801</v>
      </c>
      <c r="B538" s="55" t="s">
        <v>507</v>
      </c>
      <c r="C538" s="80" t="s">
        <v>678</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f t="shared" si="8"/>
        <v>0</v>
      </c>
      <c r="AP538" s="45"/>
    </row>
    <row r="539" spans="1:42" ht="33" customHeight="1">
      <c r="A539" s="54">
        <v>1802</v>
      </c>
      <c r="B539" s="55" t="s">
        <v>489</v>
      </c>
      <c r="C539" s="80" t="s">
        <v>678</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f t="shared" si="8"/>
        <v>0</v>
      </c>
      <c r="AP539" s="45"/>
    </row>
    <row r="540" spans="1:42" ht="33" customHeight="1">
      <c r="A540" s="54">
        <v>1803</v>
      </c>
      <c r="B540" s="55" t="s">
        <v>508</v>
      </c>
      <c r="C540" s="80" t="s">
        <v>678</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f t="shared" si="8"/>
        <v>0</v>
      </c>
      <c r="AP540" s="45"/>
    </row>
    <row r="541" spans="1:42" ht="33" customHeight="1">
      <c r="A541" s="54">
        <v>1805</v>
      </c>
      <c r="B541" s="55" t="s">
        <v>509</v>
      </c>
      <c r="C541" s="80" t="s">
        <v>678</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f t="shared" si="8"/>
        <v>0</v>
      </c>
      <c r="AP541" s="45"/>
    </row>
    <row r="542" spans="1:42" ht="33" customHeight="1">
      <c r="A542" s="54">
        <v>1806</v>
      </c>
      <c r="B542" s="55" t="s">
        <v>510</v>
      </c>
      <c r="C542" s="80" t="s">
        <v>678</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f t="shared" si="8"/>
        <v>0</v>
      </c>
      <c r="AP542" s="45"/>
    </row>
    <row r="543" spans="1:42" ht="33" customHeight="1">
      <c r="A543" s="54">
        <v>1807</v>
      </c>
      <c r="B543" s="55" t="s">
        <v>511</v>
      </c>
      <c r="C543" s="80" t="s">
        <v>678</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f t="shared" si="8"/>
        <v>0</v>
      </c>
      <c r="AP543" s="45"/>
    </row>
    <row r="544" spans="1:42" ht="33" customHeight="1">
      <c r="A544" s="54">
        <v>1808</v>
      </c>
      <c r="B544" s="55" t="s">
        <v>512</v>
      </c>
      <c r="C544" s="80" t="s">
        <v>678</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f t="shared" si="8"/>
        <v>0</v>
      </c>
      <c r="AP544" s="45"/>
    </row>
    <row r="545" spans="1:42" ht="33" customHeight="1">
      <c r="A545" s="54">
        <v>1809</v>
      </c>
      <c r="B545" s="55" t="s">
        <v>513</v>
      </c>
      <c r="C545" s="80" t="s">
        <v>678</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f t="shared" si="8"/>
        <v>0</v>
      </c>
      <c r="AP545" s="45"/>
    </row>
    <row r="546" spans="1:42" ht="33" customHeight="1">
      <c r="A546" s="54">
        <v>1810</v>
      </c>
      <c r="B546" s="55" t="s">
        <v>514</v>
      </c>
      <c r="C546" s="80" t="s">
        <v>678</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f t="shared" si="8"/>
        <v>0</v>
      </c>
      <c r="AP546" s="45"/>
    </row>
    <row r="547" spans="1:42" ht="33" customHeight="1">
      <c r="A547" s="54">
        <v>1811</v>
      </c>
      <c r="B547" s="55" t="s">
        <v>515</v>
      </c>
      <c r="C547" s="80" t="s">
        <v>678</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f t="shared" si="8"/>
        <v>0</v>
      </c>
      <c r="AP547" s="45"/>
    </row>
    <row r="548" spans="1:42" ht="33" customHeight="1">
      <c r="A548" s="54">
        <v>1812</v>
      </c>
      <c r="B548" s="55" t="s">
        <v>516</v>
      </c>
      <c r="C548" s="80" t="s">
        <v>678</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f t="shared" si="8"/>
        <v>0</v>
      </c>
      <c r="AP548" s="45"/>
    </row>
    <row r="549" spans="1:42" ht="33" customHeight="1">
      <c r="A549" s="54">
        <v>1813</v>
      </c>
      <c r="B549" s="55" t="s">
        <v>517</v>
      </c>
      <c r="C549" s="80" t="s">
        <v>678</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f t="shared" si="8"/>
        <v>0</v>
      </c>
      <c r="AP549" s="45"/>
    </row>
    <row r="550" spans="1:42" ht="33" customHeight="1">
      <c r="A550" s="54">
        <v>1814</v>
      </c>
      <c r="B550" s="55" t="s">
        <v>518</v>
      </c>
      <c r="C550" s="80" t="s">
        <v>678</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f t="shared" si="8"/>
        <v>0</v>
      </c>
      <c r="AP550" s="45"/>
    </row>
    <row r="551" spans="1:42" ht="33" customHeight="1">
      <c r="A551" s="54">
        <v>1815</v>
      </c>
      <c r="B551" s="55" t="s">
        <v>500</v>
      </c>
      <c r="C551" s="80" t="s">
        <v>678</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f t="shared" si="8"/>
        <v>0</v>
      </c>
      <c r="AP551" s="45"/>
    </row>
    <row r="552" spans="1:42" ht="33" customHeight="1">
      <c r="A552" s="54">
        <v>1816</v>
      </c>
      <c r="B552" s="55" t="s">
        <v>519</v>
      </c>
      <c r="C552" s="80" t="s">
        <v>678</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f t="shared" si="8"/>
        <v>0</v>
      </c>
      <c r="AP552" s="45"/>
    </row>
    <row r="553" spans="1:42" ht="33" customHeight="1">
      <c r="A553" s="54">
        <v>1817</v>
      </c>
      <c r="B553" s="55" t="s">
        <v>520</v>
      </c>
      <c r="C553" s="80" t="s">
        <v>678</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f t="shared" si="8"/>
        <v>0</v>
      </c>
      <c r="AP553" s="45"/>
    </row>
    <row r="554" spans="1:42" ht="33" customHeight="1">
      <c r="A554" s="54">
        <v>1818</v>
      </c>
      <c r="B554" s="55" t="s">
        <v>521</v>
      </c>
      <c r="C554" s="80" t="s">
        <v>678</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f t="shared" si="8"/>
        <v>0</v>
      </c>
      <c r="AP554" s="45"/>
    </row>
    <row r="555" spans="1:42" ht="33" customHeight="1">
      <c r="A555" s="54">
        <v>1819</v>
      </c>
      <c r="B555" s="55" t="s">
        <v>522</v>
      </c>
      <c r="C555" s="80" t="s">
        <v>678</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f t="shared" si="8"/>
        <v>0</v>
      </c>
      <c r="AP555" s="45"/>
    </row>
    <row r="556" spans="1:42" ht="33" customHeight="1">
      <c r="A556" s="54">
        <v>1820</v>
      </c>
      <c r="B556" s="55" t="s">
        <v>523</v>
      </c>
      <c r="C556" s="80" t="s">
        <v>678</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f t="shared" si="8"/>
        <v>0</v>
      </c>
      <c r="AP556" s="45"/>
    </row>
    <row r="557" spans="1:42" ht="33" customHeight="1">
      <c r="A557" s="54">
        <v>1901</v>
      </c>
      <c r="B557" s="55" t="s">
        <v>524</v>
      </c>
      <c r="C557" s="80" t="s">
        <v>678</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f t="shared" si="8"/>
        <v>0</v>
      </c>
      <c r="AP557" s="45"/>
    </row>
    <row r="558" spans="1:42" ht="33" customHeight="1">
      <c r="A558" s="54">
        <v>1902</v>
      </c>
      <c r="B558" s="55" t="s">
        <v>525</v>
      </c>
      <c r="C558" s="80" t="s">
        <v>678</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f t="shared" si="8"/>
        <v>0</v>
      </c>
      <c r="AP558" s="45"/>
    </row>
    <row r="559" spans="1:42" ht="33" customHeight="1">
      <c r="A559" s="54">
        <v>1903</v>
      </c>
      <c r="B559" s="55" t="s">
        <v>526</v>
      </c>
      <c r="C559" s="80" t="s">
        <v>678</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f t="shared" si="8"/>
        <v>0</v>
      </c>
      <c r="AP559" s="45"/>
    </row>
    <row r="560" spans="1:42" ht="33" customHeight="1">
      <c r="A560" s="54">
        <v>1904</v>
      </c>
      <c r="B560" s="55" t="s">
        <v>527</v>
      </c>
      <c r="C560" s="80" t="s">
        <v>678</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f t="shared" si="8"/>
        <v>0</v>
      </c>
      <c r="AP560" s="45"/>
    </row>
    <row r="561" spans="1:42" ht="33" customHeight="1">
      <c r="A561" s="54">
        <v>1905</v>
      </c>
      <c r="B561" s="55" t="s">
        <v>528</v>
      </c>
      <c r="C561" s="80" t="s">
        <v>678</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f t="shared" si="8"/>
        <v>0</v>
      </c>
      <c r="AP561" s="45"/>
    </row>
    <row r="562" spans="1:42" ht="33" customHeight="1">
      <c r="A562" s="54">
        <v>1906</v>
      </c>
      <c r="B562" s="55" t="s">
        <v>504</v>
      </c>
      <c r="C562" s="80" t="s">
        <v>678</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f t="shared" si="8"/>
        <v>0</v>
      </c>
      <c r="AP562" s="45"/>
    </row>
    <row r="563" spans="1:42" ht="33" customHeight="1">
      <c r="A563" s="54">
        <v>1907</v>
      </c>
      <c r="B563" s="55" t="s">
        <v>529</v>
      </c>
      <c r="C563" s="80" t="s">
        <v>678</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f t="shared" si="8"/>
        <v>0</v>
      </c>
      <c r="AP563" s="45"/>
    </row>
    <row r="564" spans="1:42" ht="33" customHeight="1">
      <c r="A564" s="54">
        <v>1908</v>
      </c>
      <c r="B564" s="55" t="s">
        <v>530</v>
      </c>
      <c r="C564" s="80" t="s">
        <v>678</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f t="shared" si="8"/>
        <v>0</v>
      </c>
      <c r="AP564" s="45"/>
    </row>
    <row r="565" spans="1:42" ht="33" customHeight="1">
      <c r="A565" s="54">
        <v>1909</v>
      </c>
      <c r="B565" s="55" t="s">
        <v>454</v>
      </c>
      <c r="C565" s="80" t="s">
        <v>678</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f t="shared" si="8"/>
        <v>0</v>
      </c>
      <c r="AP565" s="45"/>
    </row>
    <row r="566" spans="1:42" ht="33" customHeight="1">
      <c r="A566" s="54">
        <v>1910</v>
      </c>
      <c r="B566" s="55" t="s">
        <v>531</v>
      </c>
      <c r="C566" s="80" t="s">
        <v>678</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f t="shared" si="8"/>
        <v>0</v>
      </c>
      <c r="AP566" s="45"/>
    </row>
    <row r="567" spans="1:42" ht="33" customHeight="1">
      <c r="A567" s="54">
        <v>1911</v>
      </c>
      <c r="B567" s="55" t="s">
        <v>532</v>
      </c>
      <c r="C567" s="80" t="s">
        <v>678</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f t="shared" si="8"/>
        <v>0</v>
      </c>
      <c r="AP567" s="45"/>
    </row>
    <row r="568" spans="1:42" ht="33" customHeight="1">
      <c r="A568" s="54">
        <v>1912</v>
      </c>
      <c r="B568" s="55" t="s">
        <v>533</v>
      </c>
      <c r="C568" s="80" t="s">
        <v>678</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f t="shared" si="8"/>
        <v>0</v>
      </c>
      <c r="AP568" s="45"/>
    </row>
    <row r="569" spans="1:42" ht="33" customHeight="1">
      <c r="A569" s="54">
        <v>1913</v>
      </c>
      <c r="B569" s="55" t="s">
        <v>534</v>
      </c>
      <c r="C569" s="80" t="s">
        <v>678</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f t="shared" si="8"/>
        <v>0</v>
      </c>
      <c r="AP569" s="45"/>
    </row>
    <row r="570" spans="1:42" ht="33" customHeight="1">
      <c r="A570" s="54">
        <v>1914</v>
      </c>
      <c r="B570" s="55" t="s">
        <v>535</v>
      </c>
      <c r="C570" s="80" t="s">
        <v>678</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f t="shared" si="8"/>
        <v>0</v>
      </c>
      <c r="AP570" s="45"/>
    </row>
    <row r="571" spans="1:42" ht="33" customHeight="1">
      <c r="A571" s="54">
        <v>1915</v>
      </c>
      <c r="B571" s="55" t="s">
        <v>536</v>
      </c>
      <c r="C571" s="80" t="s">
        <v>678</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f t="shared" si="8"/>
        <v>0</v>
      </c>
      <c r="AP571" s="45"/>
    </row>
    <row r="572" spans="1:42" ht="33" customHeight="1">
      <c r="A572" s="54">
        <v>2301</v>
      </c>
      <c r="B572" s="55" t="s">
        <v>537</v>
      </c>
      <c r="C572" s="80" t="s">
        <v>725</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f t="shared" si="8"/>
        <v>0</v>
      </c>
      <c r="AP572" s="45"/>
    </row>
    <row r="573" spans="1:42" ht="33" customHeight="1">
      <c r="A573" s="54">
        <v>2302</v>
      </c>
      <c r="B573" s="55" t="s">
        <v>538</v>
      </c>
      <c r="C573" s="80" t="s">
        <v>725</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f t="shared" si="8"/>
        <v>0</v>
      </c>
      <c r="AP573" s="45"/>
    </row>
    <row r="574" spans="1:42" ht="33" customHeight="1">
      <c r="A574" s="54">
        <v>2303</v>
      </c>
      <c r="B574" s="55" t="s">
        <v>539</v>
      </c>
      <c r="C574" s="80" t="s">
        <v>725</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f t="shared" si="8"/>
        <v>0</v>
      </c>
      <c r="AP574" s="45"/>
    </row>
    <row r="575" spans="1:42" ht="33" customHeight="1">
      <c r="A575" s="54">
        <v>2311</v>
      </c>
      <c r="B575" s="55" t="s">
        <v>1377</v>
      </c>
      <c r="C575" s="80" t="s">
        <v>659</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f t="shared" si="8"/>
        <v>0</v>
      </c>
      <c r="AP575" s="45"/>
    </row>
    <row r="576" spans="1:42" ht="33" customHeight="1">
      <c r="A576" s="54">
        <v>2312</v>
      </c>
      <c r="B576" s="55" t="s">
        <v>1378</v>
      </c>
      <c r="C576" s="80" t="s">
        <v>659</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f t="shared" si="8"/>
        <v>0</v>
      </c>
      <c r="AP576" s="45"/>
    </row>
    <row r="577" spans="1:42" ht="33" customHeight="1">
      <c r="A577" s="54">
        <v>2313</v>
      </c>
      <c r="B577" s="55" t="s">
        <v>1379</v>
      </c>
      <c r="C577" s="80" t="s">
        <v>659</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f t="shared" si="8"/>
        <v>0</v>
      </c>
      <c r="AP577" s="45"/>
    </row>
    <row r="578" spans="1:42" ht="33" customHeight="1">
      <c r="A578" s="54">
        <v>2314</v>
      </c>
      <c r="B578" s="55" t="s">
        <v>1380</v>
      </c>
      <c r="C578" s="80" t="s">
        <v>659</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f t="shared" si="8"/>
        <v>0</v>
      </c>
      <c r="AP578" s="45"/>
    </row>
    <row r="579" spans="1:42" ht="33" customHeight="1">
      <c r="A579" s="54">
        <v>2315</v>
      </c>
      <c r="B579" s="55" t="s">
        <v>543</v>
      </c>
      <c r="C579" s="80" t="s">
        <v>659</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f t="shared" si="8"/>
        <v>0</v>
      </c>
      <c r="AP579" s="45"/>
    </row>
    <row r="580" spans="1:42" ht="33" customHeight="1">
      <c r="A580" s="54">
        <v>2316</v>
      </c>
      <c r="B580" s="55" t="s">
        <v>544</v>
      </c>
      <c r="C580" s="80" t="s">
        <v>659</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f t="shared" si="8"/>
        <v>0</v>
      </c>
      <c r="AP580" s="45"/>
    </row>
    <row r="581" spans="1:42" ht="33" customHeight="1">
      <c r="A581" s="54">
        <v>2317</v>
      </c>
      <c r="B581" s="55" t="s">
        <v>545</v>
      </c>
      <c r="C581" s="80" t="s">
        <v>659</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f t="shared" si="8"/>
        <v>0</v>
      </c>
      <c r="AP581" s="45"/>
    </row>
    <row r="582" spans="1:42" ht="33" customHeight="1">
      <c r="A582" s="54">
        <v>2318</v>
      </c>
      <c r="B582" s="55" t="s">
        <v>613</v>
      </c>
      <c r="C582" s="80" t="s">
        <v>659</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f t="shared" si="8"/>
        <v>0</v>
      </c>
      <c r="AP582" s="45"/>
    </row>
    <row r="583" spans="1:42" ht="33" customHeight="1">
      <c r="A583" s="54">
        <v>2319</v>
      </c>
      <c r="B583" s="55" t="s">
        <v>1381</v>
      </c>
      <c r="C583" s="80" t="s">
        <v>659</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f t="shared" si="8"/>
        <v>0</v>
      </c>
      <c r="AP583" s="45"/>
    </row>
    <row r="584" spans="1:42" ht="33" customHeight="1">
      <c r="A584" s="54">
        <v>2320</v>
      </c>
      <c r="B584" s="55" t="s">
        <v>1382</v>
      </c>
      <c r="C584" s="80" t="s">
        <v>659</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f t="shared" si="8"/>
        <v>0</v>
      </c>
      <c r="AP584" s="45"/>
    </row>
    <row r="585" spans="1:42" ht="33" customHeight="1">
      <c r="A585" s="54">
        <v>2322</v>
      </c>
      <c r="B585" s="55" t="s">
        <v>1383</v>
      </c>
      <c r="C585" s="80" t="s">
        <v>659</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f t="shared" si="8"/>
        <v>0</v>
      </c>
      <c r="AP585" s="45"/>
    </row>
    <row r="586" spans="1:42" ht="33" customHeight="1">
      <c r="A586" s="54">
        <v>2323</v>
      </c>
      <c r="B586" s="55" t="s">
        <v>1384</v>
      </c>
      <c r="C586" s="80" t="s">
        <v>659</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f t="shared" si="8"/>
        <v>0</v>
      </c>
      <c r="AP586" s="45"/>
    </row>
    <row r="587" spans="1:42" ht="33" customHeight="1">
      <c r="A587" s="54">
        <v>2324</v>
      </c>
      <c r="B587" s="55" t="s">
        <v>1385</v>
      </c>
      <c r="C587" s="80" t="s">
        <v>659</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f t="shared" si="8"/>
        <v>0</v>
      </c>
      <c r="AP587" s="45"/>
    </row>
    <row r="588" spans="1:42" ht="33" customHeight="1">
      <c r="A588" s="54">
        <v>2325</v>
      </c>
      <c r="B588" s="55" t="s">
        <v>1386</v>
      </c>
      <c r="C588" s="80" t="s">
        <v>659</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f t="shared" ref="AM588:AM603" si="9">SUM(D588:AL588)</f>
        <v>0</v>
      </c>
      <c r="AP588" s="45"/>
    </row>
    <row r="589" spans="1:42" ht="33" customHeight="1">
      <c r="A589" s="54">
        <v>2326</v>
      </c>
      <c r="B589" s="55" t="s">
        <v>1387</v>
      </c>
      <c r="C589" s="80" t="s">
        <v>659</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f t="shared" si="9"/>
        <v>0</v>
      </c>
      <c r="AP589" s="45"/>
    </row>
    <row r="590" spans="1:42" ht="33" customHeight="1">
      <c r="A590" s="54">
        <v>2327</v>
      </c>
      <c r="B590" s="55" t="s">
        <v>1388</v>
      </c>
      <c r="C590" s="80" t="s">
        <v>659</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f t="shared" si="9"/>
        <v>0</v>
      </c>
      <c r="AP590" s="45"/>
    </row>
    <row r="591" spans="1:42" ht="33" customHeight="1">
      <c r="A591" s="54">
        <v>2328</v>
      </c>
      <c r="B591" s="55" t="s">
        <v>1389</v>
      </c>
      <c r="C591" s="80" t="s">
        <v>659</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f t="shared" si="9"/>
        <v>0</v>
      </c>
      <c r="AP591" s="45"/>
    </row>
    <row r="592" spans="1:42" ht="33" customHeight="1">
      <c r="A592" s="54">
        <v>2330</v>
      </c>
      <c r="B592" s="55" t="s">
        <v>1390</v>
      </c>
      <c r="C592" s="80" t="s">
        <v>659</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f t="shared" si="9"/>
        <v>0</v>
      </c>
      <c r="AP592" s="45"/>
    </row>
    <row r="593" spans="1:42" ht="33" customHeight="1">
      <c r="A593" s="54">
        <v>2331</v>
      </c>
      <c r="B593" s="55" t="s">
        <v>1391</v>
      </c>
      <c r="C593" s="80" t="s">
        <v>659</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f t="shared" si="9"/>
        <v>0</v>
      </c>
      <c r="AP593" s="45"/>
    </row>
    <row r="594" spans="1:42" ht="33" customHeight="1">
      <c r="A594" s="54">
        <v>2333</v>
      </c>
      <c r="B594" s="55" t="s">
        <v>1392</v>
      </c>
      <c r="C594" s="80" t="s">
        <v>659</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f t="shared" si="9"/>
        <v>0</v>
      </c>
      <c r="AP594" s="45"/>
    </row>
    <row r="595" spans="1:42" ht="33" customHeight="1">
      <c r="A595" s="54">
        <v>2334</v>
      </c>
      <c r="B595" s="55" t="s">
        <v>1393</v>
      </c>
      <c r="C595" s="80" t="s">
        <v>659</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f t="shared" si="9"/>
        <v>0</v>
      </c>
      <c r="AP595" s="45"/>
    </row>
    <row r="596" spans="1:42" ht="33" customHeight="1">
      <c r="A596" s="54">
        <v>2336</v>
      </c>
      <c r="B596" s="55" t="s">
        <v>1394</v>
      </c>
      <c r="C596" s="80" t="s">
        <v>659</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f t="shared" si="9"/>
        <v>0</v>
      </c>
      <c r="AP596" s="45"/>
    </row>
    <row r="597" spans="1:42" ht="33" customHeight="1">
      <c r="A597" s="54">
        <v>3301</v>
      </c>
      <c r="B597" s="55" t="s">
        <v>1395</v>
      </c>
      <c r="C597" s="80" t="s">
        <v>659</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f t="shared" si="9"/>
        <v>0</v>
      </c>
      <c r="AP597" s="45"/>
    </row>
    <row r="598" spans="1:42" ht="33" customHeight="1">
      <c r="A598" s="54">
        <v>3401</v>
      </c>
      <c r="B598" s="55" t="s">
        <v>1396</v>
      </c>
      <c r="C598" s="80" t="s">
        <v>659</v>
      </c>
      <c r="D598" s="79">
        <v>0</v>
      </c>
      <c r="E598" s="79">
        <v>0</v>
      </c>
      <c r="F598" s="79">
        <v>0</v>
      </c>
      <c r="G598" s="79">
        <v>0</v>
      </c>
      <c r="H598" s="79">
        <v>0</v>
      </c>
      <c r="I598" s="79">
        <v>0</v>
      </c>
      <c r="J598" s="79">
        <v>0</v>
      </c>
      <c r="K598" s="79">
        <v>0</v>
      </c>
      <c r="L598" s="79">
        <v>0</v>
      </c>
      <c r="M598" s="79">
        <v>0</v>
      </c>
      <c r="N598" s="79">
        <v>0</v>
      </c>
      <c r="O598" s="79">
        <v>0</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f t="shared" si="9"/>
        <v>0</v>
      </c>
      <c r="AP598" s="45"/>
    </row>
    <row r="599" spans="1:42" ht="33" customHeight="1">
      <c r="A599" s="54">
        <v>3701</v>
      </c>
      <c r="B599" s="55" t="s">
        <v>1397</v>
      </c>
      <c r="C599" s="80" t="s">
        <v>659</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f t="shared" si="9"/>
        <v>0</v>
      </c>
      <c r="AP599" s="45"/>
    </row>
    <row r="600" spans="1:42" ht="33" customHeight="1">
      <c r="A600" s="54">
        <v>4601</v>
      </c>
      <c r="B600" s="55" t="s">
        <v>1398</v>
      </c>
      <c r="C600" s="80" t="s">
        <v>659</v>
      </c>
      <c r="D600" s="79">
        <v>0</v>
      </c>
      <c r="E600" s="79">
        <v>0</v>
      </c>
      <c r="F600" s="79">
        <v>0</v>
      </c>
      <c r="G600" s="79">
        <v>0</v>
      </c>
      <c r="H600" s="79">
        <v>0</v>
      </c>
      <c r="I600" s="79">
        <v>0</v>
      </c>
      <c r="J600" s="79">
        <v>0</v>
      </c>
      <c r="K600" s="79">
        <v>0</v>
      </c>
      <c r="L600" s="79">
        <v>0</v>
      </c>
      <c r="M600" s="79">
        <v>0</v>
      </c>
      <c r="N600" s="79">
        <v>0</v>
      </c>
      <c r="O600" s="79">
        <v>0</v>
      </c>
      <c r="P600" s="79">
        <v>0</v>
      </c>
      <c r="Q600" s="79">
        <v>0</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f t="shared" si="9"/>
        <v>0</v>
      </c>
      <c r="AP600" s="45"/>
    </row>
    <row r="601" spans="1:42" ht="33" customHeight="1">
      <c r="A601" s="54" t="s">
        <v>563</v>
      </c>
      <c r="B601" s="55" t="s">
        <v>614</v>
      </c>
      <c r="C601" s="80" t="s">
        <v>1403</v>
      </c>
      <c r="D601" s="79">
        <v>0</v>
      </c>
      <c r="E601" s="79">
        <v>0</v>
      </c>
      <c r="F601" s="79">
        <v>0</v>
      </c>
      <c r="G601" s="79">
        <v>2286248.71</v>
      </c>
      <c r="H601" s="79">
        <v>0</v>
      </c>
      <c r="I601" s="79">
        <v>0</v>
      </c>
      <c r="J601" s="79">
        <v>24047.280000000002</v>
      </c>
      <c r="K601" s="79">
        <v>0</v>
      </c>
      <c r="L601" s="79">
        <v>0</v>
      </c>
      <c r="M601" s="79">
        <v>0</v>
      </c>
      <c r="N601" s="79">
        <v>0</v>
      </c>
      <c r="O601" s="79">
        <v>257726.24</v>
      </c>
      <c r="P601" s="79">
        <v>0</v>
      </c>
      <c r="Q601" s="79">
        <v>461134.11</v>
      </c>
      <c r="R601" s="79">
        <v>0</v>
      </c>
      <c r="S601" s="79">
        <v>0</v>
      </c>
      <c r="T601" s="79">
        <v>0</v>
      </c>
      <c r="U601" s="79">
        <v>0</v>
      </c>
      <c r="V601" s="79">
        <v>0</v>
      </c>
      <c r="W601" s="79">
        <v>0</v>
      </c>
      <c r="X601" s="79">
        <v>0</v>
      </c>
      <c r="Y601" s="79">
        <v>0</v>
      </c>
      <c r="Z601" s="79">
        <v>0</v>
      </c>
      <c r="AA601" s="79">
        <v>0</v>
      </c>
      <c r="AB601" s="79">
        <v>0</v>
      </c>
      <c r="AC601" s="79">
        <v>0</v>
      </c>
      <c r="AD601" s="79">
        <v>0</v>
      </c>
      <c r="AE601" s="79">
        <v>0</v>
      </c>
      <c r="AF601" s="79">
        <v>0</v>
      </c>
      <c r="AG601" s="79">
        <v>0</v>
      </c>
      <c r="AH601" s="79">
        <v>0</v>
      </c>
      <c r="AI601" s="79">
        <v>0</v>
      </c>
      <c r="AJ601" s="79">
        <v>0</v>
      </c>
      <c r="AK601" s="79">
        <v>0</v>
      </c>
      <c r="AL601" s="79">
        <v>0</v>
      </c>
      <c r="AM601" s="79">
        <f t="shared" si="9"/>
        <v>3029156.3399999994</v>
      </c>
      <c r="AP601" s="45"/>
    </row>
    <row r="602" spans="1:42" ht="33" customHeight="1">
      <c r="A602" s="54" t="s">
        <v>564</v>
      </c>
      <c r="B602" s="55" t="s">
        <v>1401</v>
      </c>
      <c r="C602" s="80" t="s">
        <v>1403</v>
      </c>
      <c r="D602" s="79">
        <v>0</v>
      </c>
      <c r="E602" s="79">
        <v>0</v>
      </c>
      <c r="F602" s="79">
        <v>0</v>
      </c>
      <c r="G602" s="79">
        <v>0</v>
      </c>
      <c r="H602" s="79">
        <v>0</v>
      </c>
      <c r="I602" s="79">
        <v>0</v>
      </c>
      <c r="J602" s="79">
        <v>0</v>
      </c>
      <c r="K602" s="79">
        <v>0</v>
      </c>
      <c r="L602" s="79">
        <v>0</v>
      </c>
      <c r="M602" s="79">
        <v>0</v>
      </c>
      <c r="N602" s="79">
        <v>0</v>
      </c>
      <c r="O602" s="79">
        <v>0</v>
      </c>
      <c r="P602" s="79">
        <v>0</v>
      </c>
      <c r="Q602" s="79">
        <v>0</v>
      </c>
      <c r="R602" s="79">
        <v>0</v>
      </c>
      <c r="S602" s="79">
        <v>0</v>
      </c>
      <c r="T602" s="79">
        <v>0</v>
      </c>
      <c r="U602" s="79">
        <v>0</v>
      </c>
      <c r="V602" s="79">
        <v>0</v>
      </c>
      <c r="W602" s="79">
        <v>0</v>
      </c>
      <c r="X602" s="79">
        <v>0</v>
      </c>
      <c r="Y602" s="79">
        <v>0</v>
      </c>
      <c r="Z602" s="79">
        <v>0</v>
      </c>
      <c r="AA602" s="79">
        <v>0</v>
      </c>
      <c r="AB602" s="79">
        <v>0</v>
      </c>
      <c r="AC602" s="79">
        <v>0</v>
      </c>
      <c r="AD602" s="79">
        <v>0</v>
      </c>
      <c r="AE602" s="79">
        <v>0</v>
      </c>
      <c r="AF602" s="79">
        <v>0</v>
      </c>
      <c r="AG602" s="79">
        <v>0</v>
      </c>
      <c r="AH602" s="79">
        <v>0</v>
      </c>
      <c r="AI602" s="79">
        <v>0</v>
      </c>
      <c r="AJ602" s="79">
        <v>0</v>
      </c>
      <c r="AK602" s="79">
        <v>0</v>
      </c>
      <c r="AL602" s="79">
        <v>0</v>
      </c>
      <c r="AM602" s="79">
        <f t="shared" si="9"/>
        <v>0</v>
      </c>
      <c r="AP602" s="45"/>
    </row>
    <row r="603" spans="1:42" ht="33" customHeight="1">
      <c r="A603" s="54" t="s">
        <v>565</v>
      </c>
      <c r="B603" s="55" t="s">
        <v>615</v>
      </c>
      <c r="C603" s="80" t="s">
        <v>659</v>
      </c>
      <c r="D603" s="79">
        <v>0</v>
      </c>
      <c r="E603" s="79">
        <v>0</v>
      </c>
      <c r="F603" s="79">
        <v>0</v>
      </c>
      <c r="G603" s="79">
        <v>4924906.6699999981</v>
      </c>
      <c r="H603" s="79">
        <v>0</v>
      </c>
      <c r="I603" s="79">
        <v>0</v>
      </c>
      <c r="J603" s="79">
        <v>591890.66999999981</v>
      </c>
      <c r="K603" s="79">
        <v>0</v>
      </c>
      <c r="L603" s="79">
        <v>0</v>
      </c>
      <c r="M603" s="79">
        <v>0</v>
      </c>
      <c r="N603" s="79">
        <v>0</v>
      </c>
      <c r="O603" s="79">
        <v>0</v>
      </c>
      <c r="P603" s="79">
        <v>0</v>
      </c>
      <c r="Q603" s="79">
        <v>2467.0100000000002</v>
      </c>
      <c r="R603" s="79">
        <v>0</v>
      </c>
      <c r="S603" s="79">
        <v>0</v>
      </c>
      <c r="T603" s="79">
        <v>0</v>
      </c>
      <c r="U603" s="79">
        <v>0</v>
      </c>
      <c r="V603" s="79">
        <v>0</v>
      </c>
      <c r="W603" s="79">
        <v>0</v>
      </c>
      <c r="X603" s="79">
        <v>0</v>
      </c>
      <c r="Y603" s="79">
        <v>0</v>
      </c>
      <c r="Z603" s="79">
        <v>0</v>
      </c>
      <c r="AA603" s="79">
        <v>0</v>
      </c>
      <c r="AB603" s="79">
        <v>0</v>
      </c>
      <c r="AC603" s="79">
        <v>0</v>
      </c>
      <c r="AD603" s="79">
        <v>0</v>
      </c>
      <c r="AE603" s="79">
        <v>0</v>
      </c>
      <c r="AF603" s="79">
        <v>0</v>
      </c>
      <c r="AG603" s="79">
        <v>0</v>
      </c>
      <c r="AH603" s="79">
        <v>0</v>
      </c>
      <c r="AI603" s="79">
        <v>0</v>
      </c>
      <c r="AJ603" s="79">
        <v>0</v>
      </c>
      <c r="AK603" s="79">
        <v>0</v>
      </c>
      <c r="AL603" s="79">
        <v>0</v>
      </c>
      <c r="AM603" s="79">
        <f t="shared" si="9"/>
        <v>5519264.3499999978</v>
      </c>
      <c r="AP603" s="45"/>
    </row>
    <row r="604" spans="1:42" s="201" customFormat="1" ht="12.75" customHeight="1">
      <c r="A604" s="197"/>
      <c r="B604" s="198"/>
      <c r="C604" s="199"/>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c r="AC604" s="200"/>
      <c r="AD604" s="200"/>
      <c r="AE604" s="200"/>
      <c r="AF604" s="200"/>
      <c r="AG604" s="200"/>
      <c r="AH604" s="200"/>
      <c r="AI604" s="200"/>
      <c r="AJ604" s="200"/>
      <c r="AK604" s="200"/>
      <c r="AL604" s="200"/>
      <c r="AM604" s="79"/>
      <c r="AO604" s="202"/>
      <c r="AP604" s="203"/>
    </row>
    <row r="605" spans="1:42" ht="18.95" customHeight="1" thickBot="1">
      <c r="A605" s="44"/>
      <c r="B605" s="142" t="s">
        <v>570</v>
      </c>
      <c r="C605" s="142"/>
      <c r="D605" s="141">
        <f t="shared" ref="D605:AM605" si="10">+SUBTOTAL(9,D11:D603)</f>
        <v>56141237.789999999</v>
      </c>
      <c r="E605" s="141">
        <f t="shared" si="10"/>
        <v>74133121.209999993</v>
      </c>
      <c r="F605" s="141">
        <f t="shared" si="10"/>
        <v>1614128322.7799995</v>
      </c>
      <c r="G605" s="141">
        <f t="shared" si="10"/>
        <v>284220011.29000002</v>
      </c>
      <c r="H605" s="141">
        <f t="shared" si="10"/>
        <v>3841.6</v>
      </c>
      <c r="I605" s="141">
        <f t="shared" si="10"/>
        <v>1791092.6900000002</v>
      </c>
      <c r="J605" s="141">
        <f t="shared" si="10"/>
        <v>1677193923.8300006</v>
      </c>
      <c r="K605" s="141">
        <f t="shared" si="10"/>
        <v>0</v>
      </c>
      <c r="L605" s="141">
        <f t="shared" si="10"/>
        <v>14524.040000000037</v>
      </c>
      <c r="M605" s="141">
        <f t="shared" si="10"/>
        <v>23932960.52</v>
      </c>
      <c r="N605" s="141">
        <f t="shared" si="10"/>
        <v>0</v>
      </c>
      <c r="O605" s="141">
        <f t="shared" si="10"/>
        <v>150182781.38</v>
      </c>
      <c r="P605" s="141">
        <f t="shared" si="10"/>
        <v>152618.68</v>
      </c>
      <c r="Q605" s="141">
        <f t="shared" si="10"/>
        <v>288009010.42999995</v>
      </c>
      <c r="R605" s="141">
        <f t="shared" si="10"/>
        <v>103159957.48</v>
      </c>
      <c r="S605" s="141">
        <f t="shared" si="10"/>
        <v>22304200</v>
      </c>
      <c r="T605" s="141">
        <f t="shared" si="10"/>
        <v>0</v>
      </c>
      <c r="U605" s="141">
        <f t="shared" si="10"/>
        <v>0</v>
      </c>
      <c r="V605" s="141">
        <f t="shared" si="10"/>
        <v>41507819.240000002</v>
      </c>
      <c r="W605" s="141">
        <f t="shared" si="10"/>
        <v>25118446.757600002</v>
      </c>
      <c r="X605" s="141">
        <f t="shared" si="10"/>
        <v>25118446.757600002</v>
      </c>
      <c r="Y605" s="141">
        <f t="shared" si="10"/>
        <v>269732.32000000007</v>
      </c>
      <c r="Z605" s="141">
        <f t="shared" si="10"/>
        <v>0</v>
      </c>
      <c r="AA605" s="141">
        <f t="shared" si="10"/>
        <v>3225.6600000000008</v>
      </c>
      <c r="AB605" s="141">
        <f t="shared" si="10"/>
        <v>2153391306.1799998</v>
      </c>
      <c r="AC605" s="141">
        <f t="shared" si="10"/>
        <v>1500.3</v>
      </c>
      <c r="AD605" s="141">
        <f t="shared" si="10"/>
        <v>0</v>
      </c>
      <c r="AE605" s="141">
        <f t="shared" si="10"/>
        <v>13653999.67</v>
      </c>
      <c r="AF605" s="141">
        <f t="shared" si="10"/>
        <v>0</v>
      </c>
      <c r="AG605" s="141">
        <f t="shared" si="10"/>
        <v>59843687.600000001</v>
      </c>
      <c r="AH605" s="141">
        <f t="shared" si="10"/>
        <v>495915640.18999988</v>
      </c>
      <c r="AI605" s="141">
        <f t="shared" si="10"/>
        <v>0</v>
      </c>
      <c r="AJ605" s="141">
        <f t="shared" si="10"/>
        <v>1.2400000000000009</v>
      </c>
      <c r="AK605" s="141">
        <f t="shared" si="10"/>
        <v>0</v>
      </c>
      <c r="AL605" s="141">
        <f t="shared" si="10"/>
        <v>0</v>
      </c>
      <c r="AM605" s="141">
        <f t="shared" si="10"/>
        <v>7110137607.9451952</v>
      </c>
      <c r="AP605" s="205"/>
    </row>
    <row r="606" spans="1:42" ht="15.75" thickTop="1">
      <c r="A606" s="19"/>
      <c r="B606" s="20"/>
      <c r="C606" s="21"/>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8"/>
    </row>
    <row r="607" spans="1:42">
      <c r="AP607" s="205"/>
    </row>
    <row r="608" spans="1:42">
      <c r="AM608" s="193"/>
    </row>
    <row r="609" spans="3:41" s="17" customFormat="1" hidden="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O609" s="61"/>
    </row>
    <row r="610" spans="3:41" hidden="1"/>
    <row r="611" spans="3:41" hidden="1"/>
    <row r="612" spans="3:41" hidden="1"/>
    <row r="613" spans="3:41" hidden="1"/>
    <row r="614" spans="3:41" ht="15.75" hidden="1" thickBot="1">
      <c r="C614" s="18"/>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1"/>
    </row>
    <row r="615" spans="3:41" hidden="1">
      <c r="AM615" s="61"/>
    </row>
    <row r="616" spans="3:41">
      <c r="AM616" s="194"/>
    </row>
    <row r="617" spans="3:41">
      <c r="AM617" s="194"/>
    </row>
    <row r="618" spans="3:41">
      <c r="AM618" s="194"/>
    </row>
    <row r="619" spans="3:41">
      <c r="AM619" s="194"/>
    </row>
  </sheetData>
  <sheetProtection formatCells="0" formatColumns="0" formatRows="0" sort="0" autoFilter="0" pivotTables="0"/>
  <autoFilter ref="A10:AM603"/>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P6565"/>
  <sheetViews>
    <sheetView view="pageBreakPreview" zoomScaleNormal="100" zoomScaleSheetLayoutView="100" workbookViewId="0">
      <pane ySplit="8" topLeftCell="A6011" activePane="bottomLeft" state="frozen"/>
      <selection activeCell="G12" sqref="G12:K12"/>
      <selection pane="bottomLeft" activeCell="N5803" sqref="N5803:N6198"/>
    </sheetView>
  </sheetViews>
  <sheetFormatPr baseColWidth="10" defaultRowHeight="12.75"/>
  <cols>
    <col min="1" max="1" width="7.140625" style="87" customWidth="1"/>
    <col min="2" max="2" width="4.140625" style="87" customWidth="1"/>
    <col min="3" max="3" width="15.5703125" style="144"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3" customWidth="1"/>
    <col min="16" max="16" width="13.85546875" style="87" customWidth="1"/>
    <col min="17" max="16384" width="11.42578125" style="83"/>
  </cols>
  <sheetData>
    <row r="1" spans="1:16">
      <c r="A1" s="160" t="s">
        <v>34</v>
      </c>
      <c r="B1" s="160"/>
      <c r="C1" s="160"/>
      <c r="D1" s="160"/>
      <c r="E1" s="160"/>
      <c r="F1" s="160"/>
      <c r="G1" s="160"/>
      <c r="H1" s="160"/>
      <c r="I1" s="160"/>
      <c r="J1" s="160"/>
      <c r="K1" s="95"/>
      <c r="L1" s="95"/>
      <c r="M1" s="95"/>
      <c r="N1" s="156"/>
      <c r="O1" s="156"/>
      <c r="P1" s="95"/>
    </row>
    <row r="2" spans="1:16" ht="15.75">
      <c r="A2" s="160" t="s">
        <v>732</v>
      </c>
      <c r="B2" s="160"/>
      <c r="C2" s="160"/>
      <c r="D2" s="160"/>
      <c r="E2" s="160"/>
      <c r="F2" s="160"/>
      <c r="G2" s="160"/>
      <c r="H2" s="160"/>
      <c r="I2" s="160"/>
      <c r="J2" s="160"/>
      <c r="K2" s="95"/>
      <c r="L2" s="95"/>
      <c r="M2" s="95"/>
      <c r="N2" s="156"/>
      <c r="O2" s="156"/>
      <c r="P2" s="95"/>
    </row>
    <row r="3" spans="1:16">
      <c r="A3" s="160" t="s">
        <v>36</v>
      </c>
      <c r="B3" s="160"/>
      <c r="C3" s="160"/>
      <c r="D3" s="160"/>
      <c r="E3" s="160"/>
      <c r="F3" s="160"/>
      <c r="G3" s="160"/>
      <c r="H3" s="160"/>
      <c r="I3" s="160"/>
      <c r="J3" s="160"/>
      <c r="K3" s="95"/>
      <c r="L3" s="95"/>
      <c r="M3" s="95"/>
      <c r="N3" s="156"/>
      <c r="O3" s="156"/>
      <c r="P3" s="95"/>
    </row>
    <row r="4" spans="1:16">
      <c r="A4" s="160" t="s">
        <v>12564</v>
      </c>
      <c r="B4" s="160"/>
      <c r="C4" s="160"/>
      <c r="D4" s="160"/>
      <c r="E4" s="160"/>
      <c r="F4" s="160"/>
      <c r="G4" s="160"/>
      <c r="H4" s="160"/>
      <c r="I4" s="160"/>
      <c r="J4" s="160"/>
      <c r="K4" s="95"/>
      <c r="L4" s="95"/>
      <c r="M4" s="95"/>
      <c r="N4" s="156"/>
      <c r="O4" s="156"/>
      <c r="P4" s="95"/>
    </row>
    <row r="5" spans="1:16">
      <c r="A5" s="86" t="s">
        <v>12563</v>
      </c>
      <c r="B5" s="81"/>
      <c r="C5" s="81"/>
      <c r="D5" s="81"/>
      <c r="E5" s="97"/>
      <c r="F5" s="81"/>
      <c r="G5" s="81"/>
      <c r="H5" s="81"/>
      <c r="I5" s="91"/>
      <c r="J5" s="82"/>
      <c r="K5" s="95"/>
      <c r="L5" s="95"/>
      <c r="M5" s="95"/>
      <c r="N5" s="156"/>
      <c r="O5" s="156"/>
      <c r="P5" s="95"/>
    </row>
    <row r="6" spans="1:16">
      <c r="A6" s="86"/>
      <c r="B6" s="81"/>
      <c r="C6" s="81"/>
      <c r="D6" s="81"/>
      <c r="E6" s="97"/>
      <c r="F6" s="81"/>
      <c r="G6" s="81"/>
      <c r="H6" s="81"/>
      <c r="I6" s="91"/>
      <c r="J6" s="82"/>
      <c r="K6" s="95"/>
      <c r="L6" s="95"/>
      <c r="M6" s="95"/>
      <c r="N6" s="156"/>
      <c r="O6" s="156"/>
      <c r="P6" s="95"/>
    </row>
    <row r="7" spans="1:16">
      <c r="A7" s="88"/>
      <c r="B7" s="88"/>
      <c r="C7" s="143"/>
      <c r="D7" s="88"/>
      <c r="E7" s="88"/>
      <c r="F7" s="88"/>
      <c r="G7" s="88"/>
      <c r="H7" s="88"/>
      <c r="I7" s="92"/>
      <c r="J7" s="359" t="s">
        <v>691</v>
      </c>
      <c r="K7" s="360"/>
      <c r="L7" s="359" t="s">
        <v>690</v>
      </c>
      <c r="M7" s="360"/>
      <c r="N7" s="361"/>
      <c r="O7" s="361"/>
      <c r="P7" s="88"/>
    </row>
    <row r="8" spans="1:16" ht="31.5" customHeight="1">
      <c r="A8" s="293" t="s">
        <v>692</v>
      </c>
      <c r="B8" s="293" t="s">
        <v>693</v>
      </c>
      <c r="C8" s="292" t="s">
        <v>703</v>
      </c>
      <c r="D8" s="292" t="s">
        <v>687</v>
      </c>
      <c r="E8" s="292" t="s">
        <v>685</v>
      </c>
      <c r="F8" s="292" t="s">
        <v>686</v>
      </c>
      <c r="G8" s="292" t="s">
        <v>688</v>
      </c>
      <c r="H8" s="293" t="s">
        <v>710</v>
      </c>
      <c r="I8" s="292" t="s">
        <v>689</v>
      </c>
      <c r="J8" s="295" t="s">
        <v>695</v>
      </c>
      <c r="K8" s="295" t="s">
        <v>696</v>
      </c>
      <c r="L8" s="295" t="s">
        <v>694</v>
      </c>
      <c r="M8" s="295" t="s">
        <v>697</v>
      </c>
      <c r="N8" s="294" t="s">
        <v>698</v>
      </c>
      <c r="O8" s="292" t="s">
        <v>699</v>
      </c>
      <c r="P8" s="292" t="s">
        <v>706</v>
      </c>
    </row>
    <row r="9" spans="1:16" ht="38.25" hidden="1">
      <c r="A9" s="261" t="s">
        <v>565</v>
      </c>
      <c r="B9" s="89"/>
      <c r="C9" s="262" t="s">
        <v>615</v>
      </c>
      <c r="D9" s="84">
        <v>43467</v>
      </c>
      <c r="E9" s="85" t="s">
        <v>1420</v>
      </c>
      <c r="F9" s="85" t="s">
        <v>3</v>
      </c>
      <c r="G9" s="85">
        <v>1699660</v>
      </c>
      <c r="H9" s="89"/>
      <c r="I9" s="263" t="s">
        <v>1924</v>
      </c>
      <c r="J9" s="89"/>
      <c r="K9" s="89"/>
      <c r="L9" s="89"/>
      <c r="M9" s="89"/>
      <c r="N9" s="264">
        <v>0</v>
      </c>
      <c r="O9" s="264">
        <v>1050</v>
      </c>
      <c r="P9" s="89" t="s">
        <v>670</v>
      </c>
    </row>
    <row r="10" spans="1:16" ht="51" hidden="1">
      <c r="A10" s="261" t="s">
        <v>565</v>
      </c>
      <c r="B10" s="89"/>
      <c r="C10" s="262" t="s">
        <v>615</v>
      </c>
      <c r="D10" s="84">
        <v>43467</v>
      </c>
      <c r="E10" s="85" t="s">
        <v>1421</v>
      </c>
      <c r="F10" s="85" t="s">
        <v>3</v>
      </c>
      <c r="G10" s="85">
        <v>1699603</v>
      </c>
      <c r="H10" s="89"/>
      <c r="I10" s="263" t="s">
        <v>1925</v>
      </c>
      <c r="J10" s="89"/>
      <c r="K10" s="89"/>
      <c r="L10" s="89"/>
      <c r="M10" s="89"/>
      <c r="N10" s="264">
        <v>0</v>
      </c>
      <c r="O10" s="264">
        <v>800</v>
      </c>
      <c r="P10" s="89" t="s">
        <v>670</v>
      </c>
    </row>
    <row r="11" spans="1:16" ht="38.25" hidden="1">
      <c r="A11" s="261">
        <v>16</v>
      </c>
      <c r="B11" s="89"/>
      <c r="C11" s="262" t="s">
        <v>43</v>
      </c>
      <c r="D11" s="84">
        <v>43467</v>
      </c>
      <c r="E11" s="85" t="s">
        <v>1422</v>
      </c>
      <c r="F11" s="85" t="s">
        <v>3</v>
      </c>
      <c r="G11" s="85">
        <v>1699598</v>
      </c>
      <c r="H11" s="89"/>
      <c r="I11" s="263" t="s">
        <v>1926</v>
      </c>
      <c r="J11" s="89"/>
      <c r="K11" s="89"/>
      <c r="L11" s="89"/>
      <c r="M11" s="89"/>
      <c r="N11" s="264">
        <v>0</v>
      </c>
      <c r="O11" s="264">
        <v>40</v>
      </c>
      <c r="P11" s="89" t="s">
        <v>670</v>
      </c>
    </row>
    <row r="12" spans="1:16" ht="38.25" hidden="1">
      <c r="A12" s="261" t="s">
        <v>565</v>
      </c>
      <c r="B12" s="89"/>
      <c r="C12" s="262" t="s">
        <v>615</v>
      </c>
      <c r="D12" s="84">
        <v>43467</v>
      </c>
      <c r="E12" s="85" t="s">
        <v>1423</v>
      </c>
      <c r="F12" s="85" t="s">
        <v>3</v>
      </c>
      <c r="G12" s="85">
        <v>1699536</v>
      </c>
      <c r="H12" s="89"/>
      <c r="I12" s="263" t="s">
        <v>1927</v>
      </c>
      <c r="J12" s="89"/>
      <c r="K12" s="89"/>
      <c r="L12" s="89"/>
      <c r="M12" s="89"/>
      <c r="N12" s="264">
        <v>0</v>
      </c>
      <c r="O12" s="264">
        <v>280</v>
      </c>
      <c r="P12" s="89" t="s">
        <v>670</v>
      </c>
    </row>
    <row r="13" spans="1:16" ht="51" hidden="1">
      <c r="A13" s="261" t="s">
        <v>565</v>
      </c>
      <c r="B13" s="89"/>
      <c r="C13" s="262" t="s">
        <v>615</v>
      </c>
      <c r="D13" s="84">
        <v>43467</v>
      </c>
      <c r="E13" s="85" t="s">
        <v>1424</v>
      </c>
      <c r="F13" s="85" t="s">
        <v>3</v>
      </c>
      <c r="G13" s="85">
        <v>1699525</v>
      </c>
      <c r="H13" s="89"/>
      <c r="I13" s="263" t="s">
        <v>773</v>
      </c>
      <c r="J13" s="89"/>
      <c r="K13" s="89"/>
      <c r="L13" s="89"/>
      <c r="M13" s="89"/>
      <c r="N13" s="264">
        <v>0</v>
      </c>
      <c r="O13" s="264">
        <v>5020</v>
      </c>
      <c r="P13" s="89" t="s">
        <v>670</v>
      </c>
    </row>
    <row r="14" spans="1:16" ht="51" hidden="1">
      <c r="A14" s="261" t="s">
        <v>565</v>
      </c>
      <c r="B14" s="89"/>
      <c r="C14" s="262" t="s">
        <v>615</v>
      </c>
      <c r="D14" s="84">
        <v>43467</v>
      </c>
      <c r="E14" s="85" t="s">
        <v>1425</v>
      </c>
      <c r="F14" s="85" t="s">
        <v>3</v>
      </c>
      <c r="G14" s="85">
        <v>1699523</v>
      </c>
      <c r="H14" s="89"/>
      <c r="I14" s="263" t="s">
        <v>713</v>
      </c>
      <c r="J14" s="89"/>
      <c r="K14" s="89"/>
      <c r="L14" s="89"/>
      <c r="M14" s="89"/>
      <c r="N14" s="264">
        <v>0</v>
      </c>
      <c r="O14" s="264">
        <v>1000</v>
      </c>
      <c r="P14" s="89" t="s">
        <v>670</v>
      </c>
    </row>
    <row r="15" spans="1:16" ht="51" hidden="1">
      <c r="A15" s="261" t="s">
        <v>565</v>
      </c>
      <c r="B15" s="89"/>
      <c r="C15" s="262" t="s">
        <v>615</v>
      </c>
      <c r="D15" s="84">
        <v>43467</v>
      </c>
      <c r="E15" s="85" t="s">
        <v>1426</v>
      </c>
      <c r="F15" s="85" t="s">
        <v>3</v>
      </c>
      <c r="G15" s="85">
        <v>1699520</v>
      </c>
      <c r="H15" s="89"/>
      <c r="I15" s="263" t="s">
        <v>1928</v>
      </c>
      <c r="J15" s="89"/>
      <c r="K15" s="89"/>
      <c r="L15" s="89"/>
      <c r="M15" s="89"/>
      <c r="N15" s="264">
        <v>0</v>
      </c>
      <c r="O15" s="264">
        <v>1437.19</v>
      </c>
      <c r="P15" s="89" t="s">
        <v>670</v>
      </c>
    </row>
    <row r="16" spans="1:16" ht="38.25" hidden="1">
      <c r="A16" s="261" t="s">
        <v>565</v>
      </c>
      <c r="B16" s="89"/>
      <c r="C16" s="262" t="s">
        <v>615</v>
      </c>
      <c r="D16" s="84">
        <v>43467</v>
      </c>
      <c r="E16" s="85" t="s">
        <v>1427</v>
      </c>
      <c r="F16" s="85" t="s">
        <v>3</v>
      </c>
      <c r="G16" s="85">
        <v>1699519</v>
      </c>
      <c r="H16" s="89"/>
      <c r="I16" s="263" t="s">
        <v>1929</v>
      </c>
      <c r="J16" s="89"/>
      <c r="K16" s="89"/>
      <c r="L16" s="89"/>
      <c r="M16" s="89"/>
      <c r="N16" s="264">
        <v>0</v>
      </c>
      <c r="O16" s="264">
        <v>71</v>
      </c>
      <c r="P16" s="89" t="s">
        <v>670</v>
      </c>
    </row>
    <row r="17" spans="1:16" ht="38.25" hidden="1">
      <c r="A17" s="261" t="s">
        <v>565</v>
      </c>
      <c r="B17" s="89"/>
      <c r="C17" s="262" t="s">
        <v>615</v>
      </c>
      <c r="D17" s="84">
        <v>43467</v>
      </c>
      <c r="E17" s="85" t="s">
        <v>1428</v>
      </c>
      <c r="F17" s="85" t="s">
        <v>3</v>
      </c>
      <c r="G17" s="85">
        <v>1699516</v>
      </c>
      <c r="H17" s="89"/>
      <c r="I17" s="263" t="s">
        <v>1930</v>
      </c>
      <c r="J17" s="89"/>
      <c r="K17" s="89"/>
      <c r="L17" s="89"/>
      <c r="M17" s="89"/>
      <c r="N17" s="264">
        <v>0</v>
      </c>
      <c r="O17" s="264">
        <v>2220.46</v>
      </c>
      <c r="P17" s="89" t="s">
        <v>670</v>
      </c>
    </row>
    <row r="18" spans="1:16" ht="38.25" hidden="1">
      <c r="A18" s="261">
        <v>526</v>
      </c>
      <c r="B18" s="89"/>
      <c r="C18" s="262" t="s">
        <v>610</v>
      </c>
      <c r="D18" s="84">
        <v>43467</v>
      </c>
      <c r="E18" s="85" t="s">
        <v>1429</v>
      </c>
      <c r="F18" s="85" t="s">
        <v>3</v>
      </c>
      <c r="G18" s="85">
        <v>1699509</v>
      </c>
      <c r="H18" s="89"/>
      <c r="I18" s="263" t="s">
        <v>1931</v>
      </c>
      <c r="J18" s="89"/>
      <c r="K18" s="89"/>
      <c r="L18" s="89"/>
      <c r="M18" s="89"/>
      <c r="N18" s="264">
        <v>0</v>
      </c>
      <c r="O18" s="264">
        <v>85</v>
      </c>
      <c r="P18" s="89" t="s">
        <v>670</v>
      </c>
    </row>
    <row r="19" spans="1:16" ht="51" hidden="1">
      <c r="A19" s="261">
        <v>291</v>
      </c>
      <c r="B19" s="89"/>
      <c r="C19" s="262" t="s">
        <v>129</v>
      </c>
      <c r="D19" s="84">
        <v>43467</v>
      </c>
      <c r="E19" s="85" t="s">
        <v>1430</v>
      </c>
      <c r="F19" s="85" t="s">
        <v>3</v>
      </c>
      <c r="G19" s="85">
        <v>1699733</v>
      </c>
      <c r="H19" s="89"/>
      <c r="I19" s="263" t="s">
        <v>1932</v>
      </c>
      <c r="J19" s="89"/>
      <c r="K19" s="89"/>
      <c r="L19" s="89"/>
      <c r="M19" s="89"/>
      <c r="N19" s="264">
        <v>0</v>
      </c>
      <c r="O19" s="264">
        <v>64.5</v>
      </c>
      <c r="P19" s="89" t="s">
        <v>670</v>
      </c>
    </row>
    <row r="20" spans="1:16" ht="51" hidden="1">
      <c r="A20" s="261" t="s">
        <v>565</v>
      </c>
      <c r="B20" s="89"/>
      <c r="C20" s="262" t="s">
        <v>615</v>
      </c>
      <c r="D20" s="84">
        <v>43467</v>
      </c>
      <c r="E20" s="85" t="s">
        <v>1431</v>
      </c>
      <c r="F20" s="85" t="s">
        <v>3</v>
      </c>
      <c r="G20" s="85">
        <v>1699725</v>
      </c>
      <c r="H20" s="89"/>
      <c r="I20" s="263" t="s">
        <v>1933</v>
      </c>
      <c r="J20" s="89"/>
      <c r="K20" s="89"/>
      <c r="L20" s="89"/>
      <c r="M20" s="89"/>
      <c r="N20" s="264">
        <v>0</v>
      </c>
      <c r="O20" s="264">
        <v>275</v>
      </c>
      <c r="P20" s="89" t="s">
        <v>670</v>
      </c>
    </row>
    <row r="21" spans="1:16" ht="51" hidden="1">
      <c r="A21" s="261" t="s">
        <v>565</v>
      </c>
      <c r="B21" s="89"/>
      <c r="C21" s="262" t="s">
        <v>615</v>
      </c>
      <c r="D21" s="84">
        <v>43467</v>
      </c>
      <c r="E21" s="85" t="s">
        <v>1432</v>
      </c>
      <c r="F21" s="85" t="s">
        <v>3</v>
      </c>
      <c r="G21" s="85">
        <v>1699724</v>
      </c>
      <c r="H21" s="89"/>
      <c r="I21" s="263" t="s">
        <v>1933</v>
      </c>
      <c r="J21" s="89"/>
      <c r="K21" s="89"/>
      <c r="L21" s="89"/>
      <c r="M21" s="89"/>
      <c r="N21" s="264">
        <v>0</v>
      </c>
      <c r="O21" s="264">
        <v>1419</v>
      </c>
      <c r="P21" s="89" t="s">
        <v>670</v>
      </c>
    </row>
    <row r="22" spans="1:16" ht="63.75" hidden="1">
      <c r="A22" s="261">
        <v>86</v>
      </c>
      <c r="B22" s="89"/>
      <c r="C22" s="262" t="s">
        <v>56</v>
      </c>
      <c r="D22" s="84">
        <v>43467</v>
      </c>
      <c r="E22" s="85" t="s">
        <v>1433</v>
      </c>
      <c r="F22" s="85" t="s">
        <v>3</v>
      </c>
      <c r="G22" s="85">
        <v>1699707</v>
      </c>
      <c r="H22" s="89"/>
      <c r="I22" s="263" t="s">
        <v>1934</v>
      </c>
      <c r="J22" s="89"/>
      <c r="K22" s="89"/>
      <c r="L22" s="89"/>
      <c r="M22" s="89"/>
      <c r="N22" s="264">
        <v>0</v>
      </c>
      <c r="O22" s="264">
        <v>2395.5</v>
      </c>
      <c r="P22" s="89" t="s">
        <v>670</v>
      </c>
    </row>
    <row r="23" spans="1:16" ht="51" hidden="1">
      <c r="A23" s="261" t="s">
        <v>565</v>
      </c>
      <c r="B23" s="89"/>
      <c r="C23" s="262" t="s">
        <v>615</v>
      </c>
      <c r="D23" s="84">
        <v>43467</v>
      </c>
      <c r="E23" s="85" t="s">
        <v>1434</v>
      </c>
      <c r="F23" s="85" t="s">
        <v>3</v>
      </c>
      <c r="G23" s="85">
        <v>1699697</v>
      </c>
      <c r="H23" s="89"/>
      <c r="I23" s="263" t="s">
        <v>714</v>
      </c>
      <c r="J23" s="89"/>
      <c r="K23" s="89"/>
      <c r="L23" s="89"/>
      <c r="M23" s="89"/>
      <c r="N23" s="264">
        <v>0</v>
      </c>
      <c r="O23" s="264">
        <v>711.18000000000006</v>
      </c>
      <c r="P23" s="89" t="s">
        <v>670</v>
      </c>
    </row>
    <row r="24" spans="1:16" ht="51" hidden="1">
      <c r="A24" s="261">
        <v>86</v>
      </c>
      <c r="B24" s="89"/>
      <c r="C24" s="262" t="s">
        <v>56</v>
      </c>
      <c r="D24" s="84">
        <v>43467</v>
      </c>
      <c r="E24" s="85" t="s">
        <v>1435</v>
      </c>
      <c r="F24" s="85" t="s">
        <v>3</v>
      </c>
      <c r="G24" s="85">
        <v>1699689</v>
      </c>
      <c r="H24" s="89"/>
      <c r="I24" s="263" t="s">
        <v>1935</v>
      </c>
      <c r="J24" s="89"/>
      <c r="K24" s="89"/>
      <c r="L24" s="89"/>
      <c r="M24" s="89"/>
      <c r="N24" s="264">
        <v>0</v>
      </c>
      <c r="O24" s="264">
        <v>93386.22</v>
      </c>
      <c r="P24" s="89" t="s">
        <v>670</v>
      </c>
    </row>
    <row r="25" spans="1:16" ht="51" hidden="1">
      <c r="A25" s="261" t="s">
        <v>565</v>
      </c>
      <c r="B25" s="89"/>
      <c r="C25" s="262" t="s">
        <v>615</v>
      </c>
      <c r="D25" s="84">
        <v>43467</v>
      </c>
      <c r="E25" s="85" t="s">
        <v>1436</v>
      </c>
      <c r="F25" s="85" t="s">
        <v>3</v>
      </c>
      <c r="G25" s="85">
        <v>1699684</v>
      </c>
      <c r="H25" s="89"/>
      <c r="I25" s="263" t="s">
        <v>1936</v>
      </c>
      <c r="J25" s="89"/>
      <c r="K25" s="89"/>
      <c r="L25" s="89"/>
      <c r="M25" s="89"/>
      <c r="N25" s="264">
        <v>0</v>
      </c>
      <c r="O25" s="264">
        <v>737.38</v>
      </c>
      <c r="P25" s="89" t="s">
        <v>670</v>
      </c>
    </row>
    <row r="26" spans="1:16" ht="63.75" hidden="1">
      <c r="A26" s="261">
        <v>15</v>
      </c>
      <c r="B26" s="89"/>
      <c r="C26" s="262" t="s">
        <v>42</v>
      </c>
      <c r="D26" s="84">
        <v>43467</v>
      </c>
      <c r="E26" s="85" t="s">
        <v>1437</v>
      </c>
      <c r="F26" s="85" t="s">
        <v>3</v>
      </c>
      <c r="G26" s="85">
        <v>1699565</v>
      </c>
      <c r="H26" s="89"/>
      <c r="I26" s="263" t="s">
        <v>1937</v>
      </c>
      <c r="J26" s="89"/>
      <c r="K26" s="89"/>
      <c r="L26" s="89"/>
      <c r="M26" s="89"/>
      <c r="N26" s="264">
        <v>0</v>
      </c>
      <c r="O26" s="264">
        <v>95786.72</v>
      </c>
      <c r="P26" s="89" t="s">
        <v>670</v>
      </c>
    </row>
    <row r="27" spans="1:16" ht="51" hidden="1">
      <c r="A27" s="261">
        <v>15</v>
      </c>
      <c r="B27" s="89"/>
      <c r="C27" s="262" t="s">
        <v>42</v>
      </c>
      <c r="D27" s="84">
        <v>43467</v>
      </c>
      <c r="E27" s="85" t="s">
        <v>1438</v>
      </c>
      <c r="F27" s="85" t="s">
        <v>3</v>
      </c>
      <c r="G27" s="85">
        <v>1699559</v>
      </c>
      <c r="H27" s="89"/>
      <c r="I27" s="263" t="s">
        <v>1938</v>
      </c>
      <c r="J27" s="89"/>
      <c r="K27" s="89"/>
      <c r="L27" s="89"/>
      <c r="M27" s="89"/>
      <c r="N27" s="264">
        <v>0</v>
      </c>
      <c r="O27" s="264">
        <v>162734.67000000001</v>
      </c>
      <c r="P27" s="89" t="s">
        <v>670</v>
      </c>
    </row>
    <row r="28" spans="1:16" ht="63.75" hidden="1">
      <c r="A28" s="261">
        <v>15</v>
      </c>
      <c r="B28" s="89"/>
      <c r="C28" s="262" t="s">
        <v>42</v>
      </c>
      <c r="D28" s="84">
        <v>43467</v>
      </c>
      <c r="E28" s="85" t="s">
        <v>1439</v>
      </c>
      <c r="F28" s="85" t="s">
        <v>3</v>
      </c>
      <c r="G28" s="85">
        <v>1699555</v>
      </c>
      <c r="H28" s="89"/>
      <c r="I28" s="263" t="s">
        <v>1939</v>
      </c>
      <c r="J28" s="89"/>
      <c r="K28" s="89"/>
      <c r="L28" s="89"/>
      <c r="M28" s="89"/>
      <c r="N28" s="264">
        <v>0</v>
      </c>
      <c r="O28" s="264">
        <v>307968.57</v>
      </c>
      <c r="P28" s="89" t="s">
        <v>670</v>
      </c>
    </row>
    <row r="29" spans="1:16" ht="63.75" hidden="1">
      <c r="A29" s="261">
        <v>15</v>
      </c>
      <c r="B29" s="89"/>
      <c r="C29" s="262" t="s">
        <v>42</v>
      </c>
      <c r="D29" s="84">
        <v>43467</v>
      </c>
      <c r="E29" s="85" t="s">
        <v>1440</v>
      </c>
      <c r="F29" s="85" t="s">
        <v>3</v>
      </c>
      <c r="G29" s="85">
        <v>1699552</v>
      </c>
      <c r="H29" s="89"/>
      <c r="I29" s="263" t="s">
        <v>1940</v>
      </c>
      <c r="J29" s="89"/>
      <c r="K29" s="89"/>
      <c r="L29" s="89"/>
      <c r="M29" s="89"/>
      <c r="N29" s="264">
        <v>0</v>
      </c>
      <c r="O29" s="264">
        <v>396820.03</v>
      </c>
      <c r="P29" s="89" t="s">
        <v>670</v>
      </c>
    </row>
    <row r="30" spans="1:16" ht="63.75" hidden="1">
      <c r="A30" s="261">
        <v>15</v>
      </c>
      <c r="B30" s="89"/>
      <c r="C30" s="262" t="s">
        <v>42</v>
      </c>
      <c r="D30" s="84">
        <v>43467</v>
      </c>
      <c r="E30" s="85" t="s">
        <v>1441</v>
      </c>
      <c r="F30" s="85" t="s">
        <v>3</v>
      </c>
      <c r="G30" s="85">
        <v>1699549</v>
      </c>
      <c r="H30" s="89"/>
      <c r="I30" s="263" t="s">
        <v>1941</v>
      </c>
      <c r="J30" s="89"/>
      <c r="K30" s="89"/>
      <c r="L30" s="89"/>
      <c r="M30" s="89"/>
      <c r="N30" s="264">
        <v>0</v>
      </c>
      <c r="O30" s="264">
        <v>316606.88</v>
      </c>
      <c r="P30" s="89" t="s">
        <v>670</v>
      </c>
    </row>
    <row r="31" spans="1:16" ht="51" hidden="1">
      <c r="A31" s="261">
        <v>340</v>
      </c>
      <c r="B31" s="89"/>
      <c r="C31" s="262" t="s">
        <v>147</v>
      </c>
      <c r="D31" s="84">
        <v>43467</v>
      </c>
      <c r="E31" s="85" t="s">
        <v>1442</v>
      </c>
      <c r="F31" s="85" t="s">
        <v>3</v>
      </c>
      <c r="G31" s="85">
        <v>1699494</v>
      </c>
      <c r="H31" s="89"/>
      <c r="I31" s="263" t="s">
        <v>1942</v>
      </c>
      <c r="J31" s="89"/>
      <c r="K31" s="89"/>
      <c r="L31" s="89"/>
      <c r="M31" s="89"/>
      <c r="N31" s="264">
        <v>0</v>
      </c>
      <c r="O31" s="264">
        <v>1808</v>
      </c>
      <c r="P31" s="89" t="s">
        <v>670</v>
      </c>
    </row>
    <row r="32" spans="1:16" ht="51" hidden="1">
      <c r="A32" s="261">
        <v>590</v>
      </c>
      <c r="B32" s="89"/>
      <c r="C32" s="262" t="s">
        <v>611</v>
      </c>
      <c r="D32" s="84">
        <v>43467</v>
      </c>
      <c r="E32" s="85" t="s">
        <v>1443</v>
      </c>
      <c r="F32" s="85" t="s">
        <v>3</v>
      </c>
      <c r="G32" s="85">
        <v>1699632</v>
      </c>
      <c r="H32" s="89"/>
      <c r="I32" s="263" t="s">
        <v>1943</v>
      </c>
      <c r="J32" s="89"/>
      <c r="K32" s="89"/>
      <c r="L32" s="89"/>
      <c r="M32" s="89"/>
      <c r="N32" s="264">
        <v>0</v>
      </c>
      <c r="O32" s="264">
        <v>4081.39</v>
      </c>
      <c r="P32" s="89" t="s">
        <v>670</v>
      </c>
    </row>
    <row r="33" spans="1:16" ht="51" hidden="1">
      <c r="A33" s="261">
        <v>591</v>
      </c>
      <c r="B33" s="89"/>
      <c r="C33" s="262" t="s">
        <v>1364</v>
      </c>
      <c r="D33" s="84">
        <v>43467</v>
      </c>
      <c r="E33" s="85" t="s">
        <v>1444</v>
      </c>
      <c r="F33" s="85" t="s">
        <v>3</v>
      </c>
      <c r="G33" s="85">
        <v>1699606</v>
      </c>
      <c r="H33" s="89"/>
      <c r="I33" s="263" t="s">
        <v>1944</v>
      </c>
      <c r="J33" s="89"/>
      <c r="K33" s="89"/>
      <c r="L33" s="89"/>
      <c r="M33" s="89"/>
      <c r="N33" s="264">
        <v>0</v>
      </c>
      <c r="O33" s="264">
        <v>2950166.87</v>
      </c>
      <c r="P33" s="89" t="s">
        <v>670</v>
      </c>
    </row>
    <row r="34" spans="1:16" ht="51" hidden="1">
      <c r="A34" s="261">
        <v>287</v>
      </c>
      <c r="B34" s="89"/>
      <c r="C34" s="262" t="s">
        <v>126</v>
      </c>
      <c r="D34" s="84">
        <v>43467</v>
      </c>
      <c r="E34" s="85" t="s">
        <v>1445</v>
      </c>
      <c r="F34" s="85" t="s">
        <v>3</v>
      </c>
      <c r="G34" s="85">
        <v>1699595</v>
      </c>
      <c r="H34" s="89"/>
      <c r="I34" s="263" t="s">
        <v>1945</v>
      </c>
      <c r="J34" s="89"/>
      <c r="K34" s="89"/>
      <c r="L34" s="89"/>
      <c r="M34" s="89"/>
      <c r="N34" s="264">
        <v>0</v>
      </c>
      <c r="O34" s="264">
        <v>50</v>
      </c>
      <c r="P34" s="89" t="s">
        <v>670</v>
      </c>
    </row>
    <row r="35" spans="1:16" ht="63.75" hidden="1">
      <c r="A35" s="261">
        <v>287</v>
      </c>
      <c r="B35" s="89"/>
      <c r="C35" s="262" t="s">
        <v>126</v>
      </c>
      <c r="D35" s="84">
        <v>43467</v>
      </c>
      <c r="E35" s="85" t="s">
        <v>1446</v>
      </c>
      <c r="F35" s="85" t="s">
        <v>3</v>
      </c>
      <c r="G35" s="85">
        <v>1699590</v>
      </c>
      <c r="H35" s="89"/>
      <c r="I35" s="263" t="s">
        <v>1946</v>
      </c>
      <c r="J35" s="89"/>
      <c r="K35" s="89"/>
      <c r="L35" s="89"/>
      <c r="M35" s="89"/>
      <c r="N35" s="264">
        <v>0</v>
      </c>
      <c r="O35" s="264">
        <v>35.950000000000003</v>
      </c>
      <c r="P35" s="89" t="s">
        <v>670</v>
      </c>
    </row>
    <row r="36" spans="1:16" ht="51" hidden="1">
      <c r="A36" s="261">
        <v>15</v>
      </c>
      <c r="B36" s="89"/>
      <c r="C36" s="262" t="s">
        <v>42</v>
      </c>
      <c r="D36" s="84">
        <v>43467</v>
      </c>
      <c r="E36" s="85" t="s">
        <v>1447</v>
      </c>
      <c r="F36" s="85" t="s">
        <v>3</v>
      </c>
      <c r="G36" s="85">
        <v>1699567</v>
      </c>
      <c r="H36" s="89"/>
      <c r="I36" s="263" t="s">
        <v>1947</v>
      </c>
      <c r="J36" s="89"/>
      <c r="K36" s="89"/>
      <c r="L36" s="89"/>
      <c r="M36" s="89"/>
      <c r="N36" s="264">
        <v>0</v>
      </c>
      <c r="O36" s="264">
        <v>340768.2</v>
      </c>
      <c r="P36" s="89" t="s">
        <v>670</v>
      </c>
    </row>
    <row r="37" spans="1:16" ht="51" hidden="1">
      <c r="A37" s="261">
        <v>41</v>
      </c>
      <c r="B37" s="89"/>
      <c r="C37" s="262" t="s">
        <v>47</v>
      </c>
      <c r="D37" s="84">
        <v>43467</v>
      </c>
      <c r="E37" s="85" t="s">
        <v>1448</v>
      </c>
      <c r="F37" s="85" t="s">
        <v>3</v>
      </c>
      <c r="G37" s="85">
        <v>1699568</v>
      </c>
      <c r="H37" s="89"/>
      <c r="I37" s="263" t="s">
        <v>1948</v>
      </c>
      <c r="J37" s="89"/>
      <c r="K37" s="89"/>
      <c r="L37" s="89"/>
      <c r="M37" s="89"/>
      <c r="N37" s="264">
        <v>0</v>
      </c>
      <c r="O37" s="264">
        <v>133110</v>
      </c>
      <c r="P37" s="89" t="s">
        <v>670</v>
      </c>
    </row>
    <row r="38" spans="1:16" ht="63.75" hidden="1">
      <c r="A38" s="261">
        <v>512</v>
      </c>
      <c r="B38" s="89"/>
      <c r="C38" s="262" t="s">
        <v>779</v>
      </c>
      <c r="D38" s="84">
        <v>43467</v>
      </c>
      <c r="E38" s="85" t="s">
        <v>1449</v>
      </c>
      <c r="F38" s="85" t="s">
        <v>752</v>
      </c>
      <c r="G38" s="85">
        <v>928707</v>
      </c>
      <c r="H38" s="89"/>
      <c r="I38" s="263" t="s">
        <v>1949</v>
      </c>
      <c r="J38" s="89"/>
      <c r="K38" s="89"/>
      <c r="L38" s="89"/>
      <c r="M38" s="89"/>
      <c r="N38" s="264">
        <v>0</v>
      </c>
      <c r="O38" s="264">
        <v>79037.179999999993</v>
      </c>
      <c r="P38" s="89" t="s">
        <v>9190</v>
      </c>
    </row>
    <row r="39" spans="1:16" ht="51" hidden="1">
      <c r="A39" s="261">
        <v>119</v>
      </c>
      <c r="B39" s="89"/>
      <c r="C39" s="262" t="s">
        <v>63</v>
      </c>
      <c r="D39" s="84">
        <v>43467</v>
      </c>
      <c r="E39" s="85" t="s">
        <v>1450</v>
      </c>
      <c r="F39" s="85" t="s">
        <v>752</v>
      </c>
      <c r="G39" s="85">
        <v>928710</v>
      </c>
      <c r="H39" s="89"/>
      <c r="I39" s="263" t="s">
        <v>1950</v>
      </c>
      <c r="J39" s="89"/>
      <c r="K39" s="89"/>
      <c r="L39" s="89"/>
      <c r="M39" s="89"/>
      <c r="N39" s="264">
        <v>0</v>
      </c>
      <c r="O39" s="264">
        <v>1650</v>
      </c>
      <c r="P39" s="89" t="s">
        <v>9190</v>
      </c>
    </row>
    <row r="40" spans="1:16" ht="63.75" hidden="1">
      <c r="A40" s="261">
        <v>46</v>
      </c>
      <c r="B40" s="89"/>
      <c r="C40" s="262" t="s">
        <v>48</v>
      </c>
      <c r="D40" s="84">
        <v>43467</v>
      </c>
      <c r="E40" s="85" t="s">
        <v>1451</v>
      </c>
      <c r="F40" s="85" t="s">
        <v>752</v>
      </c>
      <c r="G40" s="85">
        <v>928761</v>
      </c>
      <c r="H40" s="89"/>
      <c r="I40" s="263" t="s">
        <v>1951</v>
      </c>
      <c r="J40" s="89"/>
      <c r="K40" s="89"/>
      <c r="L40" s="89"/>
      <c r="M40" s="89"/>
      <c r="N40" s="264">
        <v>0</v>
      </c>
      <c r="O40" s="264">
        <v>62586.49</v>
      </c>
      <c r="P40" s="89" t="s">
        <v>9190</v>
      </c>
    </row>
    <row r="41" spans="1:16" ht="51" hidden="1">
      <c r="A41" s="261">
        <v>119</v>
      </c>
      <c r="B41" s="89"/>
      <c r="C41" s="262" t="s">
        <v>63</v>
      </c>
      <c r="D41" s="84">
        <v>43467</v>
      </c>
      <c r="E41" s="85" t="s">
        <v>1452</v>
      </c>
      <c r="F41" s="85" t="s">
        <v>752</v>
      </c>
      <c r="G41" s="85">
        <v>928788</v>
      </c>
      <c r="H41" s="89"/>
      <c r="I41" s="263" t="s">
        <v>1952</v>
      </c>
      <c r="J41" s="89"/>
      <c r="K41" s="89"/>
      <c r="L41" s="89"/>
      <c r="M41" s="89"/>
      <c r="N41" s="264">
        <v>0</v>
      </c>
      <c r="O41" s="264">
        <v>500</v>
      </c>
      <c r="P41" s="89" t="s">
        <v>9190</v>
      </c>
    </row>
    <row r="42" spans="1:16" ht="51" hidden="1">
      <c r="A42" s="261">
        <v>46</v>
      </c>
      <c r="B42" s="89"/>
      <c r="C42" s="262" t="s">
        <v>48</v>
      </c>
      <c r="D42" s="84">
        <v>43467</v>
      </c>
      <c r="E42" s="85" t="s">
        <v>1453</v>
      </c>
      <c r="F42" s="85" t="s">
        <v>752</v>
      </c>
      <c r="G42" s="85">
        <v>929091</v>
      </c>
      <c r="H42" s="89"/>
      <c r="I42" s="263" t="s">
        <v>1953</v>
      </c>
      <c r="J42" s="89"/>
      <c r="K42" s="89"/>
      <c r="L42" s="89"/>
      <c r="M42" s="89"/>
      <c r="N42" s="264">
        <v>0</v>
      </c>
      <c r="O42" s="264">
        <v>11</v>
      </c>
      <c r="P42" s="89" t="s">
        <v>9190</v>
      </c>
    </row>
    <row r="43" spans="1:16" ht="51" hidden="1">
      <c r="A43" s="261">
        <v>16</v>
      </c>
      <c r="B43" s="89"/>
      <c r="C43" s="262" t="s">
        <v>43</v>
      </c>
      <c r="D43" s="84">
        <v>43467</v>
      </c>
      <c r="E43" s="85" t="s">
        <v>1454</v>
      </c>
      <c r="F43" s="85" t="s">
        <v>752</v>
      </c>
      <c r="G43" s="85">
        <v>929231</v>
      </c>
      <c r="H43" s="89"/>
      <c r="I43" s="263" t="s">
        <v>1954</v>
      </c>
      <c r="J43" s="89"/>
      <c r="K43" s="89"/>
      <c r="L43" s="89"/>
      <c r="M43" s="89"/>
      <c r="N43" s="264">
        <v>0</v>
      </c>
      <c r="O43" s="264">
        <v>10</v>
      </c>
      <c r="P43" s="89" t="s">
        <v>9190</v>
      </c>
    </row>
    <row r="44" spans="1:16" ht="63.75" hidden="1">
      <c r="A44" s="261" t="s">
        <v>559</v>
      </c>
      <c r="B44" s="89"/>
      <c r="C44" s="262" t="s">
        <v>759</v>
      </c>
      <c r="D44" s="84">
        <v>43467</v>
      </c>
      <c r="E44" s="85" t="s">
        <v>1455</v>
      </c>
      <c r="F44" s="85" t="s">
        <v>6</v>
      </c>
      <c r="G44" s="85">
        <v>1066023</v>
      </c>
      <c r="H44" s="89"/>
      <c r="I44" s="263" t="s">
        <v>1955</v>
      </c>
      <c r="J44" s="89"/>
      <c r="K44" s="89"/>
      <c r="L44" s="89"/>
      <c r="M44" s="89"/>
      <c r="N44" s="264">
        <v>0</v>
      </c>
      <c r="O44" s="264">
        <v>6250</v>
      </c>
      <c r="P44" s="89" t="s">
        <v>670</v>
      </c>
    </row>
    <row r="45" spans="1:16" ht="63.75" hidden="1">
      <c r="A45" s="261" t="s">
        <v>559</v>
      </c>
      <c r="B45" s="89"/>
      <c r="C45" s="262" t="s">
        <v>759</v>
      </c>
      <c r="D45" s="84">
        <v>43467</v>
      </c>
      <c r="E45" s="85" t="s">
        <v>1456</v>
      </c>
      <c r="F45" s="85" t="s">
        <v>6</v>
      </c>
      <c r="G45" s="85">
        <v>1066028</v>
      </c>
      <c r="H45" s="89"/>
      <c r="I45" s="263" t="s">
        <v>1956</v>
      </c>
      <c r="J45" s="89"/>
      <c r="K45" s="89"/>
      <c r="L45" s="89"/>
      <c r="M45" s="89"/>
      <c r="N45" s="264">
        <v>0</v>
      </c>
      <c r="O45" s="264">
        <v>37983.5</v>
      </c>
      <c r="P45" s="89" t="s">
        <v>670</v>
      </c>
    </row>
    <row r="46" spans="1:16" ht="51" hidden="1">
      <c r="A46" s="261">
        <v>287</v>
      </c>
      <c r="B46" s="89"/>
      <c r="C46" s="262" t="s">
        <v>126</v>
      </c>
      <c r="D46" s="84">
        <v>43467</v>
      </c>
      <c r="E46" s="85" t="s">
        <v>1457</v>
      </c>
      <c r="F46" s="85" t="s">
        <v>671</v>
      </c>
      <c r="G46" s="85">
        <v>182778</v>
      </c>
      <c r="H46" s="89"/>
      <c r="I46" s="263" t="s">
        <v>1957</v>
      </c>
      <c r="J46" s="89"/>
      <c r="K46" s="89"/>
      <c r="L46" s="89"/>
      <c r="M46" s="89"/>
      <c r="N46" s="264">
        <v>1925547.1</v>
      </c>
      <c r="O46" s="264">
        <v>0</v>
      </c>
      <c r="P46" s="89" t="s">
        <v>670</v>
      </c>
    </row>
    <row r="47" spans="1:16" ht="38.25" hidden="1">
      <c r="A47" s="261">
        <v>35</v>
      </c>
      <c r="B47" s="89"/>
      <c r="C47" s="262" t="s">
        <v>46</v>
      </c>
      <c r="D47" s="84">
        <v>43468</v>
      </c>
      <c r="E47" s="85" t="s">
        <v>1458</v>
      </c>
      <c r="F47" s="85" t="s">
        <v>3</v>
      </c>
      <c r="G47" s="85">
        <v>1700044</v>
      </c>
      <c r="H47" s="89"/>
      <c r="I47" s="263" t="s">
        <v>1410</v>
      </c>
      <c r="J47" s="89"/>
      <c r="K47" s="89"/>
      <c r="L47" s="89"/>
      <c r="M47" s="89"/>
      <c r="N47" s="264">
        <v>0</v>
      </c>
      <c r="O47" s="264">
        <v>1000</v>
      </c>
      <c r="P47" s="89" t="s">
        <v>670</v>
      </c>
    </row>
    <row r="48" spans="1:16" ht="38.25" hidden="1">
      <c r="A48" s="261" t="s">
        <v>565</v>
      </c>
      <c r="B48" s="89"/>
      <c r="C48" s="262" t="s">
        <v>615</v>
      </c>
      <c r="D48" s="84">
        <v>43468</v>
      </c>
      <c r="E48" s="85" t="s">
        <v>1459</v>
      </c>
      <c r="F48" s="85" t="s">
        <v>3</v>
      </c>
      <c r="G48" s="85">
        <v>1700043</v>
      </c>
      <c r="H48" s="89"/>
      <c r="I48" s="263" t="s">
        <v>1958</v>
      </c>
      <c r="J48" s="89"/>
      <c r="K48" s="89"/>
      <c r="L48" s="89"/>
      <c r="M48" s="89"/>
      <c r="N48" s="264">
        <v>0</v>
      </c>
      <c r="O48" s="264">
        <v>17371.830000000002</v>
      </c>
      <c r="P48" s="89" t="s">
        <v>670</v>
      </c>
    </row>
    <row r="49" spans="1:16" ht="38.25" hidden="1">
      <c r="A49" s="261" t="s">
        <v>565</v>
      </c>
      <c r="B49" s="89"/>
      <c r="C49" s="262" t="s">
        <v>615</v>
      </c>
      <c r="D49" s="84">
        <v>43468</v>
      </c>
      <c r="E49" s="85" t="s">
        <v>1460</v>
      </c>
      <c r="F49" s="85" t="s">
        <v>3</v>
      </c>
      <c r="G49" s="85">
        <v>1700042</v>
      </c>
      <c r="H49" s="89"/>
      <c r="I49" s="263" t="s">
        <v>1959</v>
      </c>
      <c r="J49" s="89"/>
      <c r="K49" s="89"/>
      <c r="L49" s="89"/>
      <c r="M49" s="89"/>
      <c r="N49" s="264">
        <v>0</v>
      </c>
      <c r="O49" s="264">
        <v>218</v>
      </c>
      <c r="P49" s="89" t="s">
        <v>670</v>
      </c>
    </row>
    <row r="50" spans="1:16" ht="38.25" hidden="1">
      <c r="A50" s="261" t="s">
        <v>565</v>
      </c>
      <c r="B50" s="89"/>
      <c r="C50" s="262" t="s">
        <v>615</v>
      </c>
      <c r="D50" s="84">
        <v>43468</v>
      </c>
      <c r="E50" s="85" t="s">
        <v>1461</v>
      </c>
      <c r="F50" s="85" t="s">
        <v>3</v>
      </c>
      <c r="G50" s="85">
        <v>1700003</v>
      </c>
      <c r="H50" s="89"/>
      <c r="I50" s="263" t="s">
        <v>1960</v>
      </c>
      <c r="J50" s="89"/>
      <c r="K50" s="89"/>
      <c r="L50" s="89"/>
      <c r="M50" s="89"/>
      <c r="N50" s="264">
        <v>0</v>
      </c>
      <c r="O50" s="264">
        <v>933.68000000000006</v>
      </c>
      <c r="P50" s="89" t="s">
        <v>670</v>
      </c>
    </row>
    <row r="51" spans="1:16" ht="51" hidden="1">
      <c r="A51" s="261">
        <v>904</v>
      </c>
      <c r="B51" s="89"/>
      <c r="C51" s="262" t="s">
        <v>205</v>
      </c>
      <c r="D51" s="84">
        <v>43468</v>
      </c>
      <c r="E51" s="85" t="s">
        <v>1462</v>
      </c>
      <c r="F51" s="85" t="s">
        <v>3</v>
      </c>
      <c r="G51" s="85">
        <v>1700002</v>
      </c>
      <c r="H51" s="89"/>
      <c r="I51" s="263" t="s">
        <v>1961</v>
      </c>
      <c r="J51" s="89"/>
      <c r="K51" s="89"/>
      <c r="L51" s="89"/>
      <c r="M51" s="89"/>
      <c r="N51" s="264">
        <v>0</v>
      </c>
      <c r="O51" s="264">
        <v>10000</v>
      </c>
      <c r="P51" s="89" t="s">
        <v>670</v>
      </c>
    </row>
    <row r="52" spans="1:16" ht="38.25" hidden="1">
      <c r="A52" s="261">
        <v>35</v>
      </c>
      <c r="B52" s="89"/>
      <c r="C52" s="262" t="s">
        <v>46</v>
      </c>
      <c r="D52" s="84">
        <v>43468</v>
      </c>
      <c r="E52" s="85" t="s">
        <v>1463</v>
      </c>
      <c r="F52" s="85" t="s">
        <v>3</v>
      </c>
      <c r="G52" s="85">
        <v>1699970</v>
      </c>
      <c r="H52" s="89"/>
      <c r="I52" s="263" t="s">
        <v>736</v>
      </c>
      <c r="J52" s="89"/>
      <c r="K52" s="89"/>
      <c r="L52" s="89"/>
      <c r="M52" s="89"/>
      <c r="N52" s="264">
        <v>0</v>
      </c>
      <c r="O52" s="264">
        <v>1278</v>
      </c>
      <c r="P52" s="89" t="s">
        <v>670</v>
      </c>
    </row>
    <row r="53" spans="1:16" ht="38.25" hidden="1">
      <c r="A53" s="261" t="s">
        <v>565</v>
      </c>
      <c r="B53" s="89"/>
      <c r="C53" s="262" t="s">
        <v>615</v>
      </c>
      <c r="D53" s="84">
        <v>43468</v>
      </c>
      <c r="E53" s="85" t="s">
        <v>1464</v>
      </c>
      <c r="F53" s="85" t="s">
        <v>3</v>
      </c>
      <c r="G53" s="85">
        <v>1699952</v>
      </c>
      <c r="H53" s="89"/>
      <c r="I53" s="263" t="s">
        <v>712</v>
      </c>
      <c r="J53" s="89"/>
      <c r="K53" s="89"/>
      <c r="L53" s="89"/>
      <c r="M53" s="89"/>
      <c r="N53" s="264">
        <v>0</v>
      </c>
      <c r="O53" s="264">
        <v>545</v>
      </c>
      <c r="P53" s="89" t="s">
        <v>670</v>
      </c>
    </row>
    <row r="54" spans="1:16" ht="38.25" hidden="1">
      <c r="A54" s="261" t="s">
        <v>565</v>
      </c>
      <c r="B54" s="89"/>
      <c r="C54" s="262" t="s">
        <v>615</v>
      </c>
      <c r="D54" s="84">
        <v>43468</v>
      </c>
      <c r="E54" s="85" t="s">
        <v>1465</v>
      </c>
      <c r="F54" s="85" t="s">
        <v>3</v>
      </c>
      <c r="G54" s="85">
        <v>1700045</v>
      </c>
      <c r="H54" s="89"/>
      <c r="I54" s="263" t="s">
        <v>717</v>
      </c>
      <c r="J54" s="89"/>
      <c r="K54" s="89"/>
      <c r="L54" s="89"/>
      <c r="M54" s="89"/>
      <c r="N54" s="264">
        <v>0</v>
      </c>
      <c r="O54" s="264">
        <v>800</v>
      </c>
      <c r="P54" s="89" t="s">
        <v>670</v>
      </c>
    </row>
    <row r="55" spans="1:16" ht="51" hidden="1">
      <c r="A55" s="261">
        <v>25</v>
      </c>
      <c r="B55" s="89"/>
      <c r="C55" s="262" t="s">
        <v>45</v>
      </c>
      <c r="D55" s="84">
        <v>43468</v>
      </c>
      <c r="E55" s="85" t="s">
        <v>1466</v>
      </c>
      <c r="F55" s="85" t="s">
        <v>3</v>
      </c>
      <c r="G55" s="85">
        <v>1700046</v>
      </c>
      <c r="H55" s="89"/>
      <c r="I55" s="263" t="s">
        <v>1962</v>
      </c>
      <c r="J55" s="89"/>
      <c r="K55" s="89"/>
      <c r="L55" s="89"/>
      <c r="M55" s="89"/>
      <c r="N55" s="264">
        <v>0</v>
      </c>
      <c r="O55" s="264">
        <v>95992.3</v>
      </c>
      <c r="P55" s="89" t="s">
        <v>670</v>
      </c>
    </row>
    <row r="56" spans="1:16" ht="38.25" hidden="1">
      <c r="A56" s="261" t="s">
        <v>565</v>
      </c>
      <c r="B56" s="89"/>
      <c r="C56" s="262" t="s">
        <v>615</v>
      </c>
      <c r="D56" s="84">
        <v>43468</v>
      </c>
      <c r="E56" s="85" t="s">
        <v>1467</v>
      </c>
      <c r="F56" s="85" t="s">
        <v>3</v>
      </c>
      <c r="G56" s="85">
        <v>1700065</v>
      </c>
      <c r="H56" s="89"/>
      <c r="I56" s="263" t="s">
        <v>747</v>
      </c>
      <c r="J56" s="89"/>
      <c r="K56" s="89"/>
      <c r="L56" s="89"/>
      <c r="M56" s="89"/>
      <c r="N56" s="264">
        <v>0</v>
      </c>
      <c r="O56" s="264">
        <v>6200</v>
      </c>
      <c r="P56" s="89" t="s">
        <v>670</v>
      </c>
    </row>
    <row r="57" spans="1:16" ht="38.25" hidden="1">
      <c r="A57" s="261" t="s">
        <v>565</v>
      </c>
      <c r="B57" s="89"/>
      <c r="C57" s="262" t="s">
        <v>615</v>
      </c>
      <c r="D57" s="84">
        <v>43468</v>
      </c>
      <c r="E57" s="85" t="s">
        <v>1468</v>
      </c>
      <c r="F57" s="85" t="s">
        <v>3</v>
      </c>
      <c r="G57" s="85">
        <v>1700068</v>
      </c>
      <c r="H57" s="89"/>
      <c r="I57" s="263" t="s">
        <v>774</v>
      </c>
      <c r="J57" s="89"/>
      <c r="K57" s="89"/>
      <c r="L57" s="89"/>
      <c r="M57" s="89"/>
      <c r="N57" s="264">
        <v>0</v>
      </c>
      <c r="O57" s="264">
        <v>1360</v>
      </c>
      <c r="P57" s="89" t="s">
        <v>670</v>
      </c>
    </row>
    <row r="58" spans="1:16" ht="51" hidden="1">
      <c r="A58" s="261">
        <v>591</v>
      </c>
      <c r="B58" s="89"/>
      <c r="C58" s="262" t="s">
        <v>1364</v>
      </c>
      <c r="D58" s="84">
        <v>43468</v>
      </c>
      <c r="E58" s="85" t="s">
        <v>1469</v>
      </c>
      <c r="F58" s="85" t="s">
        <v>3</v>
      </c>
      <c r="G58" s="85">
        <v>1700117</v>
      </c>
      <c r="H58" s="89"/>
      <c r="I58" s="263" t="s">
        <v>1963</v>
      </c>
      <c r="J58" s="89"/>
      <c r="K58" s="89"/>
      <c r="L58" s="89"/>
      <c r="M58" s="89"/>
      <c r="N58" s="264">
        <v>0</v>
      </c>
      <c r="O58" s="264">
        <v>288.2</v>
      </c>
      <c r="P58" s="89" t="s">
        <v>670</v>
      </c>
    </row>
    <row r="59" spans="1:16" ht="51" hidden="1">
      <c r="A59" s="261">
        <v>591</v>
      </c>
      <c r="B59" s="89"/>
      <c r="C59" s="262" t="s">
        <v>1364</v>
      </c>
      <c r="D59" s="84">
        <v>43468</v>
      </c>
      <c r="E59" s="85" t="s">
        <v>1470</v>
      </c>
      <c r="F59" s="85" t="s">
        <v>3</v>
      </c>
      <c r="G59" s="85">
        <v>1700120</v>
      </c>
      <c r="H59" s="89"/>
      <c r="I59" s="263" t="s">
        <v>1964</v>
      </c>
      <c r="J59" s="89"/>
      <c r="K59" s="89"/>
      <c r="L59" s="89"/>
      <c r="M59" s="89"/>
      <c r="N59" s="264">
        <v>0</v>
      </c>
      <c r="O59" s="264">
        <v>355.28000000000003</v>
      </c>
      <c r="P59" s="89" t="s">
        <v>670</v>
      </c>
    </row>
    <row r="60" spans="1:16" ht="51" hidden="1">
      <c r="A60" s="261">
        <v>591</v>
      </c>
      <c r="B60" s="89"/>
      <c r="C60" s="262" t="s">
        <v>1364</v>
      </c>
      <c r="D60" s="84">
        <v>43468</v>
      </c>
      <c r="E60" s="85" t="s">
        <v>1471</v>
      </c>
      <c r="F60" s="85" t="s">
        <v>3</v>
      </c>
      <c r="G60" s="85">
        <v>1700121</v>
      </c>
      <c r="H60" s="89"/>
      <c r="I60" s="263" t="s">
        <v>1963</v>
      </c>
      <c r="J60" s="89"/>
      <c r="K60" s="89"/>
      <c r="L60" s="89"/>
      <c r="M60" s="89"/>
      <c r="N60" s="264">
        <v>0</v>
      </c>
      <c r="O60" s="264">
        <v>80.489999999999995</v>
      </c>
      <c r="P60" s="89" t="s">
        <v>670</v>
      </c>
    </row>
    <row r="61" spans="1:16" ht="38.25" hidden="1">
      <c r="A61" s="261" t="s">
        <v>565</v>
      </c>
      <c r="B61" s="89"/>
      <c r="C61" s="262" t="s">
        <v>615</v>
      </c>
      <c r="D61" s="84">
        <v>43468</v>
      </c>
      <c r="E61" s="85" t="s">
        <v>1472</v>
      </c>
      <c r="F61" s="85" t="s">
        <v>3</v>
      </c>
      <c r="G61" s="85">
        <v>1700186</v>
      </c>
      <c r="H61" s="89"/>
      <c r="I61" s="263" t="s">
        <v>1965</v>
      </c>
      <c r="J61" s="89"/>
      <c r="K61" s="89"/>
      <c r="L61" s="89"/>
      <c r="M61" s="89"/>
      <c r="N61" s="264">
        <v>0</v>
      </c>
      <c r="O61" s="264">
        <v>93</v>
      </c>
      <c r="P61" s="89" t="s">
        <v>670</v>
      </c>
    </row>
    <row r="62" spans="1:16" ht="51" hidden="1">
      <c r="A62" s="261" t="s">
        <v>565</v>
      </c>
      <c r="B62" s="89"/>
      <c r="C62" s="262" t="s">
        <v>615</v>
      </c>
      <c r="D62" s="84">
        <v>43468</v>
      </c>
      <c r="E62" s="85" t="s">
        <v>1473</v>
      </c>
      <c r="F62" s="85" t="s">
        <v>3</v>
      </c>
      <c r="G62" s="85">
        <v>1699945</v>
      </c>
      <c r="H62" s="89"/>
      <c r="I62" s="263" t="s">
        <v>1966</v>
      </c>
      <c r="J62" s="89"/>
      <c r="K62" s="89"/>
      <c r="L62" s="89"/>
      <c r="M62" s="89"/>
      <c r="N62" s="264">
        <v>0</v>
      </c>
      <c r="O62" s="264">
        <v>435</v>
      </c>
      <c r="P62" s="89" t="s">
        <v>670</v>
      </c>
    </row>
    <row r="63" spans="1:16" ht="38.25" hidden="1">
      <c r="A63" s="261">
        <v>670</v>
      </c>
      <c r="B63" s="89"/>
      <c r="C63" s="262" t="s">
        <v>190</v>
      </c>
      <c r="D63" s="84">
        <v>43468</v>
      </c>
      <c r="E63" s="85" t="s">
        <v>1474</v>
      </c>
      <c r="F63" s="85" t="s">
        <v>3</v>
      </c>
      <c r="G63" s="85">
        <v>1699932</v>
      </c>
      <c r="H63" s="89"/>
      <c r="I63" s="263" t="s">
        <v>1967</v>
      </c>
      <c r="J63" s="89"/>
      <c r="K63" s="89"/>
      <c r="L63" s="89"/>
      <c r="M63" s="89"/>
      <c r="N63" s="264">
        <v>0</v>
      </c>
      <c r="O63" s="264">
        <v>0.36</v>
      </c>
      <c r="P63" s="89" t="s">
        <v>670</v>
      </c>
    </row>
    <row r="64" spans="1:16" ht="51" hidden="1">
      <c r="A64" s="261" t="s">
        <v>565</v>
      </c>
      <c r="B64" s="89"/>
      <c r="C64" s="262" t="s">
        <v>615</v>
      </c>
      <c r="D64" s="84">
        <v>43468</v>
      </c>
      <c r="E64" s="85" t="s">
        <v>1475</v>
      </c>
      <c r="F64" s="85" t="s">
        <v>3</v>
      </c>
      <c r="G64" s="85">
        <v>1699912</v>
      </c>
      <c r="H64" s="89"/>
      <c r="I64" s="263" t="s">
        <v>1968</v>
      </c>
      <c r="J64" s="89"/>
      <c r="K64" s="89"/>
      <c r="L64" s="89"/>
      <c r="M64" s="89"/>
      <c r="N64" s="264">
        <v>0</v>
      </c>
      <c r="O64" s="264">
        <v>15.31</v>
      </c>
      <c r="P64" s="89" t="s">
        <v>670</v>
      </c>
    </row>
    <row r="65" spans="1:16" ht="51" hidden="1">
      <c r="A65" s="261">
        <v>16</v>
      </c>
      <c r="B65" s="89"/>
      <c r="C65" s="262" t="s">
        <v>43</v>
      </c>
      <c r="D65" s="84">
        <v>43468</v>
      </c>
      <c r="E65" s="85" t="s">
        <v>1476</v>
      </c>
      <c r="F65" s="85" t="s">
        <v>3</v>
      </c>
      <c r="G65" s="85">
        <v>1699941</v>
      </c>
      <c r="H65" s="89"/>
      <c r="I65" s="263" t="s">
        <v>1969</v>
      </c>
      <c r="J65" s="89"/>
      <c r="K65" s="89"/>
      <c r="L65" s="89"/>
      <c r="M65" s="89"/>
      <c r="N65" s="264">
        <v>0</v>
      </c>
      <c r="O65" s="264">
        <v>258</v>
      </c>
      <c r="P65" s="89" t="s">
        <v>670</v>
      </c>
    </row>
    <row r="66" spans="1:16" ht="51" hidden="1">
      <c r="A66" s="261" t="s">
        <v>559</v>
      </c>
      <c r="B66" s="89"/>
      <c r="C66" s="262" t="s">
        <v>759</v>
      </c>
      <c r="D66" s="84">
        <v>43468</v>
      </c>
      <c r="E66" s="85" t="s">
        <v>1477</v>
      </c>
      <c r="F66" s="85" t="s">
        <v>6</v>
      </c>
      <c r="G66" s="85">
        <v>1066649</v>
      </c>
      <c r="H66" s="89"/>
      <c r="I66" s="263" t="s">
        <v>1970</v>
      </c>
      <c r="J66" s="89"/>
      <c r="K66" s="89"/>
      <c r="L66" s="89"/>
      <c r="M66" s="89"/>
      <c r="N66" s="264">
        <v>0</v>
      </c>
      <c r="O66" s="264">
        <v>1750</v>
      </c>
      <c r="P66" s="89" t="s">
        <v>670</v>
      </c>
    </row>
    <row r="67" spans="1:16" ht="89.25" hidden="1">
      <c r="A67" s="261">
        <v>512</v>
      </c>
      <c r="B67" s="89"/>
      <c r="C67" s="262" t="s">
        <v>779</v>
      </c>
      <c r="D67" s="84">
        <v>43468</v>
      </c>
      <c r="E67" s="85" t="s">
        <v>1478</v>
      </c>
      <c r="F67" s="85" t="s">
        <v>11</v>
      </c>
      <c r="G67" s="85">
        <v>944194</v>
      </c>
      <c r="H67" s="89"/>
      <c r="I67" s="263" t="s">
        <v>1971</v>
      </c>
      <c r="J67" s="89"/>
      <c r="K67" s="89"/>
      <c r="L67" s="89"/>
      <c r="M67" s="89"/>
      <c r="N67" s="264">
        <v>4863.7299999999996</v>
      </c>
      <c r="O67" s="264">
        <v>0</v>
      </c>
      <c r="P67" s="89" t="s">
        <v>670</v>
      </c>
    </row>
    <row r="68" spans="1:16" ht="51" hidden="1">
      <c r="A68" s="261" t="s">
        <v>565</v>
      </c>
      <c r="B68" s="89"/>
      <c r="C68" s="262" t="s">
        <v>615</v>
      </c>
      <c r="D68" s="84">
        <v>43469</v>
      </c>
      <c r="E68" s="85" t="s">
        <v>1479</v>
      </c>
      <c r="F68" s="85" t="s">
        <v>3</v>
      </c>
      <c r="G68" s="85">
        <v>1700575</v>
      </c>
      <c r="H68" s="89"/>
      <c r="I68" s="263" t="s">
        <v>757</v>
      </c>
      <c r="J68" s="89"/>
      <c r="K68" s="89"/>
      <c r="L68" s="89"/>
      <c r="M68" s="89"/>
      <c r="N68" s="264">
        <v>0</v>
      </c>
      <c r="O68" s="264">
        <v>4310</v>
      </c>
      <c r="P68" s="89" t="s">
        <v>670</v>
      </c>
    </row>
    <row r="69" spans="1:16" ht="63.75" hidden="1">
      <c r="A69" s="261" t="s">
        <v>565</v>
      </c>
      <c r="B69" s="89"/>
      <c r="C69" s="262" t="s">
        <v>615</v>
      </c>
      <c r="D69" s="84">
        <v>43469</v>
      </c>
      <c r="E69" s="85" t="s">
        <v>1480</v>
      </c>
      <c r="F69" s="85" t="s">
        <v>3</v>
      </c>
      <c r="G69" s="85">
        <v>1700546</v>
      </c>
      <c r="H69" s="89"/>
      <c r="I69" s="263" t="s">
        <v>1972</v>
      </c>
      <c r="J69" s="89"/>
      <c r="K69" s="89"/>
      <c r="L69" s="89"/>
      <c r="M69" s="89"/>
      <c r="N69" s="264">
        <v>0</v>
      </c>
      <c r="O69" s="264">
        <v>710</v>
      </c>
      <c r="P69" s="89" t="s">
        <v>670</v>
      </c>
    </row>
    <row r="70" spans="1:16" ht="38.25" hidden="1">
      <c r="A70" s="261" t="s">
        <v>565</v>
      </c>
      <c r="B70" s="89"/>
      <c r="C70" s="262" t="s">
        <v>615</v>
      </c>
      <c r="D70" s="84">
        <v>43469</v>
      </c>
      <c r="E70" s="85" t="s">
        <v>1481</v>
      </c>
      <c r="F70" s="85" t="s">
        <v>3</v>
      </c>
      <c r="G70" s="85">
        <v>1700460</v>
      </c>
      <c r="H70" s="89"/>
      <c r="I70" s="263" t="s">
        <v>729</v>
      </c>
      <c r="J70" s="89"/>
      <c r="K70" s="89"/>
      <c r="L70" s="89"/>
      <c r="M70" s="89"/>
      <c r="N70" s="264">
        <v>0</v>
      </c>
      <c r="O70" s="264">
        <v>800</v>
      </c>
      <c r="P70" s="89" t="s">
        <v>670</v>
      </c>
    </row>
    <row r="71" spans="1:16" ht="38.25" hidden="1">
      <c r="A71" s="261" t="s">
        <v>565</v>
      </c>
      <c r="B71" s="89"/>
      <c r="C71" s="262" t="s">
        <v>615</v>
      </c>
      <c r="D71" s="84">
        <v>43469</v>
      </c>
      <c r="E71" s="85" t="s">
        <v>1482</v>
      </c>
      <c r="F71" s="85" t="s">
        <v>3</v>
      </c>
      <c r="G71" s="85">
        <v>1700458</v>
      </c>
      <c r="H71" s="89"/>
      <c r="I71" s="263" t="s">
        <v>1973</v>
      </c>
      <c r="J71" s="89"/>
      <c r="K71" s="89"/>
      <c r="L71" s="89"/>
      <c r="M71" s="89"/>
      <c r="N71" s="264">
        <v>0</v>
      </c>
      <c r="O71" s="264">
        <v>2782.4700000000003</v>
      </c>
      <c r="P71" s="89" t="s">
        <v>670</v>
      </c>
    </row>
    <row r="72" spans="1:16" ht="38.25" hidden="1">
      <c r="A72" s="261">
        <v>35</v>
      </c>
      <c r="B72" s="89"/>
      <c r="C72" s="262" t="s">
        <v>46</v>
      </c>
      <c r="D72" s="84">
        <v>43469</v>
      </c>
      <c r="E72" s="85" t="s">
        <v>1483</v>
      </c>
      <c r="F72" s="85" t="s">
        <v>3</v>
      </c>
      <c r="G72" s="85">
        <v>1700457</v>
      </c>
      <c r="H72" s="89"/>
      <c r="I72" s="263" t="s">
        <v>1974</v>
      </c>
      <c r="J72" s="89"/>
      <c r="K72" s="89"/>
      <c r="L72" s="89"/>
      <c r="M72" s="89"/>
      <c r="N72" s="264">
        <v>0</v>
      </c>
      <c r="O72" s="264">
        <v>494</v>
      </c>
      <c r="P72" s="89" t="s">
        <v>670</v>
      </c>
    </row>
    <row r="73" spans="1:16" ht="51" hidden="1">
      <c r="A73" s="261">
        <v>190</v>
      </c>
      <c r="B73" s="89"/>
      <c r="C73" s="262" t="s">
        <v>92</v>
      </c>
      <c r="D73" s="84">
        <v>43469</v>
      </c>
      <c r="E73" s="85" t="s">
        <v>1484</v>
      </c>
      <c r="F73" s="85" t="s">
        <v>3</v>
      </c>
      <c r="G73" s="85">
        <v>1700586</v>
      </c>
      <c r="H73" s="89"/>
      <c r="I73" s="263" t="s">
        <v>1975</v>
      </c>
      <c r="J73" s="89"/>
      <c r="K73" s="89"/>
      <c r="L73" s="89"/>
      <c r="M73" s="89"/>
      <c r="N73" s="264">
        <v>0</v>
      </c>
      <c r="O73" s="264">
        <v>200</v>
      </c>
      <c r="P73" s="89" t="s">
        <v>670</v>
      </c>
    </row>
    <row r="74" spans="1:16" ht="38.25" hidden="1">
      <c r="A74" s="261" t="s">
        <v>565</v>
      </c>
      <c r="B74" s="89"/>
      <c r="C74" s="262" t="s">
        <v>615</v>
      </c>
      <c r="D74" s="84">
        <v>43469</v>
      </c>
      <c r="E74" s="85" t="s">
        <v>1485</v>
      </c>
      <c r="F74" s="85" t="s">
        <v>3</v>
      </c>
      <c r="G74" s="85">
        <v>1700593</v>
      </c>
      <c r="H74" s="89"/>
      <c r="I74" s="263" t="s">
        <v>715</v>
      </c>
      <c r="J74" s="89"/>
      <c r="K74" s="89"/>
      <c r="L74" s="89"/>
      <c r="M74" s="89"/>
      <c r="N74" s="264">
        <v>0</v>
      </c>
      <c r="O74" s="264">
        <v>1713</v>
      </c>
      <c r="P74" s="89" t="s">
        <v>670</v>
      </c>
    </row>
    <row r="75" spans="1:16" ht="38.25" hidden="1">
      <c r="A75" s="261">
        <v>592</v>
      </c>
      <c r="B75" s="89"/>
      <c r="C75" s="262" t="s">
        <v>645</v>
      </c>
      <c r="D75" s="84">
        <v>43469</v>
      </c>
      <c r="E75" s="85" t="s">
        <v>1486</v>
      </c>
      <c r="F75" s="85" t="s">
        <v>3</v>
      </c>
      <c r="G75" s="85">
        <v>1700637</v>
      </c>
      <c r="H75" s="89"/>
      <c r="I75" s="263" t="s">
        <v>1976</v>
      </c>
      <c r="J75" s="89"/>
      <c r="K75" s="89"/>
      <c r="L75" s="89"/>
      <c r="M75" s="89"/>
      <c r="N75" s="264">
        <v>0</v>
      </c>
      <c r="O75" s="264">
        <v>729.6</v>
      </c>
      <c r="P75" s="89" t="s">
        <v>670</v>
      </c>
    </row>
    <row r="76" spans="1:16" ht="51" hidden="1">
      <c r="A76" s="261">
        <v>592</v>
      </c>
      <c r="B76" s="89"/>
      <c r="C76" s="262" t="s">
        <v>645</v>
      </c>
      <c r="D76" s="84">
        <v>43469</v>
      </c>
      <c r="E76" s="85" t="s">
        <v>1487</v>
      </c>
      <c r="F76" s="85" t="s">
        <v>3</v>
      </c>
      <c r="G76" s="85">
        <v>1700640</v>
      </c>
      <c r="H76" s="89"/>
      <c r="I76" s="263" t="s">
        <v>1977</v>
      </c>
      <c r="J76" s="89"/>
      <c r="K76" s="89"/>
      <c r="L76" s="89"/>
      <c r="M76" s="89"/>
      <c r="N76" s="264">
        <v>0</v>
      </c>
      <c r="O76" s="264">
        <v>514</v>
      </c>
      <c r="P76" s="89" t="s">
        <v>670</v>
      </c>
    </row>
    <row r="77" spans="1:16" ht="51" hidden="1">
      <c r="A77" s="261" t="s">
        <v>565</v>
      </c>
      <c r="B77" s="89"/>
      <c r="C77" s="262" t="s">
        <v>615</v>
      </c>
      <c r="D77" s="84">
        <v>43469</v>
      </c>
      <c r="E77" s="85" t="s">
        <v>1488</v>
      </c>
      <c r="F77" s="85" t="s">
        <v>3</v>
      </c>
      <c r="G77" s="85">
        <v>1700379</v>
      </c>
      <c r="H77" s="89"/>
      <c r="I77" s="263" t="s">
        <v>1978</v>
      </c>
      <c r="J77" s="89"/>
      <c r="K77" s="89"/>
      <c r="L77" s="89"/>
      <c r="M77" s="89"/>
      <c r="N77" s="264">
        <v>0</v>
      </c>
      <c r="O77" s="264">
        <v>2721</v>
      </c>
      <c r="P77" s="89" t="s">
        <v>670</v>
      </c>
    </row>
    <row r="78" spans="1:16" ht="51" hidden="1">
      <c r="A78" s="261" t="s">
        <v>565</v>
      </c>
      <c r="B78" s="89"/>
      <c r="C78" s="262" t="s">
        <v>615</v>
      </c>
      <c r="D78" s="84">
        <v>43469</v>
      </c>
      <c r="E78" s="85" t="s">
        <v>1489</v>
      </c>
      <c r="F78" s="85" t="s">
        <v>3</v>
      </c>
      <c r="G78" s="85">
        <v>1700380</v>
      </c>
      <c r="H78" s="89"/>
      <c r="I78" s="263" t="s">
        <v>1979</v>
      </c>
      <c r="J78" s="89"/>
      <c r="K78" s="89"/>
      <c r="L78" s="89"/>
      <c r="M78" s="89"/>
      <c r="N78" s="264">
        <v>0</v>
      </c>
      <c r="O78" s="264">
        <v>7999.85</v>
      </c>
      <c r="P78" s="89" t="s">
        <v>670</v>
      </c>
    </row>
    <row r="79" spans="1:16" ht="63.75" hidden="1">
      <c r="A79" s="261" t="s">
        <v>565</v>
      </c>
      <c r="B79" s="89"/>
      <c r="C79" s="262" t="s">
        <v>615</v>
      </c>
      <c r="D79" s="84">
        <v>43469</v>
      </c>
      <c r="E79" s="85" t="s">
        <v>1490</v>
      </c>
      <c r="F79" s="85" t="s">
        <v>3</v>
      </c>
      <c r="G79" s="85">
        <v>1700443</v>
      </c>
      <c r="H79" s="89"/>
      <c r="I79" s="263" t="s">
        <v>1980</v>
      </c>
      <c r="J79" s="89"/>
      <c r="K79" s="89"/>
      <c r="L79" s="89"/>
      <c r="M79" s="89"/>
      <c r="N79" s="264">
        <v>0</v>
      </c>
      <c r="O79" s="264">
        <v>5394.53</v>
      </c>
      <c r="P79" s="89" t="s">
        <v>670</v>
      </c>
    </row>
    <row r="80" spans="1:16" ht="38.25" hidden="1">
      <c r="A80" s="261" t="s">
        <v>565</v>
      </c>
      <c r="B80" s="89"/>
      <c r="C80" s="262" t="s">
        <v>615</v>
      </c>
      <c r="D80" s="84">
        <v>43469</v>
      </c>
      <c r="E80" s="85" t="s">
        <v>1491</v>
      </c>
      <c r="F80" s="85" t="s">
        <v>3</v>
      </c>
      <c r="G80" s="85">
        <v>1700311</v>
      </c>
      <c r="H80" s="89"/>
      <c r="I80" s="263" t="s">
        <v>1981</v>
      </c>
      <c r="J80" s="89"/>
      <c r="K80" s="89"/>
      <c r="L80" s="89"/>
      <c r="M80" s="89"/>
      <c r="N80" s="264">
        <v>0</v>
      </c>
      <c r="O80" s="264">
        <v>2075</v>
      </c>
      <c r="P80" s="89" t="s">
        <v>670</v>
      </c>
    </row>
    <row r="81" spans="1:16" ht="38.25" hidden="1">
      <c r="A81" s="261" t="s">
        <v>565</v>
      </c>
      <c r="B81" s="89"/>
      <c r="C81" s="262" t="s">
        <v>615</v>
      </c>
      <c r="D81" s="84">
        <v>43469</v>
      </c>
      <c r="E81" s="85" t="s">
        <v>1492</v>
      </c>
      <c r="F81" s="85" t="s">
        <v>3</v>
      </c>
      <c r="G81" s="85">
        <v>1700325</v>
      </c>
      <c r="H81" s="89"/>
      <c r="I81" s="286" t="s">
        <v>1982</v>
      </c>
      <c r="J81" s="89"/>
      <c r="K81" s="89"/>
      <c r="L81" s="89"/>
      <c r="M81" s="89"/>
      <c r="N81" s="264">
        <v>0</v>
      </c>
      <c r="O81" s="264">
        <v>1182.6400000000001</v>
      </c>
      <c r="P81" s="89" t="s">
        <v>670</v>
      </c>
    </row>
    <row r="82" spans="1:16" ht="38.25" hidden="1">
      <c r="A82" s="261" t="s">
        <v>565</v>
      </c>
      <c r="B82" s="89"/>
      <c r="C82" s="262" t="s">
        <v>615</v>
      </c>
      <c r="D82" s="84">
        <v>43469</v>
      </c>
      <c r="E82" s="85" t="s">
        <v>1493</v>
      </c>
      <c r="F82" s="85" t="s">
        <v>3</v>
      </c>
      <c r="G82" s="85">
        <v>1700454</v>
      </c>
      <c r="H82" s="89"/>
      <c r="I82" s="263" t="s">
        <v>1983</v>
      </c>
      <c r="J82" s="89"/>
      <c r="K82" s="89"/>
      <c r="L82" s="89"/>
      <c r="M82" s="89"/>
      <c r="N82" s="264">
        <v>0</v>
      </c>
      <c r="O82" s="264">
        <v>400</v>
      </c>
      <c r="P82" s="89" t="s">
        <v>670</v>
      </c>
    </row>
    <row r="83" spans="1:16" ht="63.75" hidden="1">
      <c r="A83" s="261">
        <v>10</v>
      </c>
      <c r="B83" s="89"/>
      <c r="C83" s="262" t="s">
        <v>41</v>
      </c>
      <c r="D83" s="84">
        <v>43469</v>
      </c>
      <c r="E83" s="85" t="s">
        <v>1494</v>
      </c>
      <c r="F83" s="85" t="s">
        <v>3</v>
      </c>
      <c r="G83" s="85">
        <v>1700448</v>
      </c>
      <c r="H83" s="89"/>
      <c r="I83" s="263" t="s">
        <v>1984</v>
      </c>
      <c r="J83" s="89"/>
      <c r="K83" s="89"/>
      <c r="L83" s="89"/>
      <c r="M83" s="89"/>
      <c r="N83" s="264">
        <v>0</v>
      </c>
      <c r="O83" s="264">
        <v>1973.3600000000001</v>
      </c>
      <c r="P83" s="89" t="s">
        <v>670</v>
      </c>
    </row>
    <row r="84" spans="1:16" ht="38.25" hidden="1">
      <c r="A84" s="261" t="s">
        <v>565</v>
      </c>
      <c r="B84" s="89"/>
      <c r="C84" s="262" t="s">
        <v>615</v>
      </c>
      <c r="D84" s="84">
        <v>43469</v>
      </c>
      <c r="E84" s="85" t="s">
        <v>1495</v>
      </c>
      <c r="F84" s="85" t="s">
        <v>3</v>
      </c>
      <c r="G84" s="85">
        <v>1700447</v>
      </c>
      <c r="H84" s="89"/>
      <c r="I84" s="263" t="s">
        <v>1985</v>
      </c>
      <c r="J84" s="89"/>
      <c r="K84" s="89"/>
      <c r="L84" s="89"/>
      <c r="M84" s="89"/>
      <c r="N84" s="264">
        <v>0</v>
      </c>
      <c r="O84" s="264">
        <v>546.5</v>
      </c>
      <c r="P84" s="89" t="s">
        <v>670</v>
      </c>
    </row>
    <row r="85" spans="1:16" ht="51" hidden="1">
      <c r="A85" s="261">
        <v>156</v>
      </c>
      <c r="B85" s="89"/>
      <c r="C85" s="262" t="s">
        <v>86</v>
      </c>
      <c r="D85" s="84">
        <v>43469</v>
      </c>
      <c r="E85" s="85" t="s">
        <v>1496</v>
      </c>
      <c r="F85" s="85" t="s">
        <v>3</v>
      </c>
      <c r="G85" s="85">
        <v>1700417</v>
      </c>
      <c r="H85" s="89"/>
      <c r="I85" s="263" t="s">
        <v>1986</v>
      </c>
      <c r="J85" s="89"/>
      <c r="K85" s="89"/>
      <c r="L85" s="89"/>
      <c r="M85" s="89"/>
      <c r="N85" s="264">
        <v>0</v>
      </c>
      <c r="O85" s="264">
        <v>622.9</v>
      </c>
      <c r="P85" s="89" t="s">
        <v>670</v>
      </c>
    </row>
    <row r="86" spans="1:16" ht="51" hidden="1">
      <c r="A86" s="261">
        <v>35</v>
      </c>
      <c r="B86" s="89"/>
      <c r="C86" s="262" t="s">
        <v>46</v>
      </c>
      <c r="D86" s="84">
        <v>43469</v>
      </c>
      <c r="E86" s="85" t="s">
        <v>1497</v>
      </c>
      <c r="F86" s="85" t="s">
        <v>3</v>
      </c>
      <c r="G86" s="85">
        <v>1700369</v>
      </c>
      <c r="H86" s="89"/>
      <c r="I86" s="263" t="s">
        <v>775</v>
      </c>
      <c r="J86" s="89"/>
      <c r="K86" s="89"/>
      <c r="L86" s="89"/>
      <c r="M86" s="89"/>
      <c r="N86" s="264">
        <v>0</v>
      </c>
      <c r="O86" s="264">
        <v>460</v>
      </c>
      <c r="P86" s="89" t="s">
        <v>670</v>
      </c>
    </row>
    <row r="87" spans="1:16" ht="51" hidden="1">
      <c r="A87" s="261" t="s">
        <v>565</v>
      </c>
      <c r="B87" s="89"/>
      <c r="C87" s="262" t="s">
        <v>615</v>
      </c>
      <c r="D87" s="84">
        <v>43469</v>
      </c>
      <c r="E87" s="85" t="s">
        <v>1498</v>
      </c>
      <c r="F87" s="85" t="s">
        <v>3</v>
      </c>
      <c r="G87" s="85">
        <v>1700365</v>
      </c>
      <c r="H87" s="89"/>
      <c r="I87" s="263" t="s">
        <v>728</v>
      </c>
      <c r="J87" s="89"/>
      <c r="K87" s="89"/>
      <c r="L87" s="89"/>
      <c r="M87" s="89"/>
      <c r="N87" s="264">
        <v>0</v>
      </c>
      <c r="O87" s="264">
        <v>695</v>
      </c>
      <c r="P87" s="89" t="s">
        <v>670</v>
      </c>
    </row>
    <row r="88" spans="1:16" ht="38.25" hidden="1">
      <c r="A88" s="261">
        <v>35</v>
      </c>
      <c r="B88" s="89"/>
      <c r="C88" s="262" t="s">
        <v>46</v>
      </c>
      <c r="D88" s="84">
        <v>43472</v>
      </c>
      <c r="E88" s="85" t="s">
        <v>1499</v>
      </c>
      <c r="F88" s="85" t="s">
        <v>3</v>
      </c>
      <c r="G88" s="85">
        <v>1700797</v>
      </c>
      <c r="H88" s="89"/>
      <c r="I88" s="263" t="s">
        <v>716</v>
      </c>
      <c r="J88" s="89"/>
      <c r="K88" s="89"/>
      <c r="L88" s="89"/>
      <c r="M88" s="89"/>
      <c r="N88" s="264">
        <v>0</v>
      </c>
      <c r="O88" s="264">
        <v>1277</v>
      </c>
      <c r="P88" s="89" t="s">
        <v>670</v>
      </c>
    </row>
    <row r="89" spans="1:16" ht="38.25" hidden="1">
      <c r="A89" s="261" t="s">
        <v>565</v>
      </c>
      <c r="B89" s="89"/>
      <c r="C89" s="262" t="s">
        <v>615</v>
      </c>
      <c r="D89" s="84">
        <v>43472</v>
      </c>
      <c r="E89" s="85" t="s">
        <v>1500</v>
      </c>
      <c r="F89" s="85" t="s">
        <v>3</v>
      </c>
      <c r="G89" s="85">
        <v>1700808</v>
      </c>
      <c r="H89" s="89"/>
      <c r="I89" s="263" t="s">
        <v>1987</v>
      </c>
      <c r="J89" s="89"/>
      <c r="K89" s="89"/>
      <c r="L89" s="89"/>
      <c r="M89" s="89"/>
      <c r="N89" s="264">
        <v>0</v>
      </c>
      <c r="O89" s="264">
        <v>7101.41</v>
      </c>
      <c r="P89" s="89" t="s">
        <v>670</v>
      </c>
    </row>
    <row r="90" spans="1:16" ht="51" hidden="1">
      <c r="A90" s="261" t="s">
        <v>565</v>
      </c>
      <c r="B90" s="89"/>
      <c r="C90" s="262" t="s">
        <v>615</v>
      </c>
      <c r="D90" s="84">
        <v>43472</v>
      </c>
      <c r="E90" s="85" t="s">
        <v>1501</v>
      </c>
      <c r="F90" s="85" t="s">
        <v>3</v>
      </c>
      <c r="G90" s="85">
        <v>1700901</v>
      </c>
      <c r="H90" s="89"/>
      <c r="I90" s="263" t="s">
        <v>1988</v>
      </c>
      <c r="J90" s="89"/>
      <c r="K90" s="89"/>
      <c r="L90" s="89"/>
      <c r="M90" s="89"/>
      <c r="N90" s="264">
        <v>0</v>
      </c>
      <c r="O90" s="264">
        <v>548.45000000000005</v>
      </c>
      <c r="P90" s="89" t="s">
        <v>670</v>
      </c>
    </row>
    <row r="91" spans="1:16" ht="51" hidden="1">
      <c r="A91" s="261" t="s">
        <v>565</v>
      </c>
      <c r="B91" s="89"/>
      <c r="C91" s="262" t="s">
        <v>615</v>
      </c>
      <c r="D91" s="84">
        <v>43472</v>
      </c>
      <c r="E91" s="85" t="s">
        <v>1502</v>
      </c>
      <c r="F91" s="85" t="s">
        <v>3</v>
      </c>
      <c r="G91" s="85">
        <v>1700946</v>
      </c>
      <c r="H91" s="89"/>
      <c r="I91" s="263" t="s">
        <v>1989</v>
      </c>
      <c r="J91" s="89"/>
      <c r="K91" s="89"/>
      <c r="L91" s="89"/>
      <c r="M91" s="89"/>
      <c r="N91" s="264">
        <v>0</v>
      </c>
      <c r="O91" s="264">
        <v>1716.65</v>
      </c>
      <c r="P91" s="89" t="s">
        <v>670</v>
      </c>
    </row>
    <row r="92" spans="1:16" ht="51" hidden="1">
      <c r="A92" s="261">
        <v>132</v>
      </c>
      <c r="B92" s="89"/>
      <c r="C92" s="262" t="s">
        <v>68</v>
      </c>
      <c r="D92" s="84">
        <v>43472</v>
      </c>
      <c r="E92" s="85" t="s">
        <v>1503</v>
      </c>
      <c r="F92" s="85" t="s">
        <v>3</v>
      </c>
      <c r="G92" s="85">
        <v>1700968</v>
      </c>
      <c r="H92" s="89"/>
      <c r="I92" s="263" t="s">
        <v>1990</v>
      </c>
      <c r="J92" s="89"/>
      <c r="K92" s="89"/>
      <c r="L92" s="89"/>
      <c r="M92" s="89"/>
      <c r="N92" s="264">
        <v>0</v>
      </c>
      <c r="O92" s="264">
        <v>50</v>
      </c>
      <c r="P92" s="89" t="s">
        <v>670</v>
      </c>
    </row>
    <row r="93" spans="1:16" ht="51" hidden="1">
      <c r="A93" s="261">
        <v>132</v>
      </c>
      <c r="B93" s="89"/>
      <c r="C93" s="262" t="s">
        <v>68</v>
      </c>
      <c r="D93" s="84">
        <v>43472</v>
      </c>
      <c r="E93" s="85" t="s">
        <v>1504</v>
      </c>
      <c r="F93" s="85" t="s">
        <v>3</v>
      </c>
      <c r="G93" s="85">
        <v>1700971</v>
      </c>
      <c r="H93" s="89"/>
      <c r="I93" s="263" t="s">
        <v>1991</v>
      </c>
      <c r="J93" s="89"/>
      <c r="K93" s="89"/>
      <c r="L93" s="89"/>
      <c r="M93" s="89"/>
      <c r="N93" s="264">
        <v>0</v>
      </c>
      <c r="O93" s="264">
        <v>1000</v>
      </c>
      <c r="P93" s="89" t="s">
        <v>670</v>
      </c>
    </row>
    <row r="94" spans="1:16" ht="51" hidden="1">
      <c r="A94" s="261" t="s">
        <v>565</v>
      </c>
      <c r="B94" s="89"/>
      <c r="C94" s="262" t="s">
        <v>615</v>
      </c>
      <c r="D94" s="84">
        <v>43472</v>
      </c>
      <c r="E94" s="85" t="s">
        <v>1505</v>
      </c>
      <c r="F94" s="85" t="s">
        <v>3</v>
      </c>
      <c r="G94" s="85">
        <v>1700974</v>
      </c>
      <c r="H94" s="89"/>
      <c r="I94" s="257" t="s">
        <v>1992</v>
      </c>
      <c r="J94" s="89"/>
      <c r="K94" s="89"/>
      <c r="L94" s="89"/>
      <c r="M94" s="89"/>
      <c r="N94" s="265">
        <v>0</v>
      </c>
      <c r="O94" s="265">
        <v>488.98</v>
      </c>
      <c r="P94" s="89" t="s">
        <v>670</v>
      </c>
    </row>
    <row r="95" spans="1:16" ht="51" hidden="1">
      <c r="A95" s="261">
        <v>15</v>
      </c>
      <c r="B95" s="89"/>
      <c r="C95" s="262" t="s">
        <v>42</v>
      </c>
      <c r="D95" s="84">
        <v>43472</v>
      </c>
      <c r="E95" s="85" t="s">
        <v>1506</v>
      </c>
      <c r="F95" s="85" t="s">
        <v>3</v>
      </c>
      <c r="G95" s="85">
        <v>1700975</v>
      </c>
      <c r="H95" s="89"/>
      <c r="I95" s="257" t="s">
        <v>1993</v>
      </c>
      <c r="J95" s="89"/>
      <c r="K95" s="89"/>
      <c r="L95" s="89"/>
      <c r="M95" s="89"/>
      <c r="N95" s="265">
        <v>0</v>
      </c>
      <c r="O95" s="265">
        <v>20000</v>
      </c>
      <c r="P95" s="89" t="s">
        <v>670</v>
      </c>
    </row>
    <row r="96" spans="1:16" ht="51" hidden="1">
      <c r="A96" s="261">
        <v>86</v>
      </c>
      <c r="B96" s="89"/>
      <c r="C96" s="262" t="s">
        <v>56</v>
      </c>
      <c r="D96" s="84">
        <v>43472</v>
      </c>
      <c r="E96" s="85" t="s">
        <v>1507</v>
      </c>
      <c r="F96" s="85" t="s">
        <v>3</v>
      </c>
      <c r="G96" s="85">
        <v>1700820</v>
      </c>
      <c r="H96" s="89"/>
      <c r="I96" s="257" t="s">
        <v>1994</v>
      </c>
      <c r="J96" s="89"/>
      <c r="K96" s="89"/>
      <c r="L96" s="89"/>
      <c r="M96" s="89"/>
      <c r="N96" s="265">
        <v>0</v>
      </c>
      <c r="O96" s="265">
        <v>1025</v>
      </c>
      <c r="P96" s="89" t="s">
        <v>670</v>
      </c>
    </row>
    <row r="97" spans="1:16" ht="51" hidden="1">
      <c r="A97" s="261">
        <v>86</v>
      </c>
      <c r="B97" s="89"/>
      <c r="C97" s="262" t="s">
        <v>56</v>
      </c>
      <c r="D97" s="84">
        <v>43472</v>
      </c>
      <c r="E97" s="85" t="s">
        <v>1508</v>
      </c>
      <c r="F97" s="85" t="s">
        <v>3</v>
      </c>
      <c r="G97" s="85">
        <v>1700821</v>
      </c>
      <c r="H97" s="89"/>
      <c r="I97" s="257" t="s">
        <v>1995</v>
      </c>
      <c r="J97" s="89"/>
      <c r="K97" s="89"/>
      <c r="L97" s="89"/>
      <c r="M97" s="89"/>
      <c r="N97" s="265">
        <v>0</v>
      </c>
      <c r="O97" s="265">
        <v>500</v>
      </c>
      <c r="P97" s="89" t="s">
        <v>670</v>
      </c>
    </row>
    <row r="98" spans="1:16" ht="51" hidden="1">
      <c r="A98" s="261">
        <v>163</v>
      </c>
      <c r="B98" s="89"/>
      <c r="C98" s="262" t="s">
        <v>88</v>
      </c>
      <c r="D98" s="84">
        <v>43472</v>
      </c>
      <c r="E98" s="85" t="s">
        <v>1509</v>
      </c>
      <c r="F98" s="85" t="s">
        <v>3</v>
      </c>
      <c r="G98" s="85">
        <v>1700840</v>
      </c>
      <c r="H98" s="89"/>
      <c r="I98" s="257" t="s">
        <v>1996</v>
      </c>
      <c r="J98" s="89"/>
      <c r="K98" s="89"/>
      <c r="L98" s="89"/>
      <c r="M98" s="89"/>
      <c r="N98" s="265">
        <v>0</v>
      </c>
      <c r="O98" s="265">
        <v>589.76</v>
      </c>
      <c r="P98" s="89" t="s">
        <v>670</v>
      </c>
    </row>
    <row r="99" spans="1:16" ht="51" hidden="1">
      <c r="A99" s="261">
        <v>163</v>
      </c>
      <c r="B99" s="89"/>
      <c r="C99" s="262" t="s">
        <v>88</v>
      </c>
      <c r="D99" s="84">
        <v>43472</v>
      </c>
      <c r="E99" s="85" t="s">
        <v>1510</v>
      </c>
      <c r="F99" s="85" t="s">
        <v>3</v>
      </c>
      <c r="G99" s="85">
        <v>1700842</v>
      </c>
      <c r="H99" s="89"/>
      <c r="I99" s="257" t="s">
        <v>1997</v>
      </c>
      <c r="J99" s="89"/>
      <c r="K99" s="89"/>
      <c r="L99" s="89"/>
      <c r="M99" s="89"/>
      <c r="N99" s="265">
        <v>0</v>
      </c>
      <c r="O99" s="265">
        <v>0.57999999999999996</v>
      </c>
      <c r="P99" s="89" t="s">
        <v>670</v>
      </c>
    </row>
    <row r="100" spans="1:16" ht="38.25" hidden="1">
      <c r="A100" s="261" t="s">
        <v>565</v>
      </c>
      <c r="B100" s="89"/>
      <c r="C100" s="262" t="s">
        <v>615</v>
      </c>
      <c r="D100" s="84">
        <v>43472</v>
      </c>
      <c r="E100" s="85" t="s">
        <v>1511</v>
      </c>
      <c r="F100" s="85" t="s">
        <v>3</v>
      </c>
      <c r="G100" s="85">
        <v>1700786</v>
      </c>
      <c r="H100" s="89"/>
      <c r="I100" s="257" t="s">
        <v>1998</v>
      </c>
      <c r="J100" s="89"/>
      <c r="K100" s="89"/>
      <c r="L100" s="89"/>
      <c r="M100" s="89"/>
      <c r="N100" s="265">
        <v>0</v>
      </c>
      <c r="O100" s="265">
        <v>400</v>
      </c>
      <c r="P100" s="89" t="s">
        <v>670</v>
      </c>
    </row>
    <row r="101" spans="1:16" ht="51" hidden="1">
      <c r="A101" s="261">
        <v>592</v>
      </c>
      <c r="B101" s="89"/>
      <c r="C101" s="262" t="s">
        <v>645</v>
      </c>
      <c r="D101" s="84">
        <v>43472</v>
      </c>
      <c r="E101" s="85" t="s">
        <v>1512</v>
      </c>
      <c r="F101" s="85" t="s">
        <v>3</v>
      </c>
      <c r="G101" s="85">
        <v>1700871</v>
      </c>
      <c r="H101" s="89"/>
      <c r="I101" s="257" t="s">
        <v>1999</v>
      </c>
      <c r="J101" s="89"/>
      <c r="K101" s="89"/>
      <c r="L101" s="89"/>
      <c r="M101" s="89"/>
      <c r="N101" s="265">
        <v>0</v>
      </c>
      <c r="O101" s="265">
        <v>88806.8</v>
      </c>
      <c r="P101" s="89" t="s">
        <v>670</v>
      </c>
    </row>
    <row r="102" spans="1:16" ht="51" hidden="1">
      <c r="A102" s="261">
        <v>592</v>
      </c>
      <c r="B102" s="89"/>
      <c r="C102" s="262" t="s">
        <v>645</v>
      </c>
      <c r="D102" s="84">
        <v>43472</v>
      </c>
      <c r="E102" s="85" t="s">
        <v>1513</v>
      </c>
      <c r="F102" s="85" t="s">
        <v>3</v>
      </c>
      <c r="G102" s="85">
        <v>1700869</v>
      </c>
      <c r="H102" s="89"/>
      <c r="I102" s="257" t="s">
        <v>2000</v>
      </c>
      <c r="J102" s="89"/>
      <c r="K102" s="89"/>
      <c r="L102" s="89"/>
      <c r="M102" s="89"/>
      <c r="N102" s="265">
        <v>0</v>
      </c>
      <c r="O102" s="265">
        <v>22563</v>
      </c>
      <c r="P102" s="89" t="s">
        <v>670</v>
      </c>
    </row>
    <row r="103" spans="1:16" ht="51" hidden="1">
      <c r="A103" s="261">
        <v>15</v>
      </c>
      <c r="B103" s="89"/>
      <c r="C103" s="262" t="s">
        <v>42</v>
      </c>
      <c r="D103" s="84">
        <v>43472</v>
      </c>
      <c r="E103" s="85" t="s">
        <v>1514</v>
      </c>
      <c r="F103" s="85" t="s">
        <v>3</v>
      </c>
      <c r="G103" s="85">
        <v>1700849</v>
      </c>
      <c r="H103" s="89"/>
      <c r="I103" s="257" t="s">
        <v>2001</v>
      </c>
      <c r="J103" s="89"/>
      <c r="K103" s="89"/>
      <c r="L103" s="89"/>
      <c r="M103" s="89"/>
      <c r="N103" s="265">
        <v>0</v>
      </c>
      <c r="O103" s="265">
        <v>8660.9600000000009</v>
      </c>
      <c r="P103" s="89" t="s">
        <v>670</v>
      </c>
    </row>
    <row r="104" spans="1:16" ht="76.5" hidden="1">
      <c r="A104" s="261" t="s">
        <v>557</v>
      </c>
      <c r="B104" s="89"/>
      <c r="C104" s="262" t="s">
        <v>777</v>
      </c>
      <c r="D104" s="84">
        <v>43472</v>
      </c>
      <c r="E104" s="85" t="s">
        <v>1515</v>
      </c>
      <c r="F104" s="85" t="s">
        <v>11</v>
      </c>
      <c r="G104" s="85">
        <v>944285</v>
      </c>
      <c r="H104" s="89"/>
      <c r="I104" s="257" t="s">
        <v>2002</v>
      </c>
      <c r="J104" s="89"/>
      <c r="K104" s="89"/>
      <c r="L104" s="89"/>
      <c r="M104" s="89"/>
      <c r="N104" s="265">
        <v>581216.30000000005</v>
      </c>
      <c r="O104" s="265">
        <v>0</v>
      </c>
      <c r="P104" s="89" t="s">
        <v>670</v>
      </c>
    </row>
    <row r="105" spans="1:16" ht="76.5" hidden="1">
      <c r="A105" s="261">
        <v>41</v>
      </c>
      <c r="B105" s="89"/>
      <c r="C105" s="262" t="s">
        <v>47</v>
      </c>
      <c r="D105" s="84">
        <v>43472</v>
      </c>
      <c r="E105" s="85" t="s">
        <v>1516</v>
      </c>
      <c r="F105" s="85" t="s">
        <v>628</v>
      </c>
      <c r="G105" s="85">
        <v>182817</v>
      </c>
      <c r="H105" s="89"/>
      <c r="I105" s="257" t="s">
        <v>2003</v>
      </c>
      <c r="J105" s="89"/>
      <c r="K105" s="89"/>
      <c r="L105" s="89"/>
      <c r="M105" s="89"/>
      <c r="N105" s="265">
        <v>0</v>
      </c>
      <c r="O105" s="265">
        <v>303804</v>
      </c>
      <c r="P105" s="89" t="s">
        <v>670</v>
      </c>
    </row>
    <row r="106" spans="1:16" ht="51" hidden="1">
      <c r="A106" s="261">
        <v>591</v>
      </c>
      <c r="B106" s="89"/>
      <c r="C106" s="262" t="s">
        <v>1364</v>
      </c>
      <c r="D106" s="84">
        <v>43473</v>
      </c>
      <c r="E106" s="85" t="s">
        <v>1517</v>
      </c>
      <c r="F106" s="85" t="s">
        <v>3</v>
      </c>
      <c r="G106" s="85">
        <v>1701346</v>
      </c>
      <c r="H106" s="89"/>
      <c r="I106" s="257" t="s">
        <v>2004</v>
      </c>
      <c r="J106" s="89"/>
      <c r="K106" s="89"/>
      <c r="L106" s="89"/>
      <c r="M106" s="89"/>
      <c r="N106" s="265">
        <v>0</v>
      </c>
      <c r="O106" s="265">
        <v>24.400000000000002</v>
      </c>
      <c r="P106" s="89" t="s">
        <v>670</v>
      </c>
    </row>
    <row r="107" spans="1:16" ht="63.75" hidden="1">
      <c r="A107" s="261">
        <v>20</v>
      </c>
      <c r="B107" s="89"/>
      <c r="C107" s="262" t="s">
        <v>44</v>
      </c>
      <c r="D107" s="84">
        <v>43473</v>
      </c>
      <c r="E107" s="85" t="s">
        <v>1518</v>
      </c>
      <c r="F107" s="85" t="s">
        <v>3</v>
      </c>
      <c r="G107" s="85">
        <v>1701337</v>
      </c>
      <c r="H107" s="89"/>
      <c r="I107" s="257" t="s">
        <v>2005</v>
      </c>
      <c r="J107" s="89"/>
      <c r="K107" s="89"/>
      <c r="L107" s="89"/>
      <c r="M107" s="89"/>
      <c r="N107" s="265">
        <v>0</v>
      </c>
      <c r="O107" s="265">
        <v>628</v>
      </c>
      <c r="P107" s="89" t="s">
        <v>670</v>
      </c>
    </row>
    <row r="108" spans="1:16" ht="51" hidden="1">
      <c r="A108" s="261" t="s">
        <v>565</v>
      </c>
      <c r="B108" s="89"/>
      <c r="C108" s="262" t="s">
        <v>615</v>
      </c>
      <c r="D108" s="84">
        <v>43473</v>
      </c>
      <c r="E108" s="85" t="s">
        <v>1519</v>
      </c>
      <c r="F108" s="85" t="s">
        <v>3</v>
      </c>
      <c r="G108" s="85">
        <v>1701331</v>
      </c>
      <c r="H108" s="89"/>
      <c r="I108" s="257" t="s">
        <v>2006</v>
      </c>
      <c r="J108" s="89"/>
      <c r="K108" s="89"/>
      <c r="L108" s="89"/>
      <c r="M108" s="89"/>
      <c r="N108" s="265">
        <v>0</v>
      </c>
      <c r="O108" s="265">
        <v>1074.67</v>
      </c>
      <c r="P108" s="89" t="s">
        <v>670</v>
      </c>
    </row>
    <row r="109" spans="1:16" ht="38.25" hidden="1">
      <c r="A109" s="261" t="s">
        <v>565</v>
      </c>
      <c r="B109" s="89"/>
      <c r="C109" s="262" t="s">
        <v>615</v>
      </c>
      <c r="D109" s="84">
        <v>43473</v>
      </c>
      <c r="E109" s="85" t="s">
        <v>1520</v>
      </c>
      <c r="F109" s="85" t="s">
        <v>3</v>
      </c>
      <c r="G109" s="85">
        <v>1701328</v>
      </c>
      <c r="H109" s="89"/>
      <c r="I109" s="257" t="s">
        <v>2007</v>
      </c>
      <c r="J109" s="89"/>
      <c r="K109" s="89"/>
      <c r="L109" s="89"/>
      <c r="M109" s="89"/>
      <c r="N109" s="265">
        <v>0</v>
      </c>
      <c r="O109" s="265">
        <v>50000</v>
      </c>
      <c r="P109" s="89" t="s">
        <v>670</v>
      </c>
    </row>
    <row r="110" spans="1:16" ht="51" hidden="1">
      <c r="A110" s="261" t="s">
        <v>565</v>
      </c>
      <c r="B110" s="89"/>
      <c r="C110" s="262" t="s">
        <v>615</v>
      </c>
      <c r="D110" s="84">
        <v>43473</v>
      </c>
      <c r="E110" s="85" t="s">
        <v>1521</v>
      </c>
      <c r="F110" s="85" t="s">
        <v>3</v>
      </c>
      <c r="G110" s="85">
        <v>1701284</v>
      </c>
      <c r="H110" s="89"/>
      <c r="I110" s="257" t="s">
        <v>776</v>
      </c>
      <c r="J110" s="89"/>
      <c r="K110" s="89"/>
      <c r="L110" s="89"/>
      <c r="M110" s="89"/>
      <c r="N110" s="265">
        <v>0</v>
      </c>
      <c r="O110" s="265">
        <v>467.88</v>
      </c>
      <c r="P110" s="89" t="s">
        <v>670</v>
      </c>
    </row>
    <row r="111" spans="1:16" ht="38.25" hidden="1">
      <c r="A111" s="261" t="s">
        <v>565</v>
      </c>
      <c r="B111" s="89"/>
      <c r="C111" s="262" t="s">
        <v>615</v>
      </c>
      <c r="D111" s="84">
        <v>43473</v>
      </c>
      <c r="E111" s="85" t="s">
        <v>1522</v>
      </c>
      <c r="F111" s="85" t="s">
        <v>3</v>
      </c>
      <c r="G111" s="85">
        <v>1701354</v>
      </c>
      <c r="H111" s="89"/>
      <c r="I111" s="257" t="s">
        <v>1411</v>
      </c>
      <c r="J111" s="89"/>
      <c r="K111" s="89"/>
      <c r="L111" s="89"/>
      <c r="M111" s="89"/>
      <c r="N111" s="265">
        <v>0</v>
      </c>
      <c r="O111" s="265">
        <v>500</v>
      </c>
      <c r="P111" s="89" t="s">
        <v>670</v>
      </c>
    </row>
    <row r="112" spans="1:16" ht="51" hidden="1">
      <c r="A112" s="261" t="s">
        <v>565</v>
      </c>
      <c r="B112" s="89"/>
      <c r="C112" s="262" t="s">
        <v>615</v>
      </c>
      <c r="D112" s="84">
        <v>43473</v>
      </c>
      <c r="E112" s="85" t="s">
        <v>1523</v>
      </c>
      <c r="F112" s="85" t="s">
        <v>3</v>
      </c>
      <c r="G112" s="85">
        <v>1701377</v>
      </c>
      <c r="H112" s="89"/>
      <c r="I112" s="257" t="s">
        <v>2008</v>
      </c>
      <c r="J112" s="89"/>
      <c r="K112" s="89"/>
      <c r="L112" s="89"/>
      <c r="M112" s="89"/>
      <c r="N112" s="265">
        <v>0</v>
      </c>
      <c r="O112" s="265">
        <v>62</v>
      </c>
      <c r="P112" s="89" t="s">
        <v>670</v>
      </c>
    </row>
    <row r="113" spans="1:16" ht="63.75" hidden="1">
      <c r="A113" s="261" t="s">
        <v>565</v>
      </c>
      <c r="B113" s="89"/>
      <c r="C113" s="262" t="s">
        <v>615</v>
      </c>
      <c r="D113" s="84">
        <v>43473</v>
      </c>
      <c r="E113" s="85" t="s">
        <v>1524</v>
      </c>
      <c r="F113" s="85" t="s">
        <v>3</v>
      </c>
      <c r="G113" s="85">
        <v>1701390</v>
      </c>
      <c r="H113" s="89"/>
      <c r="I113" s="257" t="s">
        <v>2009</v>
      </c>
      <c r="J113" s="89"/>
      <c r="K113" s="89"/>
      <c r="L113" s="89"/>
      <c r="M113" s="89"/>
      <c r="N113" s="265">
        <v>0</v>
      </c>
      <c r="O113" s="265">
        <v>600</v>
      </c>
      <c r="P113" s="89" t="s">
        <v>670</v>
      </c>
    </row>
    <row r="114" spans="1:16" ht="51" hidden="1">
      <c r="A114" s="261">
        <v>383</v>
      </c>
      <c r="B114" s="89"/>
      <c r="C114" s="262" t="s">
        <v>1357</v>
      </c>
      <c r="D114" s="84">
        <v>43473</v>
      </c>
      <c r="E114" s="85" t="s">
        <v>1525</v>
      </c>
      <c r="F114" s="85" t="s">
        <v>3</v>
      </c>
      <c r="G114" s="85">
        <v>1701449</v>
      </c>
      <c r="H114" s="89"/>
      <c r="I114" s="257" t="s">
        <v>2010</v>
      </c>
      <c r="J114" s="89"/>
      <c r="K114" s="89"/>
      <c r="L114" s="89"/>
      <c r="M114" s="89"/>
      <c r="N114" s="265">
        <v>0</v>
      </c>
      <c r="O114" s="265">
        <v>0.5</v>
      </c>
      <c r="P114" s="89" t="s">
        <v>670</v>
      </c>
    </row>
    <row r="115" spans="1:16" ht="51" hidden="1">
      <c r="A115" s="261" t="s">
        <v>565</v>
      </c>
      <c r="B115" s="89"/>
      <c r="C115" s="262" t="s">
        <v>615</v>
      </c>
      <c r="D115" s="84">
        <v>43473</v>
      </c>
      <c r="E115" s="85" t="s">
        <v>1526</v>
      </c>
      <c r="F115" s="85" t="s">
        <v>3</v>
      </c>
      <c r="G115" s="85">
        <v>1701216</v>
      </c>
      <c r="H115" s="89"/>
      <c r="I115" s="257" t="s">
        <v>2011</v>
      </c>
      <c r="J115" s="89"/>
      <c r="K115" s="89"/>
      <c r="L115" s="89"/>
      <c r="M115" s="89"/>
      <c r="N115" s="265">
        <v>0</v>
      </c>
      <c r="O115" s="265">
        <v>211</v>
      </c>
      <c r="P115" s="89" t="s">
        <v>670</v>
      </c>
    </row>
    <row r="116" spans="1:16" ht="51" hidden="1">
      <c r="A116" s="261" t="s">
        <v>565</v>
      </c>
      <c r="B116" s="89"/>
      <c r="C116" s="262" t="s">
        <v>615</v>
      </c>
      <c r="D116" s="84">
        <v>43473</v>
      </c>
      <c r="E116" s="85" t="s">
        <v>1527</v>
      </c>
      <c r="F116" s="85" t="s">
        <v>3</v>
      </c>
      <c r="G116" s="85">
        <v>1701218</v>
      </c>
      <c r="H116" s="89"/>
      <c r="I116" s="257" t="s">
        <v>2012</v>
      </c>
      <c r="J116" s="89"/>
      <c r="K116" s="89"/>
      <c r="L116" s="89"/>
      <c r="M116" s="89"/>
      <c r="N116" s="265">
        <v>0</v>
      </c>
      <c r="O116" s="265">
        <v>3053.54</v>
      </c>
      <c r="P116" s="89" t="s">
        <v>670</v>
      </c>
    </row>
    <row r="117" spans="1:16" ht="63.75" hidden="1">
      <c r="A117" s="261">
        <v>670</v>
      </c>
      <c r="B117" s="89"/>
      <c r="C117" s="262" t="s">
        <v>190</v>
      </c>
      <c r="D117" s="84">
        <v>43473</v>
      </c>
      <c r="E117" s="85" t="s">
        <v>1528</v>
      </c>
      <c r="F117" s="85" t="s">
        <v>3</v>
      </c>
      <c r="G117" s="85">
        <v>1701308</v>
      </c>
      <c r="H117" s="89"/>
      <c r="I117" s="257" t="s">
        <v>2013</v>
      </c>
      <c r="J117" s="89"/>
      <c r="K117" s="89"/>
      <c r="L117" s="89"/>
      <c r="M117" s="89"/>
      <c r="N117" s="265">
        <v>0</v>
      </c>
      <c r="O117" s="265">
        <v>12560.6</v>
      </c>
      <c r="P117" s="89" t="s">
        <v>670</v>
      </c>
    </row>
    <row r="118" spans="1:16" ht="63.75" hidden="1">
      <c r="A118" s="261">
        <v>670</v>
      </c>
      <c r="B118" s="89"/>
      <c r="C118" s="262" t="s">
        <v>190</v>
      </c>
      <c r="D118" s="84">
        <v>43473</v>
      </c>
      <c r="E118" s="85" t="s">
        <v>1529</v>
      </c>
      <c r="F118" s="85" t="s">
        <v>3</v>
      </c>
      <c r="G118" s="85">
        <v>1701310</v>
      </c>
      <c r="H118" s="89"/>
      <c r="I118" s="257" t="s">
        <v>2014</v>
      </c>
      <c r="J118" s="89"/>
      <c r="K118" s="89"/>
      <c r="L118" s="89"/>
      <c r="M118" s="89"/>
      <c r="N118" s="265">
        <v>0</v>
      </c>
      <c r="O118" s="265">
        <v>17683.36</v>
      </c>
      <c r="P118" s="89" t="s">
        <v>670</v>
      </c>
    </row>
    <row r="119" spans="1:16" ht="51" hidden="1">
      <c r="A119" s="261">
        <v>35</v>
      </c>
      <c r="B119" s="89"/>
      <c r="C119" s="262" t="s">
        <v>46</v>
      </c>
      <c r="D119" s="84">
        <v>43473</v>
      </c>
      <c r="E119" s="85" t="s">
        <v>1530</v>
      </c>
      <c r="F119" s="85" t="s">
        <v>3</v>
      </c>
      <c r="G119" s="85">
        <v>1701194</v>
      </c>
      <c r="H119" s="89"/>
      <c r="I119" s="257" t="s">
        <v>2015</v>
      </c>
      <c r="J119" s="89"/>
      <c r="K119" s="89"/>
      <c r="L119" s="89"/>
      <c r="M119" s="89"/>
      <c r="N119" s="265">
        <v>0</v>
      </c>
      <c r="O119" s="265">
        <v>1500</v>
      </c>
      <c r="P119" s="89" t="s">
        <v>670</v>
      </c>
    </row>
    <row r="120" spans="1:16" ht="51" hidden="1">
      <c r="A120" s="261" t="s">
        <v>565</v>
      </c>
      <c r="B120" s="89"/>
      <c r="C120" s="262" t="s">
        <v>615</v>
      </c>
      <c r="D120" s="84">
        <v>43473</v>
      </c>
      <c r="E120" s="85" t="s">
        <v>1531</v>
      </c>
      <c r="F120" s="85" t="s">
        <v>3</v>
      </c>
      <c r="G120" s="85">
        <v>1701179</v>
      </c>
      <c r="H120" s="89"/>
      <c r="I120" s="257" t="s">
        <v>2016</v>
      </c>
      <c r="J120" s="89"/>
      <c r="K120" s="89"/>
      <c r="L120" s="89"/>
      <c r="M120" s="89"/>
      <c r="N120" s="265">
        <v>0</v>
      </c>
      <c r="O120" s="265">
        <v>1425</v>
      </c>
      <c r="P120" s="89" t="s">
        <v>670</v>
      </c>
    </row>
    <row r="121" spans="1:16" ht="114.75" hidden="1">
      <c r="A121" s="261" t="s">
        <v>556</v>
      </c>
      <c r="B121" s="89"/>
      <c r="C121" s="262" t="s">
        <v>616</v>
      </c>
      <c r="D121" s="84">
        <v>43473</v>
      </c>
      <c r="E121" s="85" t="s">
        <v>1532</v>
      </c>
      <c r="F121" s="85" t="s">
        <v>671</v>
      </c>
      <c r="G121" s="85">
        <v>182821</v>
      </c>
      <c r="H121" s="89"/>
      <c r="I121" s="257" t="s">
        <v>2017</v>
      </c>
      <c r="J121" s="89"/>
      <c r="K121" s="89"/>
      <c r="L121" s="89"/>
      <c r="M121" s="89"/>
      <c r="N121" s="265">
        <v>0</v>
      </c>
      <c r="O121" s="265">
        <v>14002.59</v>
      </c>
      <c r="P121" s="89" t="s">
        <v>670</v>
      </c>
    </row>
    <row r="122" spans="1:16" ht="89.25" hidden="1">
      <c r="A122" s="261" t="s">
        <v>556</v>
      </c>
      <c r="B122" s="89"/>
      <c r="C122" s="262" t="s">
        <v>616</v>
      </c>
      <c r="D122" s="84">
        <v>43473</v>
      </c>
      <c r="E122" s="85" t="s">
        <v>1533</v>
      </c>
      <c r="F122" s="85" t="s">
        <v>671</v>
      </c>
      <c r="G122" s="85">
        <v>182806</v>
      </c>
      <c r="H122" s="89"/>
      <c r="I122" s="257" t="s">
        <v>2018</v>
      </c>
      <c r="J122" s="89"/>
      <c r="K122" s="89"/>
      <c r="L122" s="89"/>
      <c r="M122" s="89"/>
      <c r="N122" s="265">
        <v>0</v>
      </c>
      <c r="O122" s="265">
        <v>7353</v>
      </c>
      <c r="P122" s="89" t="s">
        <v>670</v>
      </c>
    </row>
    <row r="123" spans="1:16" ht="63.75" hidden="1">
      <c r="A123" s="261">
        <v>670</v>
      </c>
      <c r="B123" s="89"/>
      <c r="C123" s="262" t="s">
        <v>190</v>
      </c>
      <c r="D123" s="84">
        <v>43473</v>
      </c>
      <c r="E123" s="85" t="s">
        <v>1534</v>
      </c>
      <c r="F123" s="85" t="s">
        <v>6</v>
      </c>
      <c r="G123" s="85">
        <v>1068027</v>
      </c>
      <c r="H123" s="89"/>
      <c r="I123" s="257" t="s">
        <v>2019</v>
      </c>
      <c r="J123" s="89"/>
      <c r="K123" s="89"/>
      <c r="L123" s="89"/>
      <c r="M123" s="89"/>
      <c r="N123" s="265">
        <v>0</v>
      </c>
      <c r="O123" s="265">
        <v>49983.5</v>
      </c>
      <c r="P123" s="89" t="s">
        <v>670</v>
      </c>
    </row>
    <row r="124" spans="1:16" ht="51" hidden="1">
      <c r="A124" s="261" t="s">
        <v>559</v>
      </c>
      <c r="B124" s="89"/>
      <c r="C124" s="262" t="s">
        <v>759</v>
      </c>
      <c r="D124" s="84">
        <v>43473</v>
      </c>
      <c r="E124" s="85" t="s">
        <v>1535</v>
      </c>
      <c r="F124" s="85" t="s">
        <v>6</v>
      </c>
      <c r="G124" s="85">
        <v>1068036</v>
      </c>
      <c r="H124" s="89"/>
      <c r="I124" s="257" t="s">
        <v>2020</v>
      </c>
      <c r="J124" s="89"/>
      <c r="K124" s="89"/>
      <c r="L124" s="89"/>
      <c r="M124" s="89"/>
      <c r="N124" s="265">
        <v>0</v>
      </c>
      <c r="O124" s="265">
        <v>4250</v>
      </c>
      <c r="P124" s="89" t="s">
        <v>670</v>
      </c>
    </row>
    <row r="125" spans="1:16" ht="51" hidden="1">
      <c r="A125" s="261" t="s">
        <v>557</v>
      </c>
      <c r="B125" s="89"/>
      <c r="C125" s="262" t="s">
        <v>777</v>
      </c>
      <c r="D125" s="84">
        <v>43473</v>
      </c>
      <c r="E125" s="85" t="s">
        <v>1536</v>
      </c>
      <c r="F125" s="85" t="s">
        <v>671</v>
      </c>
      <c r="G125" s="85">
        <v>182835</v>
      </c>
      <c r="H125" s="89"/>
      <c r="I125" s="257" t="s">
        <v>2021</v>
      </c>
      <c r="J125" s="89"/>
      <c r="K125" s="89"/>
      <c r="L125" s="89"/>
      <c r="M125" s="89"/>
      <c r="N125" s="265">
        <v>0</v>
      </c>
      <c r="O125" s="265">
        <v>515.99</v>
      </c>
      <c r="P125" s="89" t="s">
        <v>670</v>
      </c>
    </row>
    <row r="126" spans="1:16" ht="51" hidden="1">
      <c r="A126" s="261" t="s">
        <v>557</v>
      </c>
      <c r="B126" s="89"/>
      <c r="C126" s="262" t="s">
        <v>777</v>
      </c>
      <c r="D126" s="84">
        <v>43473</v>
      </c>
      <c r="E126" s="85" t="s">
        <v>1536</v>
      </c>
      <c r="F126" s="85" t="s">
        <v>671</v>
      </c>
      <c r="G126" s="85">
        <v>182833</v>
      </c>
      <c r="H126" s="89"/>
      <c r="I126" s="257" t="s">
        <v>2021</v>
      </c>
      <c r="J126" s="89"/>
      <c r="K126" s="89"/>
      <c r="L126" s="89"/>
      <c r="M126" s="89"/>
      <c r="N126" s="265">
        <v>0</v>
      </c>
      <c r="O126" s="265">
        <v>1489.58</v>
      </c>
      <c r="P126" s="89" t="s">
        <v>670</v>
      </c>
    </row>
    <row r="127" spans="1:16" ht="38.25" hidden="1">
      <c r="A127" s="261" t="s">
        <v>565</v>
      </c>
      <c r="B127" s="89"/>
      <c r="C127" s="262" t="s">
        <v>615</v>
      </c>
      <c r="D127" s="84">
        <v>43473</v>
      </c>
      <c r="E127" s="85" t="s">
        <v>1536</v>
      </c>
      <c r="F127" s="85" t="s">
        <v>671</v>
      </c>
      <c r="G127" s="85">
        <v>182831</v>
      </c>
      <c r="H127" s="89"/>
      <c r="I127" s="257" t="s">
        <v>2022</v>
      </c>
      <c r="J127" s="89"/>
      <c r="K127" s="89"/>
      <c r="L127" s="89"/>
      <c r="M127" s="89"/>
      <c r="N127" s="265">
        <v>0</v>
      </c>
      <c r="O127" s="265">
        <v>1940.01</v>
      </c>
      <c r="P127" s="89" t="s">
        <v>670</v>
      </c>
    </row>
    <row r="128" spans="1:16" ht="63.75" hidden="1">
      <c r="A128" s="261" t="s">
        <v>557</v>
      </c>
      <c r="B128" s="89"/>
      <c r="C128" s="262" t="s">
        <v>777</v>
      </c>
      <c r="D128" s="84">
        <v>43473</v>
      </c>
      <c r="E128" s="85" t="s">
        <v>1537</v>
      </c>
      <c r="F128" s="85" t="s">
        <v>6</v>
      </c>
      <c r="G128" s="85">
        <v>944343</v>
      </c>
      <c r="H128" s="89"/>
      <c r="I128" s="257" t="s">
        <v>2023</v>
      </c>
      <c r="J128" s="89"/>
      <c r="K128" s="89"/>
      <c r="L128" s="89"/>
      <c r="M128" s="89"/>
      <c r="N128" s="265">
        <v>0</v>
      </c>
      <c r="O128" s="265">
        <v>6098.62</v>
      </c>
      <c r="P128" s="89" t="s">
        <v>670</v>
      </c>
    </row>
    <row r="129" spans="1:16" ht="38.25" hidden="1">
      <c r="A129" s="261" t="s">
        <v>565</v>
      </c>
      <c r="B129" s="89"/>
      <c r="C129" s="262" t="s">
        <v>615</v>
      </c>
      <c r="D129" s="84">
        <v>43474</v>
      </c>
      <c r="E129" s="85" t="s">
        <v>1538</v>
      </c>
      <c r="F129" s="85" t="s">
        <v>3</v>
      </c>
      <c r="G129" s="85">
        <v>1701704</v>
      </c>
      <c r="H129" s="89"/>
      <c r="I129" s="257" t="s">
        <v>737</v>
      </c>
      <c r="J129" s="89"/>
      <c r="K129" s="89"/>
      <c r="L129" s="89"/>
      <c r="M129" s="89"/>
      <c r="N129" s="265">
        <v>0</v>
      </c>
      <c r="O129" s="265">
        <v>150</v>
      </c>
      <c r="P129" s="89" t="s">
        <v>670</v>
      </c>
    </row>
    <row r="130" spans="1:16" ht="51" hidden="1">
      <c r="A130" s="261" t="s">
        <v>565</v>
      </c>
      <c r="B130" s="89"/>
      <c r="C130" s="262" t="s">
        <v>615</v>
      </c>
      <c r="D130" s="84">
        <v>43474</v>
      </c>
      <c r="E130" s="85" t="s">
        <v>1539</v>
      </c>
      <c r="F130" s="85" t="s">
        <v>3</v>
      </c>
      <c r="G130" s="85">
        <v>1701703</v>
      </c>
      <c r="H130" s="89"/>
      <c r="I130" s="257" t="s">
        <v>1933</v>
      </c>
      <c r="J130" s="89"/>
      <c r="K130" s="89"/>
      <c r="L130" s="89"/>
      <c r="M130" s="89"/>
      <c r="N130" s="265">
        <v>0</v>
      </c>
      <c r="O130" s="265">
        <v>49</v>
      </c>
      <c r="P130" s="89" t="s">
        <v>670</v>
      </c>
    </row>
    <row r="131" spans="1:16" ht="51" hidden="1">
      <c r="A131" s="261" t="s">
        <v>565</v>
      </c>
      <c r="B131" s="89"/>
      <c r="C131" s="262" t="s">
        <v>615</v>
      </c>
      <c r="D131" s="84">
        <v>43474</v>
      </c>
      <c r="E131" s="85" t="s">
        <v>1540</v>
      </c>
      <c r="F131" s="85" t="s">
        <v>3</v>
      </c>
      <c r="G131" s="85">
        <v>1701769</v>
      </c>
      <c r="H131" s="89"/>
      <c r="I131" s="257" t="s">
        <v>2024</v>
      </c>
      <c r="J131" s="89"/>
      <c r="K131" s="89"/>
      <c r="L131" s="89"/>
      <c r="M131" s="89"/>
      <c r="N131" s="265">
        <v>0</v>
      </c>
      <c r="O131" s="265">
        <v>734</v>
      </c>
      <c r="P131" s="89" t="s">
        <v>670</v>
      </c>
    </row>
    <row r="132" spans="1:16" ht="51" hidden="1">
      <c r="A132" s="261" t="s">
        <v>565</v>
      </c>
      <c r="B132" s="89"/>
      <c r="C132" s="262" t="s">
        <v>615</v>
      </c>
      <c r="D132" s="84">
        <v>43474</v>
      </c>
      <c r="E132" s="85" t="s">
        <v>1541</v>
      </c>
      <c r="F132" s="85" t="s">
        <v>3</v>
      </c>
      <c r="G132" s="85">
        <v>1701828</v>
      </c>
      <c r="H132" s="89"/>
      <c r="I132" s="257" t="s">
        <v>742</v>
      </c>
      <c r="J132" s="89"/>
      <c r="K132" s="89"/>
      <c r="L132" s="89"/>
      <c r="M132" s="89"/>
      <c r="N132" s="265">
        <v>0</v>
      </c>
      <c r="O132" s="265">
        <v>3000</v>
      </c>
      <c r="P132" s="89" t="s">
        <v>670</v>
      </c>
    </row>
    <row r="133" spans="1:16" ht="51" hidden="1">
      <c r="A133" s="261">
        <v>86</v>
      </c>
      <c r="B133" s="89"/>
      <c r="C133" s="262" t="s">
        <v>56</v>
      </c>
      <c r="D133" s="84">
        <v>43474</v>
      </c>
      <c r="E133" s="85" t="s">
        <v>1542</v>
      </c>
      <c r="F133" s="85" t="s">
        <v>3</v>
      </c>
      <c r="G133" s="85">
        <v>1701639</v>
      </c>
      <c r="H133" s="89"/>
      <c r="I133" s="257" t="s">
        <v>2025</v>
      </c>
      <c r="J133" s="89"/>
      <c r="K133" s="89"/>
      <c r="L133" s="89"/>
      <c r="M133" s="89"/>
      <c r="N133" s="265">
        <v>0</v>
      </c>
      <c r="O133" s="265">
        <v>128100</v>
      </c>
      <c r="P133" s="89" t="s">
        <v>670</v>
      </c>
    </row>
    <row r="134" spans="1:16" ht="63.75" hidden="1">
      <c r="A134" s="261" t="s">
        <v>556</v>
      </c>
      <c r="B134" s="89"/>
      <c r="C134" s="262" t="s">
        <v>616</v>
      </c>
      <c r="D134" s="84">
        <v>43474</v>
      </c>
      <c r="E134" s="85" t="s">
        <v>1543</v>
      </c>
      <c r="F134" s="85" t="s">
        <v>3</v>
      </c>
      <c r="G134" s="85">
        <v>1701660</v>
      </c>
      <c r="H134" s="89"/>
      <c r="I134" s="257" t="s">
        <v>2026</v>
      </c>
      <c r="J134" s="89"/>
      <c r="K134" s="89"/>
      <c r="L134" s="89"/>
      <c r="M134" s="89"/>
      <c r="N134" s="265">
        <v>0</v>
      </c>
      <c r="O134" s="265">
        <v>90130.86</v>
      </c>
      <c r="P134" s="89" t="s">
        <v>670</v>
      </c>
    </row>
    <row r="135" spans="1:16" ht="63.75" hidden="1">
      <c r="A135" s="261">
        <v>35</v>
      </c>
      <c r="B135" s="89"/>
      <c r="C135" s="262" t="s">
        <v>46</v>
      </c>
      <c r="D135" s="84">
        <v>43474</v>
      </c>
      <c r="E135" s="85" t="s">
        <v>1544</v>
      </c>
      <c r="F135" s="85" t="s">
        <v>3</v>
      </c>
      <c r="G135" s="85">
        <v>1701663</v>
      </c>
      <c r="H135" s="89"/>
      <c r="I135" s="257" t="s">
        <v>2027</v>
      </c>
      <c r="J135" s="89"/>
      <c r="K135" s="89"/>
      <c r="L135" s="89"/>
      <c r="M135" s="89"/>
      <c r="N135" s="265">
        <v>0</v>
      </c>
      <c r="O135" s="265">
        <v>56221.71</v>
      </c>
      <c r="P135" s="89" t="s">
        <v>670</v>
      </c>
    </row>
    <row r="136" spans="1:16" ht="51" hidden="1">
      <c r="A136" s="261" t="s">
        <v>565</v>
      </c>
      <c r="B136" s="89"/>
      <c r="C136" s="262" t="s">
        <v>615</v>
      </c>
      <c r="D136" s="84">
        <v>43474</v>
      </c>
      <c r="E136" s="85" t="s">
        <v>1545</v>
      </c>
      <c r="F136" s="85" t="s">
        <v>3</v>
      </c>
      <c r="G136" s="85">
        <v>1701651</v>
      </c>
      <c r="H136" s="89"/>
      <c r="I136" s="257" t="s">
        <v>2028</v>
      </c>
      <c r="J136" s="89"/>
      <c r="K136" s="89"/>
      <c r="L136" s="89"/>
      <c r="M136" s="89"/>
      <c r="N136" s="265">
        <v>0</v>
      </c>
      <c r="O136" s="265">
        <v>300</v>
      </c>
      <c r="P136" s="89" t="s">
        <v>670</v>
      </c>
    </row>
    <row r="137" spans="1:16" ht="51" hidden="1">
      <c r="A137" s="261">
        <v>35</v>
      </c>
      <c r="B137" s="89"/>
      <c r="C137" s="262" t="s">
        <v>46</v>
      </c>
      <c r="D137" s="84">
        <v>43474</v>
      </c>
      <c r="E137" s="85" t="s">
        <v>1546</v>
      </c>
      <c r="F137" s="85" t="s">
        <v>3</v>
      </c>
      <c r="G137" s="85">
        <v>1701636</v>
      </c>
      <c r="H137" s="89"/>
      <c r="I137" s="257" t="s">
        <v>2029</v>
      </c>
      <c r="J137" s="89"/>
      <c r="K137" s="89"/>
      <c r="L137" s="89"/>
      <c r="M137" s="89"/>
      <c r="N137" s="265">
        <v>0</v>
      </c>
      <c r="O137" s="265">
        <v>230.20000000000002</v>
      </c>
      <c r="P137" s="89" t="s">
        <v>670</v>
      </c>
    </row>
    <row r="138" spans="1:16" ht="51" hidden="1">
      <c r="A138" s="261" t="s">
        <v>565</v>
      </c>
      <c r="B138" s="89"/>
      <c r="C138" s="262" t="s">
        <v>615</v>
      </c>
      <c r="D138" s="84">
        <v>43474</v>
      </c>
      <c r="E138" s="85" t="s">
        <v>1547</v>
      </c>
      <c r="F138" s="85" t="s">
        <v>3</v>
      </c>
      <c r="G138" s="85">
        <v>1701622</v>
      </c>
      <c r="H138" s="89"/>
      <c r="I138" s="257" t="s">
        <v>2030</v>
      </c>
      <c r="J138" s="89"/>
      <c r="K138" s="89"/>
      <c r="L138" s="89"/>
      <c r="M138" s="89"/>
      <c r="N138" s="265">
        <v>0</v>
      </c>
      <c r="O138" s="265">
        <v>2000</v>
      </c>
      <c r="P138" s="89" t="s">
        <v>670</v>
      </c>
    </row>
    <row r="139" spans="1:16" ht="63.75" hidden="1">
      <c r="A139" s="261">
        <v>85</v>
      </c>
      <c r="B139" s="89"/>
      <c r="C139" s="262" t="s">
        <v>735</v>
      </c>
      <c r="D139" s="84">
        <v>43474</v>
      </c>
      <c r="E139" s="85" t="s">
        <v>1548</v>
      </c>
      <c r="F139" s="85" t="s">
        <v>3</v>
      </c>
      <c r="G139" s="85">
        <v>1701667</v>
      </c>
      <c r="H139" s="89"/>
      <c r="I139" s="257" t="s">
        <v>2031</v>
      </c>
      <c r="J139" s="89"/>
      <c r="K139" s="89"/>
      <c r="L139" s="89"/>
      <c r="M139" s="89"/>
      <c r="N139" s="265">
        <v>0</v>
      </c>
      <c r="O139" s="265">
        <v>28021.73</v>
      </c>
      <c r="P139" s="89" t="s">
        <v>670</v>
      </c>
    </row>
    <row r="140" spans="1:16" ht="63.75" hidden="1">
      <c r="A140" s="261" t="s">
        <v>556</v>
      </c>
      <c r="B140" s="89"/>
      <c r="C140" s="262" t="s">
        <v>616</v>
      </c>
      <c r="D140" s="84">
        <v>43474</v>
      </c>
      <c r="E140" s="85" t="s">
        <v>1549</v>
      </c>
      <c r="F140" s="85" t="s">
        <v>11</v>
      </c>
      <c r="G140" s="85">
        <v>944408</v>
      </c>
      <c r="H140" s="89"/>
      <c r="I140" s="257" t="s">
        <v>2032</v>
      </c>
      <c r="J140" s="89"/>
      <c r="K140" s="89"/>
      <c r="L140" s="89"/>
      <c r="M140" s="89"/>
      <c r="N140" s="265">
        <v>50</v>
      </c>
      <c r="O140" s="265">
        <v>0</v>
      </c>
      <c r="P140" s="89" t="s">
        <v>670</v>
      </c>
    </row>
    <row r="141" spans="1:16" ht="51" hidden="1">
      <c r="A141" s="261" t="s">
        <v>556</v>
      </c>
      <c r="B141" s="89"/>
      <c r="C141" s="262" t="s">
        <v>616</v>
      </c>
      <c r="D141" s="84">
        <v>43474</v>
      </c>
      <c r="E141" s="85" t="s">
        <v>1550</v>
      </c>
      <c r="F141" s="85" t="s">
        <v>13</v>
      </c>
      <c r="G141" s="85">
        <v>944419</v>
      </c>
      <c r="H141" s="89"/>
      <c r="I141" s="257" t="s">
        <v>2033</v>
      </c>
      <c r="J141" s="89"/>
      <c r="K141" s="89"/>
      <c r="L141" s="89"/>
      <c r="M141" s="89"/>
      <c r="N141" s="265">
        <v>50</v>
      </c>
      <c r="O141" s="265">
        <v>0</v>
      </c>
      <c r="P141" s="89" t="s">
        <v>670</v>
      </c>
    </row>
    <row r="142" spans="1:16" ht="38.25" hidden="1">
      <c r="A142" s="261" t="s">
        <v>565</v>
      </c>
      <c r="B142" s="89"/>
      <c r="C142" s="262" t="s">
        <v>615</v>
      </c>
      <c r="D142" s="84">
        <v>43475</v>
      </c>
      <c r="E142" s="85" t="s">
        <v>1551</v>
      </c>
      <c r="F142" s="85" t="s">
        <v>3</v>
      </c>
      <c r="G142" s="85">
        <v>1702155</v>
      </c>
      <c r="H142" s="89"/>
      <c r="I142" s="257" t="s">
        <v>2034</v>
      </c>
      <c r="J142" s="89"/>
      <c r="K142" s="89"/>
      <c r="L142" s="89"/>
      <c r="M142" s="89"/>
      <c r="N142" s="265">
        <v>0</v>
      </c>
      <c r="O142" s="265">
        <v>1200</v>
      </c>
      <c r="P142" s="89" t="s">
        <v>670</v>
      </c>
    </row>
    <row r="143" spans="1:16" ht="38.25" hidden="1">
      <c r="A143" s="261" t="s">
        <v>565</v>
      </c>
      <c r="B143" s="89"/>
      <c r="C143" s="262" t="s">
        <v>615</v>
      </c>
      <c r="D143" s="84">
        <v>43475</v>
      </c>
      <c r="E143" s="85" t="s">
        <v>1552</v>
      </c>
      <c r="F143" s="85" t="s">
        <v>3</v>
      </c>
      <c r="G143" s="85">
        <v>1702147</v>
      </c>
      <c r="H143" s="89"/>
      <c r="I143" s="257" t="s">
        <v>2035</v>
      </c>
      <c r="J143" s="89"/>
      <c r="K143" s="89"/>
      <c r="L143" s="89"/>
      <c r="M143" s="89"/>
      <c r="N143" s="265">
        <v>0</v>
      </c>
      <c r="O143" s="265">
        <v>1637.29</v>
      </c>
      <c r="P143" s="89" t="s">
        <v>670</v>
      </c>
    </row>
    <row r="144" spans="1:16" ht="38.25" hidden="1">
      <c r="A144" s="261" t="s">
        <v>565</v>
      </c>
      <c r="B144" s="89"/>
      <c r="C144" s="262" t="s">
        <v>615</v>
      </c>
      <c r="D144" s="84">
        <v>43475</v>
      </c>
      <c r="E144" s="85" t="s">
        <v>1553</v>
      </c>
      <c r="F144" s="85" t="s">
        <v>3</v>
      </c>
      <c r="G144" s="85">
        <v>1702122</v>
      </c>
      <c r="H144" s="89"/>
      <c r="I144" s="257" t="s">
        <v>2036</v>
      </c>
      <c r="J144" s="89"/>
      <c r="K144" s="89"/>
      <c r="L144" s="89"/>
      <c r="M144" s="89"/>
      <c r="N144" s="265">
        <v>0</v>
      </c>
      <c r="O144" s="265">
        <v>6932</v>
      </c>
      <c r="P144" s="89" t="s">
        <v>670</v>
      </c>
    </row>
    <row r="145" spans="1:16" ht="38.25" hidden="1">
      <c r="A145" s="261" t="s">
        <v>565</v>
      </c>
      <c r="B145" s="89"/>
      <c r="C145" s="262" t="s">
        <v>615</v>
      </c>
      <c r="D145" s="84">
        <v>43475</v>
      </c>
      <c r="E145" s="85" t="s">
        <v>1554</v>
      </c>
      <c r="F145" s="85" t="s">
        <v>3</v>
      </c>
      <c r="G145" s="85">
        <v>1702121</v>
      </c>
      <c r="H145" s="89"/>
      <c r="I145" s="257" t="s">
        <v>2037</v>
      </c>
      <c r="J145" s="89"/>
      <c r="K145" s="89"/>
      <c r="L145" s="89"/>
      <c r="M145" s="89"/>
      <c r="N145" s="265">
        <v>0</v>
      </c>
      <c r="O145" s="265">
        <v>6932</v>
      </c>
      <c r="P145" s="89" t="s">
        <v>670</v>
      </c>
    </row>
    <row r="146" spans="1:16" ht="63.75" hidden="1">
      <c r="A146" s="261" t="s">
        <v>565</v>
      </c>
      <c r="B146" s="89"/>
      <c r="C146" s="262" t="s">
        <v>615</v>
      </c>
      <c r="D146" s="84">
        <v>43475</v>
      </c>
      <c r="E146" s="85" t="s">
        <v>1555</v>
      </c>
      <c r="F146" s="85" t="s">
        <v>3</v>
      </c>
      <c r="G146" s="85">
        <v>1702111</v>
      </c>
      <c r="H146" s="89"/>
      <c r="I146" s="257" t="s">
        <v>2038</v>
      </c>
      <c r="J146" s="89"/>
      <c r="K146" s="89"/>
      <c r="L146" s="89"/>
      <c r="M146" s="89"/>
      <c r="N146" s="265">
        <v>0</v>
      </c>
      <c r="O146" s="265">
        <v>539.89</v>
      </c>
      <c r="P146" s="89" t="s">
        <v>670</v>
      </c>
    </row>
    <row r="147" spans="1:16" ht="51" hidden="1">
      <c r="A147" s="261">
        <v>373</v>
      </c>
      <c r="B147" s="89"/>
      <c r="C147" s="262" t="s">
        <v>636</v>
      </c>
      <c r="D147" s="84">
        <v>43475</v>
      </c>
      <c r="E147" s="85" t="s">
        <v>1556</v>
      </c>
      <c r="F147" s="85" t="s">
        <v>3</v>
      </c>
      <c r="G147" s="85">
        <v>1702109</v>
      </c>
      <c r="H147" s="89"/>
      <c r="I147" s="263" t="s">
        <v>2039</v>
      </c>
      <c r="J147" s="89"/>
      <c r="K147" s="89"/>
      <c r="L147" s="89"/>
      <c r="M147" s="89"/>
      <c r="N147" s="264">
        <v>0</v>
      </c>
      <c r="O147" s="264">
        <v>126</v>
      </c>
      <c r="P147" s="89" t="s">
        <v>670</v>
      </c>
    </row>
    <row r="148" spans="1:16" ht="51" hidden="1">
      <c r="A148" s="261" t="s">
        <v>565</v>
      </c>
      <c r="B148" s="89"/>
      <c r="C148" s="262" t="s">
        <v>615</v>
      </c>
      <c r="D148" s="84">
        <v>43475</v>
      </c>
      <c r="E148" s="85" t="s">
        <v>1557</v>
      </c>
      <c r="F148" s="85" t="s">
        <v>3</v>
      </c>
      <c r="G148" s="85">
        <v>1702101</v>
      </c>
      <c r="H148" s="89"/>
      <c r="I148" s="263" t="s">
        <v>2040</v>
      </c>
      <c r="J148" s="89"/>
      <c r="K148" s="89"/>
      <c r="L148" s="89"/>
      <c r="M148" s="89"/>
      <c r="N148" s="264">
        <v>0</v>
      </c>
      <c r="O148" s="264">
        <v>0.25</v>
      </c>
      <c r="P148" s="89" t="s">
        <v>670</v>
      </c>
    </row>
    <row r="149" spans="1:16" ht="51" hidden="1">
      <c r="A149" s="261">
        <v>373</v>
      </c>
      <c r="B149" s="89"/>
      <c r="C149" s="262" t="s">
        <v>636</v>
      </c>
      <c r="D149" s="84">
        <v>43475</v>
      </c>
      <c r="E149" s="85" t="s">
        <v>1558</v>
      </c>
      <c r="F149" s="85" t="s">
        <v>3</v>
      </c>
      <c r="G149" s="85">
        <v>1702165</v>
      </c>
      <c r="H149" s="89"/>
      <c r="I149" s="263" t="s">
        <v>2041</v>
      </c>
      <c r="J149" s="89"/>
      <c r="K149" s="89"/>
      <c r="L149" s="89"/>
      <c r="M149" s="89"/>
      <c r="N149" s="264">
        <v>0</v>
      </c>
      <c r="O149" s="264">
        <v>288.90000000000003</v>
      </c>
      <c r="P149" s="89" t="s">
        <v>670</v>
      </c>
    </row>
    <row r="150" spans="1:16" ht="51" hidden="1">
      <c r="A150" s="261" t="s">
        <v>565</v>
      </c>
      <c r="B150" s="89"/>
      <c r="C150" s="262" t="s">
        <v>615</v>
      </c>
      <c r="D150" s="84">
        <v>43475</v>
      </c>
      <c r="E150" s="85" t="s">
        <v>1559</v>
      </c>
      <c r="F150" s="85" t="s">
        <v>3</v>
      </c>
      <c r="G150" s="85">
        <v>1702230</v>
      </c>
      <c r="H150" s="89"/>
      <c r="I150" s="263" t="s">
        <v>2042</v>
      </c>
      <c r="J150" s="89"/>
      <c r="K150" s="89"/>
      <c r="L150" s="89"/>
      <c r="M150" s="89"/>
      <c r="N150" s="264">
        <v>0</v>
      </c>
      <c r="O150" s="264">
        <v>2195</v>
      </c>
      <c r="P150" s="89" t="s">
        <v>670</v>
      </c>
    </row>
    <row r="151" spans="1:16" ht="51" hidden="1">
      <c r="A151" s="261" t="s">
        <v>565</v>
      </c>
      <c r="B151" s="89"/>
      <c r="C151" s="262" t="s">
        <v>615</v>
      </c>
      <c r="D151" s="84">
        <v>43475</v>
      </c>
      <c r="E151" s="85" t="s">
        <v>1560</v>
      </c>
      <c r="F151" s="85" t="s">
        <v>3</v>
      </c>
      <c r="G151" s="85">
        <v>1702089</v>
      </c>
      <c r="H151" s="89"/>
      <c r="I151" s="263" t="s">
        <v>2044</v>
      </c>
      <c r="J151" s="89"/>
      <c r="K151" s="89"/>
      <c r="L151" s="89"/>
      <c r="M151" s="89"/>
      <c r="N151" s="264">
        <v>0</v>
      </c>
      <c r="O151" s="264">
        <v>6216.64</v>
      </c>
      <c r="P151" s="89" t="s">
        <v>670</v>
      </c>
    </row>
    <row r="152" spans="1:16" ht="51" hidden="1">
      <c r="A152" s="261" t="s">
        <v>565</v>
      </c>
      <c r="B152" s="89"/>
      <c r="C152" s="262" t="s">
        <v>615</v>
      </c>
      <c r="D152" s="84">
        <v>43475</v>
      </c>
      <c r="E152" s="85" t="s">
        <v>1561</v>
      </c>
      <c r="F152" s="85" t="s">
        <v>3</v>
      </c>
      <c r="G152" s="85">
        <v>1702090</v>
      </c>
      <c r="H152" s="89"/>
      <c r="I152" s="263" t="s">
        <v>2045</v>
      </c>
      <c r="J152" s="89"/>
      <c r="K152" s="89"/>
      <c r="L152" s="89"/>
      <c r="M152" s="89"/>
      <c r="N152" s="264">
        <v>0</v>
      </c>
      <c r="O152" s="264">
        <v>7138.34</v>
      </c>
      <c r="P152" s="89" t="s">
        <v>670</v>
      </c>
    </row>
    <row r="153" spans="1:16" ht="51" hidden="1">
      <c r="A153" s="261" t="s">
        <v>565</v>
      </c>
      <c r="B153" s="89"/>
      <c r="C153" s="262" t="s">
        <v>615</v>
      </c>
      <c r="D153" s="84">
        <v>43475</v>
      </c>
      <c r="E153" s="85" t="s">
        <v>1562</v>
      </c>
      <c r="F153" s="85" t="s">
        <v>3</v>
      </c>
      <c r="G153" s="85">
        <v>1702092</v>
      </c>
      <c r="H153" s="89"/>
      <c r="I153" s="263" t="s">
        <v>2046</v>
      </c>
      <c r="J153" s="89"/>
      <c r="K153" s="89"/>
      <c r="L153" s="89"/>
      <c r="M153" s="89"/>
      <c r="N153" s="264">
        <v>0</v>
      </c>
      <c r="O153" s="264">
        <v>9452.2199999999993</v>
      </c>
      <c r="P153" s="89" t="s">
        <v>670</v>
      </c>
    </row>
    <row r="154" spans="1:16" ht="38.25" hidden="1">
      <c r="A154" s="261">
        <v>35</v>
      </c>
      <c r="B154" s="89"/>
      <c r="C154" s="262" t="s">
        <v>46</v>
      </c>
      <c r="D154" s="84">
        <v>43475</v>
      </c>
      <c r="E154" s="85" t="s">
        <v>1563</v>
      </c>
      <c r="F154" s="85" t="s">
        <v>3</v>
      </c>
      <c r="G154" s="85">
        <v>1702084</v>
      </c>
      <c r="H154" s="89"/>
      <c r="I154" s="263" t="s">
        <v>748</v>
      </c>
      <c r="J154" s="89"/>
      <c r="K154" s="89"/>
      <c r="L154" s="89"/>
      <c r="M154" s="89"/>
      <c r="N154" s="264">
        <v>0</v>
      </c>
      <c r="O154" s="264">
        <v>1203.3900000000001</v>
      </c>
      <c r="P154" s="89" t="s">
        <v>670</v>
      </c>
    </row>
    <row r="155" spans="1:16" ht="51" hidden="1">
      <c r="A155" s="261" t="s">
        <v>565</v>
      </c>
      <c r="B155" s="89"/>
      <c r="C155" s="262" t="s">
        <v>615</v>
      </c>
      <c r="D155" s="84">
        <v>43475</v>
      </c>
      <c r="E155" s="85" t="s">
        <v>1564</v>
      </c>
      <c r="F155" s="85" t="s">
        <v>3</v>
      </c>
      <c r="G155" s="85">
        <v>1702068</v>
      </c>
      <c r="H155" s="89"/>
      <c r="I155" s="263" t="s">
        <v>2047</v>
      </c>
      <c r="J155" s="89"/>
      <c r="K155" s="89"/>
      <c r="L155" s="89"/>
      <c r="M155" s="89"/>
      <c r="N155" s="264">
        <v>0</v>
      </c>
      <c r="O155" s="264">
        <v>257.2</v>
      </c>
      <c r="P155" s="89" t="s">
        <v>670</v>
      </c>
    </row>
    <row r="156" spans="1:16" ht="38.25" hidden="1">
      <c r="A156" s="261" t="s">
        <v>565</v>
      </c>
      <c r="B156" s="89"/>
      <c r="C156" s="262" t="s">
        <v>615</v>
      </c>
      <c r="D156" s="84">
        <v>43475</v>
      </c>
      <c r="E156" s="85" t="s">
        <v>1565</v>
      </c>
      <c r="F156" s="85" t="s">
        <v>3</v>
      </c>
      <c r="G156" s="85">
        <v>1702004</v>
      </c>
      <c r="H156" s="89"/>
      <c r="I156" s="263" t="s">
        <v>1412</v>
      </c>
      <c r="J156" s="89"/>
      <c r="K156" s="89"/>
      <c r="L156" s="89"/>
      <c r="M156" s="89"/>
      <c r="N156" s="264">
        <v>0</v>
      </c>
      <c r="O156" s="264">
        <v>1669</v>
      </c>
      <c r="P156" s="89" t="s">
        <v>670</v>
      </c>
    </row>
    <row r="157" spans="1:16" ht="51" hidden="1">
      <c r="A157" s="261" t="s">
        <v>565</v>
      </c>
      <c r="B157" s="89"/>
      <c r="C157" s="262" t="s">
        <v>615</v>
      </c>
      <c r="D157" s="84">
        <v>43475</v>
      </c>
      <c r="E157" s="85" t="s">
        <v>1566</v>
      </c>
      <c r="F157" s="85" t="s">
        <v>3</v>
      </c>
      <c r="G157" s="85">
        <v>1701990</v>
      </c>
      <c r="H157" s="89"/>
      <c r="I157" s="263" t="s">
        <v>2048</v>
      </c>
      <c r="J157" s="89"/>
      <c r="K157" s="89"/>
      <c r="L157" s="89"/>
      <c r="M157" s="89"/>
      <c r="N157" s="264">
        <v>0</v>
      </c>
      <c r="O157" s="264">
        <v>1726</v>
      </c>
      <c r="P157" s="89" t="s">
        <v>670</v>
      </c>
    </row>
    <row r="158" spans="1:16" ht="89.25" hidden="1">
      <c r="A158" s="261" t="s">
        <v>556</v>
      </c>
      <c r="B158" s="89"/>
      <c r="C158" s="262" t="s">
        <v>616</v>
      </c>
      <c r="D158" s="84">
        <v>43475</v>
      </c>
      <c r="E158" s="85" t="s">
        <v>1567</v>
      </c>
      <c r="F158" s="85" t="s">
        <v>6</v>
      </c>
      <c r="G158" s="85">
        <v>944449</v>
      </c>
      <c r="H158" s="89"/>
      <c r="I158" s="263" t="s">
        <v>2049</v>
      </c>
      <c r="J158" s="89"/>
      <c r="K158" s="89"/>
      <c r="L158" s="89"/>
      <c r="M158" s="89"/>
      <c r="N158" s="264">
        <v>0</v>
      </c>
      <c r="O158" s="264">
        <v>8551.11</v>
      </c>
      <c r="P158" s="89" t="s">
        <v>670</v>
      </c>
    </row>
    <row r="159" spans="1:16" ht="89.25" hidden="1">
      <c r="A159" s="261" t="s">
        <v>556</v>
      </c>
      <c r="B159" s="89"/>
      <c r="C159" s="262" t="s">
        <v>616</v>
      </c>
      <c r="D159" s="84">
        <v>43475</v>
      </c>
      <c r="E159" s="85" t="s">
        <v>1568</v>
      </c>
      <c r="F159" s="85" t="s">
        <v>6</v>
      </c>
      <c r="G159" s="85">
        <v>944449</v>
      </c>
      <c r="H159" s="89"/>
      <c r="I159" s="263" t="s">
        <v>2050</v>
      </c>
      <c r="J159" s="89"/>
      <c r="K159" s="89"/>
      <c r="L159" s="89"/>
      <c r="M159" s="89"/>
      <c r="N159" s="264">
        <v>0</v>
      </c>
      <c r="O159" s="264">
        <v>1964.9</v>
      </c>
      <c r="P159" s="89" t="s">
        <v>670</v>
      </c>
    </row>
    <row r="160" spans="1:16" ht="63.75" hidden="1">
      <c r="A160" s="261" t="s">
        <v>559</v>
      </c>
      <c r="B160" s="89"/>
      <c r="C160" s="262" t="s">
        <v>759</v>
      </c>
      <c r="D160" s="84">
        <v>43475</v>
      </c>
      <c r="E160" s="85" t="s">
        <v>1569</v>
      </c>
      <c r="F160" s="85" t="s">
        <v>6</v>
      </c>
      <c r="G160" s="85">
        <v>1069093</v>
      </c>
      <c r="H160" s="89"/>
      <c r="I160" s="263" t="s">
        <v>2051</v>
      </c>
      <c r="J160" s="89"/>
      <c r="K160" s="89"/>
      <c r="L160" s="89"/>
      <c r="M160" s="89"/>
      <c r="N160" s="264">
        <v>0</v>
      </c>
      <c r="O160" s="264">
        <v>70579.17</v>
      </c>
      <c r="P160" s="89" t="s">
        <v>670</v>
      </c>
    </row>
    <row r="161" spans="1:16" ht="38.25" hidden="1">
      <c r="A161" s="261" t="s">
        <v>565</v>
      </c>
      <c r="B161" s="89"/>
      <c r="C161" s="262" t="s">
        <v>615</v>
      </c>
      <c r="D161" s="84">
        <v>43475</v>
      </c>
      <c r="E161" s="85" t="s">
        <v>1570</v>
      </c>
      <c r="F161" s="85" t="s">
        <v>6</v>
      </c>
      <c r="G161" s="85">
        <v>1069406</v>
      </c>
      <c r="H161" s="89"/>
      <c r="I161" s="263" t="s">
        <v>2052</v>
      </c>
      <c r="J161" s="89"/>
      <c r="K161" s="89"/>
      <c r="L161" s="89"/>
      <c r="M161" s="89"/>
      <c r="N161" s="264">
        <v>0</v>
      </c>
      <c r="O161" s="264">
        <v>2207.5500000000002</v>
      </c>
      <c r="P161" s="89" t="s">
        <v>670</v>
      </c>
    </row>
    <row r="162" spans="1:16" ht="51" hidden="1">
      <c r="A162" s="261" t="s">
        <v>565</v>
      </c>
      <c r="B162" s="89"/>
      <c r="C162" s="262" t="s">
        <v>615</v>
      </c>
      <c r="D162" s="84">
        <v>43476</v>
      </c>
      <c r="E162" s="85" t="s">
        <v>1571</v>
      </c>
      <c r="F162" s="85" t="s">
        <v>3</v>
      </c>
      <c r="G162" s="85">
        <v>1702546</v>
      </c>
      <c r="H162" s="89"/>
      <c r="I162" s="263" t="s">
        <v>2054</v>
      </c>
      <c r="J162" s="89"/>
      <c r="K162" s="89"/>
      <c r="L162" s="89"/>
      <c r="M162" s="89"/>
      <c r="N162" s="264">
        <v>0</v>
      </c>
      <c r="O162" s="264">
        <v>72</v>
      </c>
      <c r="P162" s="89" t="s">
        <v>670</v>
      </c>
    </row>
    <row r="163" spans="1:16" ht="51" hidden="1">
      <c r="A163" s="261">
        <v>35</v>
      </c>
      <c r="B163" s="89"/>
      <c r="C163" s="262" t="s">
        <v>46</v>
      </c>
      <c r="D163" s="84">
        <v>43476</v>
      </c>
      <c r="E163" s="85" t="s">
        <v>1572</v>
      </c>
      <c r="F163" s="85" t="s">
        <v>3</v>
      </c>
      <c r="G163" s="85">
        <v>1702536</v>
      </c>
      <c r="H163" s="89"/>
      <c r="I163" s="263" t="s">
        <v>739</v>
      </c>
      <c r="J163" s="89"/>
      <c r="K163" s="89"/>
      <c r="L163" s="89"/>
      <c r="M163" s="89"/>
      <c r="N163" s="264">
        <v>0</v>
      </c>
      <c r="O163" s="264">
        <v>1200</v>
      </c>
      <c r="P163" s="89" t="s">
        <v>670</v>
      </c>
    </row>
    <row r="164" spans="1:16" ht="51" hidden="1">
      <c r="A164" s="261">
        <v>35</v>
      </c>
      <c r="B164" s="89"/>
      <c r="C164" s="262" t="s">
        <v>46</v>
      </c>
      <c r="D164" s="84">
        <v>43476</v>
      </c>
      <c r="E164" s="85" t="s">
        <v>1573</v>
      </c>
      <c r="F164" s="85" t="s">
        <v>3</v>
      </c>
      <c r="G164" s="85">
        <v>1702533</v>
      </c>
      <c r="H164" s="89"/>
      <c r="I164" s="263" t="s">
        <v>739</v>
      </c>
      <c r="J164" s="89"/>
      <c r="K164" s="89"/>
      <c r="L164" s="89"/>
      <c r="M164" s="89"/>
      <c r="N164" s="264">
        <v>0</v>
      </c>
      <c r="O164" s="264">
        <v>1200</v>
      </c>
      <c r="P164" s="89" t="s">
        <v>670</v>
      </c>
    </row>
    <row r="165" spans="1:16" ht="51" hidden="1">
      <c r="A165" s="261">
        <v>591</v>
      </c>
      <c r="B165" s="89"/>
      <c r="C165" s="262" t="s">
        <v>1364</v>
      </c>
      <c r="D165" s="84">
        <v>43476</v>
      </c>
      <c r="E165" s="85" t="s">
        <v>1574</v>
      </c>
      <c r="F165" s="85" t="s">
        <v>3</v>
      </c>
      <c r="G165" s="85">
        <v>1702610</v>
      </c>
      <c r="H165" s="89"/>
      <c r="I165" s="263" t="s">
        <v>2055</v>
      </c>
      <c r="J165" s="89"/>
      <c r="K165" s="89"/>
      <c r="L165" s="89"/>
      <c r="M165" s="89"/>
      <c r="N165" s="264">
        <v>0</v>
      </c>
      <c r="O165" s="264">
        <v>3214.92</v>
      </c>
      <c r="P165" s="89" t="s">
        <v>670</v>
      </c>
    </row>
    <row r="166" spans="1:16" ht="51" hidden="1">
      <c r="A166" s="261" t="s">
        <v>565</v>
      </c>
      <c r="B166" s="89"/>
      <c r="C166" s="262" t="s">
        <v>615</v>
      </c>
      <c r="D166" s="84">
        <v>43476</v>
      </c>
      <c r="E166" s="85" t="s">
        <v>1575</v>
      </c>
      <c r="F166" s="85" t="s">
        <v>3</v>
      </c>
      <c r="G166" s="85">
        <v>1702638</v>
      </c>
      <c r="H166" s="89"/>
      <c r="I166" s="263" t="s">
        <v>2056</v>
      </c>
      <c r="J166" s="89"/>
      <c r="K166" s="89"/>
      <c r="L166" s="89"/>
      <c r="M166" s="89"/>
      <c r="N166" s="264">
        <v>0</v>
      </c>
      <c r="O166" s="264">
        <v>0.88</v>
      </c>
      <c r="P166" s="89" t="s">
        <v>670</v>
      </c>
    </row>
    <row r="167" spans="1:16" ht="51" hidden="1">
      <c r="A167" s="261" t="s">
        <v>565</v>
      </c>
      <c r="B167" s="89"/>
      <c r="C167" s="262" t="s">
        <v>615</v>
      </c>
      <c r="D167" s="84">
        <v>43476</v>
      </c>
      <c r="E167" s="85" t="s">
        <v>1576</v>
      </c>
      <c r="F167" s="85" t="s">
        <v>3</v>
      </c>
      <c r="G167" s="85">
        <v>1702648</v>
      </c>
      <c r="H167" s="89"/>
      <c r="I167" s="263" t="s">
        <v>2057</v>
      </c>
      <c r="J167" s="89"/>
      <c r="K167" s="89"/>
      <c r="L167" s="89"/>
      <c r="M167" s="89"/>
      <c r="N167" s="264">
        <v>0</v>
      </c>
      <c r="O167" s="264">
        <v>4558.63</v>
      </c>
      <c r="P167" s="89" t="s">
        <v>670</v>
      </c>
    </row>
    <row r="168" spans="1:16" ht="38.25" hidden="1">
      <c r="A168" s="261">
        <v>212</v>
      </c>
      <c r="B168" s="89"/>
      <c r="C168" s="262" t="s">
        <v>100</v>
      </c>
      <c r="D168" s="84">
        <v>43476</v>
      </c>
      <c r="E168" s="85" t="s">
        <v>1577</v>
      </c>
      <c r="F168" s="85" t="s">
        <v>3</v>
      </c>
      <c r="G168" s="85">
        <v>1702679</v>
      </c>
      <c r="H168" s="89"/>
      <c r="I168" s="263" t="s">
        <v>2058</v>
      </c>
      <c r="J168" s="89"/>
      <c r="K168" s="89"/>
      <c r="L168" s="89"/>
      <c r="M168" s="89"/>
      <c r="N168" s="264">
        <v>0</v>
      </c>
      <c r="O168" s="264">
        <v>78</v>
      </c>
      <c r="P168" s="89" t="s">
        <v>670</v>
      </c>
    </row>
    <row r="169" spans="1:16" ht="38.25" hidden="1">
      <c r="A169" s="261">
        <v>212</v>
      </c>
      <c r="B169" s="89"/>
      <c r="C169" s="262" t="s">
        <v>100</v>
      </c>
      <c r="D169" s="84">
        <v>43476</v>
      </c>
      <c r="E169" s="85" t="s">
        <v>1578</v>
      </c>
      <c r="F169" s="85" t="s">
        <v>3</v>
      </c>
      <c r="G169" s="85">
        <v>1702681</v>
      </c>
      <c r="H169" s="89"/>
      <c r="I169" s="263" t="s">
        <v>2059</v>
      </c>
      <c r="J169" s="89"/>
      <c r="K169" s="89"/>
      <c r="L169" s="89"/>
      <c r="M169" s="89"/>
      <c r="N169" s="264">
        <v>0</v>
      </c>
      <c r="O169" s="264">
        <v>78</v>
      </c>
      <c r="P169" s="89" t="s">
        <v>670</v>
      </c>
    </row>
    <row r="170" spans="1:16" ht="38.25" hidden="1">
      <c r="A170" s="261">
        <v>212</v>
      </c>
      <c r="B170" s="89"/>
      <c r="C170" s="262" t="s">
        <v>100</v>
      </c>
      <c r="D170" s="84">
        <v>43476</v>
      </c>
      <c r="E170" s="85" t="s">
        <v>1579</v>
      </c>
      <c r="F170" s="85" t="s">
        <v>3</v>
      </c>
      <c r="G170" s="85">
        <v>1702682</v>
      </c>
      <c r="H170" s="89"/>
      <c r="I170" s="263" t="s">
        <v>2060</v>
      </c>
      <c r="J170" s="89"/>
      <c r="K170" s="89"/>
      <c r="L170" s="89"/>
      <c r="M170" s="89"/>
      <c r="N170" s="264">
        <v>0</v>
      </c>
      <c r="O170" s="264">
        <v>78</v>
      </c>
      <c r="P170" s="89" t="s">
        <v>670</v>
      </c>
    </row>
    <row r="171" spans="1:16" ht="51" hidden="1">
      <c r="A171" s="261">
        <v>212</v>
      </c>
      <c r="B171" s="89"/>
      <c r="C171" s="262" t="s">
        <v>100</v>
      </c>
      <c r="D171" s="84">
        <v>43476</v>
      </c>
      <c r="E171" s="85" t="s">
        <v>1580</v>
      </c>
      <c r="F171" s="85" t="s">
        <v>3</v>
      </c>
      <c r="G171" s="85">
        <v>1702684</v>
      </c>
      <c r="H171" s="89"/>
      <c r="I171" s="263" t="s">
        <v>2061</v>
      </c>
      <c r="J171" s="89"/>
      <c r="K171" s="89"/>
      <c r="L171" s="89"/>
      <c r="M171" s="89"/>
      <c r="N171" s="264">
        <v>0</v>
      </c>
      <c r="O171" s="264">
        <v>78</v>
      </c>
      <c r="P171" s="89" t="s">
        <v>670</v>
      </c>
    </row>
    <row r="172" spans="1:16" ht="51" hidden="1">
      <c r="A172" s="261">
        <v>212</v>
      </c>
      <c r="B172" s="89"/>
      <c r="C172" s="262" t="s">
        <v>100</v>
      </c>
      <c r="D172" s="84">
        <v>43476</v>
      </c>
      <c r="E172" s="85" t="s">
        <v>1581</v>
      </c>
      <c r="F172" s="85" t="s">
        <v>3</v>
      </c>
      <c r="G172" s="85">
        <v>1702687</v>
      </c>
      <c r="H172" s="89"/>
      <c r="I172" s="263" t="s">
        <v>2062</v>
      </c>
      <c r="J172" s="89"/>
      <c r="K172" s="89"/>
      <c r="L172" s="89"/>
      <c r="M172" s="89"/>
      <c r="N172" s="264">
        <v>0</v>
      </c>
      <c r="O172" s="264">
        <v>78</v>
      </c>
      <c r="P172" s="89" t="s">
        <v>670</v>
      </c>
    </row>
    <row r="173" spans="1:16" ht="51" hidden="1">
      <c r="A173" s="261" t="s">
        <v>565</v>
      </c>
      <c r="B173" s="89"/>
      <c r="C173" s="262" t="s">
        <v>615</v>
      </c>
      <c r="D173" s="84">
        <v>43476</v>
      </c>
      <c r="E173" s="85" t="s">
        <v>1582</v>
      </c>
      <c r="F173" s="85" t="s">
        <v>3</v>
      </c>
      <c r="G173" s="85">
        <v>1702689</v>
      </c>
      <c r="H173" s="89"/>
      <c r="I173" s="263" t="s">
        <v>2063</v>
      </c>
      <c r="J173" s="89"/>
      <c r="K173" s="89"/>
      <c r="L173" s="89"/>
      <c r="M173" s="89"/>
      <c r="N173" s="264">
        <v>0</v>
      </c>
      <c r="O173" s="264">
        <v>558</v>
      </c>
      <c r="P173" s="89" t="s">
        <v>670</v>
      </c>
    </row>
    <row r="174" spans="1:16" ht="51" hidden="1">
      <c r="A174" s="261">
        <v>46</v>
      </c>
      <c r="B174" s="89"/>
      <c r="C174" s="262" t="s">
        <v>48</v>
      </c>
      <c r="D174" s="84">
        <v>43476</v>
      </c>
      <c r="E174" s="85" t="s">
        <v>1583</v>
      </c>
      <c r="F174" s="85" t="s">
        <v>3</v>
      </c>
      <c r="G174" s="85">
        <v>1702437</v>
      </c>
      <c r="H174" s="89"/>
      <c r="I174" s="263" t="s">
        <v>2064</v>
      </c>
      <c r="J174" s="89"/>
      <c r="K174" s="89"/>
      <c r="L174" s="89"/>
      <c r="M174" s="89"/>
      <c r="N174" s="264">
        <v>0</v>
      </c>
      <c r="O174" s="264">
        <v>331809.65000000002</v>
      </c>
      <c r="P174" s="89" t="s">
        <v>670</v>
      </c>
    </row>
    <row r="175" spans="1:16" ht="51" hidden="1">
      <c r="A175" s="261">
        <v>46</v>
      </c>
      <c r="B175" s="89"/>
      <c r="C175" s="262" t="s">
        <v>48</v>
      </c>
      <c r="D175" s="84">
        <v>43476</v>
      </c>
      <c r="E175" s="85" t="s">
        <v>1584</v>
      </c>
      <c r="F175" s="85" t="s">
        <v>3</v>
      </c>
      <c r="G175" s="85">
        <v>1702438</v>
      </c>
      <c r="H175" s="89"/>
      <c r="I175" s="263" t="s">
        <v>2065</v>
      </c>
      <c r="J175" s="89"/>
      <c r="K175" s="89"/>
      <c r="L175" s="89"/>
      <c r="M175" s="89"/>
      <c r="N175" s="264">
        <v>0</v>
      </c>
      <c r="O175" s="264">
        <v>277403.26</v>
      </c>
      <c r="P175" s="89" t="s">
        <v>670</v>
      </c>
    </row>
    <row r="176" spans="1:16" ht="51" hidden="1">
      <c r="A176" s="261" t="s">
        <v>565</v>
      </c>
      <c r="B176" s="89"/>
      <c r="C176" s="262" t="s">
        <v>615</v>
      </c>
      <c r="D176" s="84">
        <v>43476</v>
      </c>
      <c r="E176" s="85" t="s">
        <v>1585</v>
      </c>
      <c r="F176" s="85" t="s">
        <v>3</v>
      </c>
      <c r="G176" s="85">
        <v>1702446</v>
      </c>
      <c r="H176" s="89"/>
      <c r="I176" s="263" t="s">
        <v>2066</v>
      </c>
      <c r="J176" s="89"/>
      <c r="K176" s="89"/>
      <c r="L176" s="89"/>
      <c r="M176" s="89"/>
      <c r="N176" s="264">
        <v>0</v>
      </c>
      <c r="O176" s="264">
        <v>5259.34</v>
      </c>
      <c r="P176" s="89" t="s">
        <v>670</v>
      </c>
    </row>
    <row r="177" spans="1:16" ht="38.25" hidden="1">
      <c r="A177" s="261" t="s">
        <v>565</v>
      </c>
      <c r="B177" s="89"/>
      <c r="C177" s="262" t="s">
        <v>615</v>
      </c>
      <c r="D177" s="84">
        <v>43476</v>
      </c>
      <c r="E177" s="85" t="s">
        <v>1586</v>
      </c>
      <c r="F177" s="85" t="s">
        <v>3</v>
      </c>
      <c r="G177" s="85">
        <v>1702471</v>
      </c>
      <c r="H177" s="89"/>
      <c r="I177" s="263" t="s">
        <v>2067</v>
      </c>
      <c r="J177" s="89"/>
      <c r="K177" s="89"/>
      <c r="L177" s="89"/>
      <c r="M177" s="89"/>
      <c r="N177" s="264">
        <v>0</v>
      </c>
      <c r="O177" s="264">
        <v>2420</v>
      </c>
      <c r="P177" s="89" t="s">
        <v>670</v>
      </c>
    </row>
    <row r="178" spans="1:16" ht="51" hidden="1">
      <c r="A178" s="261" t="s">
        <v>565</v>
      </c>
      <c r="B178" s="89"/>
      <c r="C178" s="262" t="s">
        <v>615</v>
      </c>
      <c r="D178" s="84">
        <v>43476</v>
      </c>
      <c r="E178" s="85" t="s">
        <v>1587</v>
      </c>
      <c r="F178" s="85" t="s">
        <v>3</v>
      </c>
      <c r="G178" s="85">
        <v>1702462</v>
      </c>
      <c r="H178" s="89"/>
      <c r="I178" s="263" t="s">
        <v>2068</v>
      </c>
      <c r="J178" s="89"/>
      <c r="K178" s="89"/>
      <c r="L178" s="89"/>
      <c r="M178" s="89"/>
      <c r="N178" s="264">
        <v>0</v>
      </c>
      <c r="O178" s="264">
        <v>310.48</v>
      </c>
      <c r="P178" s="89" t="s">
        <v>670</v>
      </c>
    </row>
    <row r="179" spans="1:16" ht="51" hidden="1">
      <c r="A179" s="261" t="s">
        <v>565</v>
      </c>
      <c r="B179" s="89"/>
      <c r="C179" s="262" t="s">
        <v>615</v>
      </c>
      <c r="D179" s="84">
        <v>43476</v>
      </c>
      <c r="E179" s="85" t="s">
        <v>1588</v>
      </c>
      <c r="F179" s="85" t="s">
        <v>3</v>
      </c>
      <c r="G179" s="85">
        <v>1702460</v>
      </c>
      <c r="H179" s="89"/>
      <c r="I179" s="263" t="s">
        <v>2069</v>
      </c>
      <c r="J179" s="89"/>
      <c r="K179" s="89"/>
      <c r="L179" s="89"/>
      <c r="M179" s="89"/>
      <c r="N179" s="264">
        <v>0</v>
      </c>
      <c r="O179" s="264">
        <v>1417.88</v>
      </c>
      <c r="P179" s="89" t="s">
        <v>670</v>
      </c>
    </row>
    <row r="180" spans="1:16" ht="38.25" hidden="1">
      <c r="A180" s="261" t="s">
        <v>565</v>
      </c>
      <c r="B180" s="89"/>
      <c r="C180" s="262" t="s">
        <v>615</v>
      </c>
      <c r="D180" s="84">
        <v>43476</v>
      </c>
      <c r="E180" s="85" t="s">
        <v>1589</v>
      </c>
      <c r="F180" s="85" t="s">
        <v>3</v>
      </c>
      <c r="G180" s="85">
        <v>1702442</v>
      </c>
      <c r="H180" s="89"/>
      <c r="I180" s="263" t="s">
        <v>2070</v>
      </c>
      <c r="J180" s="89"/>
      <c r="K180" s="89"/>
      <c r="L180" s="89"/>
      <c r="M180" s="89"/>
      <c r="N180" s="264">
        <v>0</v>
      </c>
      <c r="O180" s="264">
        <v>240.24</v>
      </c>
      <c r="P180" s="89" t="s">
        <v>670</v>
      </c>
    </row>
    <row r="181" spans="1:16" ht="38.25" hidden="1">
      <c r="A181" s="261" t="s">
        <v>565</v>
      </c>
      <c r="B181" s="89"/>
      <c r="C181" s="262" t="s">
        <v>615</v>
      </c>
      <c r="D181" s="84">
        <v>43476</v>
      </c>
      <c r="E181" s="85" t="s">
        <v>1590</v>
      </c>
      <c r="F181" s="85" t="s">
        <v>3</v>
      </c>
      <c r="G181" s="85">
        <v>1702419</v>
      </c>
      <c r="H181" s="89"/>
      <c r="I181" s="263" t="s">
        <v>2071</v>
      </c>
      <c r="J181" s="89"/>
      <c r="K181" s="89"/>
      <c r="L181" s="89"/>
      <c r="M181" s="89"/>
      <c r="N181" s="264">
        <v>0</v>
      </c>
      <c r="O181" s="264">
        <v>3750.29</v>
      </c>
      <c r="P181" s="89" t="s">
        <v>670</v>
      </c>
    </row>
    <row r="182" spans="1:16" ht="38.25" hidden="1">
      <c r="A182" s="261" t="s">
        <v>565</v>
      </c>
      <c r="B182" s="89"/>
      <c r="C182" s="262" t="s">
        <v>615</v>
      </c>
      <c r="D182" s="84">
        <v>43476</v>
      </c>
      <c r="E182" s="85" t="s">
        <v>1591</v>
      </c>
      <c r="F182" s="85" t="s">
        <v>3</v>
      </c>
      <c r="G182" s="85">
        <v>1702407</v>
      </c>
      <c r="H182" s="89"/>
      <c r="I182" s="263" t="s">
        <v>2072</v>
      </c>
      <c r="J182" s="89"/>
      <c r="K182" s="89"/>
      <c r="L182" s="89"/>
      <c r="M182" s="89"/>
      <c r="N182" s="264">
        <v>0</v>
      </c>
      <c r="O182" s="264">
        <v>220</v>
      </c>
      <c r="P182" s="89" t="s">
        <v>670</v>
      </c>
    </row>
    <row r="183" spans="1:16" ht="51" hidden="1">
      <c r="A183" s="261" t="s">
        <v>559</v>
      </c>
      <c r="B183" s="89"/>
      <c r="C183" s="262" t="s">
        <v>759</v>
      </c>
      <c r="D183" s="84">
        <v>43476</v>
      </c>
      <c r="E183" s="85" t="s">
        <v>1592</v>
      </c>
      <c r="F183" s="85" t="s">
        <v>6</v>
      </c>
      <c r="G183" s="85">
        <v>1069637</v>
      </c>
      <c r="H183" s="89"/>
      <c r="I183" s="263" t="s">
        <v>2073</v>
      </c>
      <c r="J183" s="89"/>
      <c r="K183" s="89"/>
      <c r="L183" s="89"/>
      <c r="M183" s="89"/>
      <c r="N183" s="264">
        <v>0</v>
      </c>
      <c r="O183" s="264">
        <v>8500</v>
      </c>
      <c r="P183" s="89" t="s">
        <v>670</v>
      </c>
    </row>
    <row r="184" spans="1:16" ht="63.75" hidden="1">
      <c r="A184" s="261">
        <v>10</v>
      </c>
      <c r="B184" s="89"/>
      <c r="C184" s="262" t="s">
        <v>41</v>
      </c>
      <c r="D184" s="84">
        <v>43476</v>
      </c>
      <c r="E184" s="85" t="s">
        <v>1593</v>
      </c>
      <c r="F184" s="85" t="s">
        <v>6</v>
      </c>
      <c r="G184" s="85">
        <v>937504</v>
      </c>
      <c r="H184" s="89"/>
      <c r="I184" s="263" t="s">
        <v>2074</v>
      </c>
      <c r="J184" s="89"/>
      <c r="K184" s="89"/>
      <c r="L184" s="89"/>
      <c r="M184" s="89"/>
      <c r="N184" s="264">
        <v>0</v>
      </c>
      <c r="O184" s="264">
        <v>11134.4</v>
      </c>
      <c r="P184" s="89" t="s">
        <v>670</v>
      </c>
    </row>
    <row r="185" spans="1:16" ht="89.25" hidden="1">
      <c r="A185" s="261">
        <v>41</v>
      </c>
      <c r="B185" s="89"/>
      <c r="C185" s="262" t="s">
        <v>47</v>
      </c>
      <c r="D185" s="84">
        <v>43476</v>
      </c>
      <c r="E185" s="85" t="s">
        <v>1594</v>
      </c>
      <c r="F185" s="85" t="s">
        <v>628</v>
      </c>
      <c r="G185" s="85">
        <v>182859</v>
      </c>
      <c r="H185" s="89"/>
      <c r="I185" s="263" t="s">
        <v>2075</v>
      </c>
      <c r="J185" s="89"/>
      <c r="K185" s="89"/>
      <c r="L185" s="89"/>
      <c r="M185" s="89"/>
      <c r="N185" s="264">
        <v>0</v>
      </c>
      <c r="O185" s="264">
        <v>56376</v>
      </c>
      <c r="P185" s="89" t="s">
        <v>670</v>
      </c>
    </row>
    <row r="186" spans="1:16" ht="76.5" hidden="1">
      <c r="A186" s="261">
        <v>41</v>
      </c>
      <c r="B186" s="89"/>
      <c r="C186" s="262" t="s">
        <v>47</v>
      </c>
      <c r="D186" s="84">
        <v>43476</v>
      </c>
      <c r="E186" s="85" t="s">
        <v>1594</v>
      </c>
      <c r="F186" s="85" t="s">
        <v>628</v>
      </c>
      <c r="G186" s="85">
        <v>182863</v>
      </c>
      <c r="H186" s="89"/>
      <c r="I186" s="263" t="s">
        <v>2076</v>
      </c>
      <c r="J186" s="89"/>
      <c r="K186" s="89"/>
      <c r="L186" s="89"/>
      <c r="M186" s="89"/>
      <c r="N186" s="264">
        <v>0</v>
      </c>
      <c r="O186" s="264">
        <v>543402</v>
      </c>
      <c r="P186" s="89" t="s">
        <v>670</v>
      </c>
    </row>
    <row r="187" spans="1:16" ht="89.25" hidden="1">
      <c r="A187" s="261">
        <v>41</v>
      </c>
      <c r="B187" s="89"/>
      <c r="C187" s="262" t="s">
        <v>47</v>
      </c>
      <c r="D187" s="84">
        <v>43476</v>
      </c>
      <c r="E187" s="85" t="s">
        <v>1594</v>
      </c>
      <c r="F187" s="85" t="s">
        <v>628</v>
      </c>
      <c r="G187" s="85">
        <v>182858</v>
      </c>
      <c r="H187" s="89"/>
      <c r="I187" s="263" t="s">
        <v>2077</v>
      </c>
      <c r="J187" s="89"/>
      <c r="K187" s="89"/>
      <c r="L187" s="89"/>
      <c r="M187" s="89"/>
      <c r="N187" s="264">
        <v>0</v>
      </c>
      <c r="O187" s="264">
        <v>6651.83</v>
      </c>
      <c r="P187" s="89" t="s">
        <v>670</v>
      </c>
    </row>
    <row r="188" spans="1:16" ht="51" hidden="1">
      <c r="A188" s="261">
        <v>670</v>
      </c>
      <c r="B188" s="89"/>
      <c r="C188" s="262" t="s">
        <v>190</v>
      </c>
      <c r="D188" s="84">
        <v>43479</v>
      </c>
      <c r="E188" s="85" t="s">
        <v>1595</v>
      </c>
      <c r="F188" s="85" t="s">
        <v>3</v>
      </c>
      <c r="G188" s="85">
        <v>1702954</v>
      </c>
      <c r="H188" s="89"/>
      <c r="I188" s="263" t="s">
        <v>2078</v>
      </c>
      <c r="J188" s="89"/>
      <c r="K188" s="89"/>
      <c r="L188" s="89"/>
      <c r="M188" s="89"/>
      <c r="N188" s="264">
        <v>0</v>
      </c>
      <c r="O188" s="264">
        <v>519.4</v>
      </c>
      <c r="P188" s="89" t="s">
        <v>670</v>
      </c>
    </row>
    <row r="189" spans="1:16" ht="38.25" hidden="1">
      <c r="A189" s="261">
        <v>590</v>
      </c>
      <c r="B189" s="89"/>
      <c r="C189" s="262" t="s">
        <v>611</v>
      </c>
      <c r="D189" s="84">
        <v>43479</v>
      </c>
      <c r="E189" s="85" t="s">
        <v>1596</v>
      </c>
      <c r="F189" s="85" t="s">
        <v>3</v>
      </c>
      <c r="G189" s="85">
        <v>1702942</v>
      </c>
      <c r="H189" s="89"/>
      <c r="I189" s="263" t="s">
        <v>2079</v>
      </c>
      <c r="J189" s="89"/>
      <c r="K189" s="89"/>
      <c r="L189" s="89"/>
      <c r="M189" s="89"/>
      <c r="N189" s="264">
        <v>0</v>
      </c>
      <c r="O189" s="264">
        <v>250</v>
      </c>
      <c r="P189" s="89" t="s">
        <v>670</v>
      </c>
    </row>
    <row r="190" spans="1:16" ht="38.25" hidden="1">
      <c r="A190" s="261" t="s">
        <v>565</v>
      </c>
      <c r="B190" s="89"/>
      <c r="C190" s="262" t="s">
        <v>615</v>
      </c>
      <c r="D190" s="84">
        <v>43479</v>
      </c>
      <c r="E190" s="85" t="s">
        <v>1597</v>
      </c>
      <c r="F190" s="85" t="s">
        <v>3</v>
      </c>
      <c r="G190" s="85">
        <v>1703023</v>
      </c>
      <c r="H190" s="89"/>
      <c r="I190" s="263" t="s">
        <v>2080</v>
      </c>
      <c r="J190" s="89"/>
      <c r="K190" s="89"/>
      <c r="L190" s="89"/>
      <c r="M190" s="89"/>
      <c r="N190" s="264">
        <v>0</v>
      </c>
      <c r="O190" s="264">
        <v>20</v>
      </c>
      <c r="P190" s="89" t="s">
        <v>670</v>
      </c>
    </row>
    <row r="191" spans="1:16" ht="51" hidden="1">
      <c r="A191" s="261" t="s">
        <v>565</v>
      </c>
      <c r="B191" s="89"/>
      <c r="C191" s="262" t="s">
        <v>615</v>
      </c>
      <c r="D191" s="84">
        <v>43479</v>
      </c>
      <c r="E191" s="85" t="s">
        <v>1598</v>
      </c>
      <c r="F191" s="85" t="s">
        <v>3</v>
      </c>
      <c r="G191" s="85">
        <v>1703027</v>
      </c>
      <c r="H191" s="89"/>
      <c r="I191" s="263" t="s">
        <v>2081</v>
      </c>
      <c r="J191" s="89"/>
      <c r="K191" s="89"/>
      <c r="L191" s="89"/>
      <c r="M191" s="89"/>
      <c r="N191" s="264">
        <v>0</v>
      </c>
      <c r="O191" s="264">
        <v>2978.87</v>
      </c>
      <c r="P191" s="89" t="s">
        <v>670</v>
      </c>
    </row>
    <row r="192" spans="1:16" ht="38.25" hidden="1">
      <c r="A192" s="261" t="s">
        <v>565</v>
      </c>
      <c r="B192" s="89"/>
      <c r="C192" s="262" t="s">
        <v>615</v>
      </c>
      <c r="D192" s="84">
        <v>43479</v>
      </c>
      <c r="E192" s="85" t="s">
        <v>1599</v>
      </c>
      <c r="F192" s="85" t="s">
        <v>3</v>
      </c>
      <c r="G192" s="85">
        <v>1703065</v>
      </c>
      <c r="H192" s="89"/>
      <c r="I192" s="263" t="s">
        <v>1413</v>
      </c>
      <c r="J192" s="89"/>
      <c r="K192" s="89"/>
      <c r="L192" s="89"/>
      <c r="M192" s="89"/>
      <c r="N192" s="264">
        <v>0</v>
      </c>
      <c r="O192" s="264">
        <v>1000</v>
      </c>
      <c r="P192" s="89" t="s">
        <v>670</v>
      </c>
    </row>
    <row r="193" spans="1:16" ht="51" hidden="1">
      <c r="A193" s="261">
        <v>599</v>
      </c>
      <c r="B193" s="89"/>
      <c r="C193" s="262" t="s">
        <v>1366</v>
      </c>
      <c r="D193" s="84">
        <v>43479</v>
      </c>
      <c r="E193" s="85" t="s">
        <v>1600</v>
      </c>
      <c r="F193" s="85" t="s">
        <v>3</v>
      </c>
      <c r="G193" s="85">
        <v>1703068</v>
      </c>
      <c r="H193" s="89"/>
      <c r="I193" s="263" t="s">
        <v>2082</v>
      </c>
      <c r="J193" s="89"/>
      <c r="K193" s="89"/>
      <c r="L193" s="89"/>
      <c r="M193" s="89"/>
      <c r="N193" s="264">
        <v>0</v>
      </c>
      <c r="O193" s="264">
        <v>4193.76</v>
      </c>
      <c r="P193" s="89" t="s">
        <v>670</v>
      </c>
    </row>
    <row r="194" spans="1:16" ht="51" hidden="1">
      <c r="A194" s="261" t="s">
        <v>565</v>
      </c>
      <c r="B194" s="89"/>
      <c r="C194" s="262" t="s">
        <v>615</v>
      </c>
      <c r="D194" s="84">
        <v>43479</v>
      </c>
      <c r="E194" s="85" t="s">
        <v>1601</v>
      </c>
      <c r="F194" s="85" t="s">
        <v>3</v>
      </c>
      <c r="G194" s="85">
        <v>1703095</v>
      </c>
      <c r="H194" s="89"/>
      <c r="I194" s="263" t="s">
        <v>2083</v>
      </c>
      <c r="J194" s="89"/>
      <c r="K194" s="89"/>
      <c r="L194" s="89"/>
      <c r="M194" s="89"/>
      <c r="N194" s="264">
        <v>0</v>
      </c>
      <c r="O194" s="264">
        <v>66.08</v>
      </c>
      <c r="P194" s="89" t="s">
        <v>670</v>
      </c>
    </row>
    <row r="195" spans="1:16" ht="63.75" hidden="1">
      <c r="A195" s="261" t="s">
        <v>565</v>
      </c>
      <c r="B195" s="89"/>
      <c r="C195" s="262" t="s">
        <v>615</v>
      </c>
      <c r="D195" s="84">
        <v>43479</v>
      </c>
      <c r="E195" s="85" t="s">
        <v>1602</v>
      </c>
      <c r="F195" s="85" t="s">
        <v>3</v>
      </c>
      <c r="G195" s="85">
        <v>1703134</v>
      </c>
      <c r="H195" s="89"/>
      <c r="I195" s="263" t="s">
        <v>2084</v>
      </c>
      <c r="J195" s="89"/>
      <c r="K195" s="89"/>
      <c r="L195" s="89"/>
      <c r="M195" s="89"/>
      <c r="N195" s="264">
        <v>0</v>
      </c>
      <c r="O195" s="264">
        <v>3001.87</v>
      </c>
      <c r="P195" s="89" t="s">
        <v>670</v>
      </c>
    </row>
    <row r="196" spans="1:16" ht="63.75" hidden="1">
      <c r="A196" s="261" t="s">
        <v>565</v>
      </c>
      <c r="B196" s="89"/>
      <c r="C196" s="262" t="s">
        <v>615</v>
      </c>
      <c r="D196" s="84">
        <v>43479</v>
      </c>
      <c r="E196" s="85" t="s">
        <v>1603</v>
      </c>
      <c r="F196" s="85" t="s">
        <v>3</v>
      </c>
      <c r="G196" s="85">
        <v>1703139</v>
      </c>
      <c r="H196" s="89"/>
      <c r="I196" s="263" t="s">
        <v>2085</v>
      </c>
      <c r="J196" s="89"/>
      <c r="K196" s="89"/>
      <c r="L196" s="89"/>
      <c r="M196" s="89"/>
      <c r="N196" s="264">
        <v>0</v>
      </c>
      <c r="O196" s="264">
        <v>5491.25</v>
      </c>
      <c r="P196" s="89" t="s">
        <v>670</v>
      </c>
    </row>
    <row r="197" spans="1:16" ht="51" hidden="1">
      <c r="A197" s="261" t="s">
        <v>565</v>
      </c>
      <c r="B197" s="89"/>
      <c r="C197" s="262" t="s">
        <v>615</v>
      </c>
      <c r="D197" s="84">
        <v>43479</v>
      </c>
      <c r="E197" s="85" t="s">
        <v>1604</v>
      </c>
      <c r="F197" s="85" t="s">
        <v>3</v>
      </c>
      <c r="G197" s="85">
        <v>1702914</v>
      </c>
      <c r="H197" s="89"/>
      <c r="I197" s="263" t="s">
        <v>2086</v>
      </c>
      <c r="J197" s="89"/>
      <c r="K197" s="89"/>
      <c r="L197" s="89"/>
      <c r="M197" s="89"/>
      <c r="N197" s="264">
        <v>0</v>
      </c>
      <c r="O197" s="264">
        <v>965</v>
      </c>
      <c r="P197" s="89" t="s">
        <v>670</v>
      </c>
    </row>
    <row r="198" spans="1:16" ht="51" hidden="1">
      <c r="A198" s="261" t="s">
        <v>565</v>
      </c>
      <c r="B198" s="89"/>
      <c r="C198" s="262" t="s">
        <v>615</v>
      </c>
      <c r="D198" s="84">
        <v>43479</v>
      </c>
      <c r="E198" s="85" t="s">
        <v>1605</v>
      </c>
      <c r="F198" s="85" t="s">
        <v>3</v>
      </c>
      <c r="G198" s="85">
        <v>1702918</v>
      </c>
      <c r="H198" s="89"/>
      <c r="I198" s="263" t="s">
        <v>2087</v>
      </c>
      <c r="J198" s="89"/>
      <c r="K198" s="89"/>
      <c r="L198" s="89"/>
      <c r="M198" s="89"/>
      <c r="N198" s="264">
        <v>0</v>
      </c>
      <c r="O198" s="264">
        <v>3610</v>
      </c>
      <c r="P198" s="89" t="s">
        <v>670</v>
      </c>
    </row>
    <row r="199" spans="1:16" ht="51" hidden="1">
      <c r="A199" s="261" t="s">
        <v>565</v>
      </c>
      <c r="B199" s="89"/>
      <c r="C199" s="262" t="s">
        <v>615</v>
      </c>
      <c r="D199" s="84">
        <v>43479</v>
      </c>
      <c r="E199" s="85" t="s">
        <v>1606</v>
      </c>
      <c r="F199" s="85" t="s">
        <v>3</v>
      </c>
      <c r="G199" s="85">
        <v>1702902</v>
      </c>
      <c r="H199" s="89"/>
      <c r="I199" s="263" t="s">
        <v>2088</v>
      </c>
      <c r="J199" s="89"/>
      <c r="K199" s="89"/>
      <c r="L199" s="89"/>
      <c r="M199" s="89"/>
      <c r="N199" s="264">
        <v>0</v>
      </c>
      <c r="O199" s="264">
        <v>1018</v>
      </c>
      <c r="P199" s="89" t="s">
        <v>670</v>
      </c>
    </row>
    <row r="200" spans="1:16" ht="51" hidden="1">
      <c r="A200" s="261" t="s">
        <v>565</v>
      </c>
      <c r="B200" s="89"/>
      <c r="C200" s="262" t="s">
        <v>615</v>
      </c>
      <c r="D200" s="84">
        <v>43479</v>
      </c>
      <c r="E200" s="85" t="s">
        <v>1607</v>
      </c>
      <c r="F200" s="85" t="s">
        <v>3</v>
      </c>
      <c r="G200" s="85">
        <v>1702885</v>
      </c>
      <c r="H200" s="89"/>
      <c r="I200" s="263" t="s">
        <v>1407</v>
      </c>
      <c r="J200" s="89"/>
      <c r="K200" s="89"/>
      <c r="L200" s="89"/>
      <c r="M200" s="89"/>
      <c r="N200" s="264">
        <v>0</v>
      </c>
      <c r="O200" s="264">
        <v>241.66</v>
      </c>
      <c r="P200" s="89" t="s">
        <v>670</v>
      </c>
    </row>
    <row r="201" spans="1:16" ht="51" hidden="1">
      <c r="A201" s="261" t="s">
        <v>565</v>
      </c>
      <c r="B201" s="89"/>
      <c r="C201" s="262" t="s">
        <v>615</v>
      </c>
      <c r="D201" s="84">
        <v>43479</v>
      </c>
      <c r="E201" s="85" t="s">
        <v>1608</v>
      </c>
      <c r="F201" s="85" t="s">
        <v>3</v>
      </c>
      <c r="G201" s="85">
        <v>1702884</v>
      </c>
      <c r="H201" s="89"/>
      <c r="I201" s="263" t="s">
        <v>2089</v>
      </c>
      <c r="J201" s="89"/>
      <c r="K201" s="89"/>
      <c r="L201" s="89"/>
      <c r="M201" s="89"/>
      <c r="N201" s="264">
        <v>0</v>
      </c>
      <c r="O201" s="264">
        <v>1195.9000000000001</v>
      </c>
      <c r="P201" s="89" t="s">
        <v>670</v>
      </c>
    </row>
    <row r="202" spans="1:16" ht="63.75" hidden="1">
      <c r="A202" s="261" t="s">
        <v>556</v>
      </c>
      <c r="B202" s="89"/>
      <c r="C202" s="262" t="s">
        <v>616</v>
      </c>
      <c r="D202" s="84">
        <v>43479</v>
      </c>
      <c r="E202" s="85" t="s">
        <v>1609</v>
      </c>
      <c r="F202" s="85" t="s">
        <v>11</v>
      </c>
      <c r="G202" s="85">
        <v>944880</v>
      </c>
      <c r="H202" s="89"/>
      <c r="I202" s="263" t="s">
        <v>2090</v>
      </c>
      <c r="J202" s="89"/>
      <c r="K202" s="89"/>
      <c r="L202" s="89"/>
      <c r="M202" s="89"/>
      <c r="N202" s="264">
        <v>50</v>
      </c>
      <c r="O202" s="264">
        <v>0</v>
      </c>
      <c r="P202" s="89" t="s">
        <v>670</v>
      </c>
    </row>
    <row r="203" spans="1:16" ht="38.25" hidden="1">
      <c r="A203" s="261" t="s">
        <v>565</v>
      </c>
      <c r="B203" s="89"/>
      <c r="C203" s="262" t="s">
        <v>615</v>
      </c>
      <c r="D203" s="84">
        <v>43479</v>
      </c>
      <c r="E203" s="85" t="s">
        <v>1610</v>
      </c>
      <c r="F203" s="85" t="s">
        <v>6</v>
      </c>
      <c r="G203" s="85">
        <v>1070597</v>
      </c>
      <c r="H203" s="89"/>
      <c r="I203" s="263" t="s">
        <v>2091</v>
      </c>
      <c r="J203" s="89"/>
      <c r="K203" s="89"/>
      <c r="L203" s="89"/>
      <c r="M203" s="89"/>
      <c r="N203" s="264">
        <v>0</v>
      </c>
      <c r="O203" s="264">
        <v>7231.17</v>
      </c>
      <c r="P203" s="89" t="s">
        <v>670</v>
      </c>
    </row>
    <row r="204" spans="1:16" ht="63.75" hidden="1">
      <c r="A204" s="261" t="s">
        <v>563</v>
      </c>
      <c r="B204" s="89"/>
      <c r="C204" s="262" t="s">
        <v>614</v>
      </c>
      <c r="D204" s="84">
        <v>43479</v>
      </c>
      <c r="E204" s="85" t="s">
        <v>1611</v>
      </c>
      <c r="F204" s="85" t="s">
        <v>6</v>
      </c>
      <c r="G204" s="85">
        <v>1070648</v>
      </c>
      <c r="H204" s="89"/>
      <c r="I204" s="263" t="s">
        <v>2092</v>
      </c>
      <c r="J204" s="89"/>
      <c r="K204" s="89"/>
      <c r="L204" s="89"/>
      <c r="M204" s="89"/>
      <c r="N204" s="264">
        <v>0</v>
      </c>
      <c r="O204" s="264">
        <v>4128.34</v>
      </c>
      <c r="P204" s="89" t="s">
        <v>670</v>
      </c>
    </row>
    <row r="205" spans="1:16" ht="63.75" hidden="1">
      <c r="A205" s="261" t="s">
        <v>563</v>
      </c>
      <c r="B205" s="89"/>
      <c r="C205" s="262" t="s">
        <v>614</v>
      </c>
      <c r="D205" s="84">
        <v>43479</v>
      </c>
      <c r="E205" s="85" t="s">
        <v>1612</v>
      </c>
      <c r="F205" s="85" t="s">
        <v>6</v>
      </c>
      <c r="G205" s="85">
        <v>1070649</v>
      </c>
      <c r="H205" s="89"/>
      <c r="I205" s="263" t="s">
        <v>2092</v>
      </c>
      <c r="J205" s="89"/>
      <c r="K205" s="89"/>
      <c r="L205" s="89"/>
      <c r="M205" s="89"/>
      <c r="N205" s="264">
        <v>0</v>
      </c>
      <c r="O205" s="264">
        <v>1135.95</v>
      </c>
      <c r="P205" s="89" t="s">
        <v>670</v>
      </c>
    </row>
    <row r="206" spans="1:16" ht="38.25" hidden="1">
      <c r="A206" s="261">
        <v>20</v>
      </c>
      <c r="B206" s="89"/>
      <c r="C206" s="262" t="s">
        <v>44</v>
      </c>
      <c r="D206" s="84">
        <v>43480</v>
      </c>
      <c r="E206" s="85" t="s">
        <v>1613</v>
      </c>
      <c r="F206" s="85" t="s">
        <v>3</v>
      </c>
      <c r="G206" s="85">
        <v>1703394</v>
      </c>
      <c r="H206" s="89"/>
      <c r="I206" s="263" t="s">
        <v>2093</v>
      </c>
      <c r="J206" s="89"/>
      <c r="K206" s="89"/>
      <c r="L206" s="89"/>
      <c r="M206" s="89"/>
      <c r="N206" s="264">
        <v>0</v>
      </c>
      <c r="O206" s="264">
        <v>37.65</v>
      </c>
      <c r="P206" s="89" t="s">
        <v>670</v>
      </c>
    </row>
    <row r="207" spans="1:16" ht="51" hidden="1">
      <c r="A207" s="261" t="s">
        <v>565</v>
      </c>
      <c r="B207" s="89"/>
      <c r="C207" s="262" t="s">
        <v>615</v>
      </c>
      <c r="D207" s="84">
        <v>43480</v>
      </c>
      <c r="E207" s="85" t="s">
        <v>1614</v>
      </c>
      <c r="F207" s="85" t="s">
        <v>3</v>
      </c>
      <c r="G207" s="85">
        <v>1703412</v>
      </c>
      <c r="H207" s="89"/>
      <c r="I207" s="263" t="s">
        <v>2094</v>
      </c>
      <c r="J207" s="89"/>
      <c r="K207" s="89"/>
      <c r="L207" s="89"/>
      <c r="M207" s="89"/>
      <c r="N207" s="264">
        <v>0</v>
      </c>
      <c r="O207" s="264">
        <v>5551.7</v>
      </c>
      <c r="P207" s="89" t="s">
        <v>670</v>
      </c>
    </row>
    <row r="208" spans="1:16" ht="51" hidden="1">
      <c r="A208" s="261" t="s">
        <v>565</v>
      </c>
      <c r="B208" s="89"/>
      <c r="C208" s="262" t="s">
        <v>615</v>
      </c>
      <c r="D208" s="84">
        <v>43480</v>
      </c>
      <c r="E208" s="85" t="s">
        <v>1615</v>
      </c>
      <c r="F208" s="85" t="s">
        <v>3</v>
      </c>
      <c r="G208" s="85">
        <v>1703424</v>
      </c>
      <c r="H208" s="89"/>
      <c r="I208" s="263" t="s">
        <v>2095</v>
      </c>
      <c r="J208" s="89"/>
      <c r="K208" s="89"/>
      <c r="L208" s="89"/>
      <c r="M208" s="89"/>
      <c r="N208" s="264">
        <v>0</v>
      </c>
      <c r="O208" s="264">
        <v>254.58</v>
      </c>
      <c r="P208" s="89" t="s">
        <v>670</v>
      </c>
    </row>
    <row r="209" spans="1:16" ht="51" hidden="1">
      <c r="A209" s="261" t="s">
        <v>565</v>
      </c>
      <c r="B209" s="89"/>
      <c r="C209" s="262" t="s">
        <v>615</v>
      </c>
      <c r="D209" s="84">
        <v>43480</v>
      </c>
      <c r="E209" s="85" t="s">
        <v>1616</v>
      </c>
      <c r="F209" s="85" t="s">
        <v>3</v>
      </c>
      <c r="G209" s="85">
        <v>1703443</v>
      </c>
      <c r="H209" s="89"/>
      <c r="I209" s="263" t="s">
        <v>2096</v>
      </c>
      <c r="J209" s="89"/>
      <c r="K209" s="89"/>
      <c r="L209" s="89"/>
      <c r="M209" s="89"/>
      <c r="N209" s="264">
        <v>0</v>
      </c>
      <c r="O209" s="264">
        <v>1013.8000000000001</v>
      </c>
      <c r="P209" s="89" t="s">
        <v>670</v>
      </c>
    </row>
    <row r="210" spans="1:16" ht="63.75" hidden="1">
      <c r="A210" s="261">
        <v>221</v>
      </c>
      <c r="B210" s="89"/>
      <c r="C210" s="262" t="s">
        <v>102</v>
      </c>
      <c r="D210" s="84">
        <v>43480</v>
      </c>
      <c r="E210" s="85" t="s">
        <v>1617</v>
      </c>
      <c r="F210" s="85" t="s">
        <v>3</v>
      </c>
      <c r="G210" s="85">
        <v>1703446</v>
      </c>
      <c r="H210" s="89"/>
      <c r="I210" s="263" t="s">
        <v>2097</v>
      </c>
      <c r="J210" s="89"/>
      <c r="K210" s="89"/>
      <c r="L210" s="89"/>
      <c r="M210" s="89"/>
      <c r="N210" s="264">
        <v>0</v>
      </c>
      <c r="O210" s="264">
        <v>108</v>
      </c>
      <c r="P210" s="89" t="s">
        <v>670</v>
      </c>
    </row>
    <row r="211" spans="1:16" ht="38.25" hidden="1">
      <c r="A211" s="261">
        <v>46</v>
      </c>
      <c r="B211" s="89"/>
      <c r="C211" s="262" t="s">
        <v>48</v>
      </c>
      <c r="D211" s="84">
        <v>43480</v>
      </c>
      <c r="E211" s="85" t="s">
        <v>1618</v>
      </c>
      <c r="F211" s="85" t="s">
        <v>3</v>
      </c>
      <c r="G211" s="85">
        <v>1703490</v>
      </c>
      <c r="H211" s="89"/>
      <c r="I211" s="263" t="s">
        <v>2098</v>
      </c>
      <c r="J211" s="89"/>
      <c r="K211" s="89"/>
      <c r="L211" s="89"/>
      <c r="M211" s="89"/>
      <c r="N211" s="264">
        <v>0</v>
      </c>
      <c r="O211" s="264">
        <v>6852</v>
      </c>
      <c r="P211" s="89" t="s">
        <v>670</v>
      </c>
    </row>
    <row r="212" spans="1:16" ht="38.25" hidden="1">
      <c r="A212" s="261" t="s">
        <v>565</v>
      </c>
      <c r="B212" s="89"/>
      <c r="C212" s="262" t="s">
        <v>615</v>
      </c>
      <c r="D212" s="84">
        <v>43480</v>
      </c>
      <c r="E212" s="85" t="s">
        <v>1619</v>
      </c>
      <c r="F212" s="85" t="s">
        <v>3</v>
      </c>
      <c r="G212" s="85">
        <v>1703258</v>
      </c>
      <c r="H212" s="89"/>
      <c r="I212" s="263" t="s">
        <v>2099</v>
      </c>
      <c r="J212" s="89"/>
      <c r="K212" s="89"/>
      <c r="L212" s="89"/>
      <c r="M212" s="89"/>
      <c r="N212" s="264">
        <v>0</v>
      </c>
      <c r="O212" s="264">
        <v>272.08</v>
      </c>
      <c r="P212" s="89" t="s">
        <v>670</v>
      </c>
    </row>
    <row r="213" spans="1:16" ht="51" hidden="1">
      <c r="A213" s="261">
        <v>591</v>
      </c>
      <c r="B213" s="89"/>
      <c r="C213" s="262" t="s">
        <v>1364</v>
      </c>
      <c r="D213" s="84">
        <v>43480</v>
      </c>
      <c r="E213" s="85" t="s">
        <v>1620</v>
      </c>
      <c r="F213" s="85" t="s">
        <v>3</v>
      </c>
      <c r="G213" s="85">
        <v>1703327</v>
      </c>
      <c r="H213" s="89"/>
      <c r="I213" s="263" t="s">
        <v>2100</v>
      </c>
      <c r="J213" s="89"/>
      <c r="K213" s="89"/>
      <c r="L213" s="89"/>
      <c r="M213" s="89"/>
      <c r="N213" s="264">
        <v>0</v>
      </c>
      <c r="O213" s="264">
        <v>244.6</v>
      </c>
      <c r="P213" s="89" t="s">
        <v>670</v>
      </c>
    </row>
    <row r="214" spans="1:16" ht="63.75" hidden="1">
      <c r="A214" s="261">
        <v>512</v>
      </c>
      <c r="B214" s="89"/>
      <c r="C214" s="262" t="s">
        <v>779</v>
      </c>
      <c r="D214" s="84">
        <v>43480</v>
      </c>
      <c r="E214" s="85" t="s">
        <v>1621</v>
      </c>
      <c r="F214" s="85" t="s">
        <v>3</v>
      </c>
      <c r="G214" s="85">
        <v>1703328</v>
      </c>
      <c r="H214" s="89"/>
      <c r="I214" s="263" t="s">
        <v>2101</v>
      </c>
      <c r="J214" s="89"/>
      <c r="K214" s="89"/>
      <c r="L214" s="89"/>
      <c r="M214" s="89"/>
      <c r="N214" s="264">
        <v>0</v>
      </c>
      <c r="O214" s="264">
        <v>1350</v>
      </c>
      <c r="P214" s="89" t="s">
        <v>670</v>
      </c>
    </row>
    <row r="215" spans="1:16" ht="51" hidden="1">
      <c r="A215" s="261">
        <v>591</v>
      </c>
      <c r="B215" s="89"/>
      <c r="C215" s="262" t="s">
        <v>1364</v>
      </c>
      <c r="D215" s="84">
        <v>43480</v>
      </c>
      <c r="E215" s="85" t="s">
        <v>1622</v>
      </c>
      <c r="F215" s="85" t="s">
        <v>3</v>
      </c>
      <c r="G215" s="85">
        <v>1703385</v>
      </c>
      <c r="H215" s="89"/>
      <c r="I215" s="263" t="s">
        <v>2102</v>
      </c>
      <c r="J215" s="89"/>
      <c r="K215" s="89"/>
      <c r="L215" s="89"/>
      <c r="M215" s="89"/>
      <c r="N215" s="264">
        <v>0</v>
      </c>
      <c r="O215" s="264">
        <v>120.45</v>
      </c>
      <c r="P215" s="89" t="s">
        <v>670</v>
      </c>
    </row>
    <row r="216" spans="1:16" ht="51" hidden="1">
      <c r="A216" s="261" t="s">
        <v>559</v>
      </c>
      <c r="B216" s="89"/>
      <c r="C216" s="262" t="s">
        <v>759</v>
      </c>
      <c r="D216" s="84">
        <v>43480</v>
      </c>
      <c r="E216" s="85" t="s">
        <v>1623</v>
      </c>
      <c r="F216" s="85" t="s">
        <v>6</v>
      </c>
      <c r="G216" s="85">
        <v>1070845</v>
      </c>
      <c r="H216" s="89"/>
      <c r="I216" s="263" t="s">
        <v>2103</v>
      </c>
      <c r="J216" s="89"/>
      <c r="K216" s="89"/>
      <c r="L216" s="89"/>
      <c r="M216" s="89"/>
      <c r="N216" s="264">
        <v>0</v>
      </c>
      <c r="O216" s="264">
        <v>3250</v>
      </c>
      <c r="P216" s="89" t="s">
        <v>670</v>
      </c>
    </row>
    <row r="217" spans="1:16" ht="102" hidden="1">
      <c r="A217" s="261">
        <v>376</v>
      </c>
      <c r="B217" s="89"/>
      <c r="C217" s="262" t="s">
        <v>638</v>
      </c>
      <c r="D217" s="84">
        <v>43480</v>
      </c>
      <c r="E217" s="85" t="s">
        <v>1624</v>
      </c>
      <c r="F217" s="85" t="s">
        <v>11</v>
      </c>
      <c r="G217" s="85">
        <v>944964</v>
      </c>
      <c r="H217" s="89"/>
      <c r="I217" s="263" t="s">
        <v>2104</v>
      </c>
      <c r="J217" s="89"/>
      <c r="K217" s="89"/>
      <c r="L217" s="89"/>
      <c r="M217" s="89"/>
      <c r="N217" s="264">
        <v>17627.03</v>
      </c>
      <c r="O217" s="264">
        <v>0</v>
      </c>
      <c r="P217" s="89" t="s">
        <v>670</v>
      </c>
    </row>
    <row r="218" spans="1:16" ht="51" hidden="1">
      <c r="A218" s="261" t="s">
        <v>556</v>
      </c>
      <c r="B218" s="89"/>
      <c r="C218" s="262" t="s">
        <v>616</v>
      </c>
      <c r="D218" s="84">
        <v>43480</v>
      </c>
      <c r="E218" s="85" t="s">
        <v>1625</v>
      </c>
      <c r="F218" s="85" t="s">
        <v>11</v>
      </c>
      <c r="G218" s="85">
        <v>944943</v>
      </c>
      <c r="H218" s="89"/>
      <c r="I218" s="263" t="s">
        <v>2105</v>
      </c>
      <c r="J218" s="89"/>
      <c r="K218" s="89"/>
      <c r="L218" s="89"/>
      <c r="M218" s="89"/>
      <c r="N218" s="264">
        <v>50</v>
      </c>
      <c r="O218" s="264">
        <v>0</v>
      </c>
      <c r="P218" s="89" t="s">
        <v>670</v>
      </c>
    </row>
    <row r="219" spans="1:16" ht="63.75" hidden="1">
      <c r="A219" s="261" t="s">
        <v>565</v>
      </c>
      <c r="B219" s="89"/>
      <c r="C219" s="262" t="s">
        <v>615</v>
      </c>
      <c r="D219" s="84">
        <v>43481</v>
      </c>
      <c r="E219" s="85" t="s">
        <v>1626</v>
      </c>
      <c r="F219" s="85" t="s">
        <v>3</v>
      </c>
      <c r="G219" s="85">
        <v>1703760</v>
      </c>
      <c r="H219" s="89"/>
      <c r="I219" s="263" t="s">
        <v>2106</v>
      </c>
      <c r="J219" s="89"/>
      <c r="K219" s="89"/>
      <c r="L219" s="89"/>
      <c r="M219" s="89"/>
      <c r="N219" s="264">
        <v>0</v>
      </c>
      <c r="O219" s="264">
        <v>23532.66</v>
      </c>
      <c r="P219" s="89" t="s">
        <v>670</v>
      </c>
    </row>
    <row r="220" spans="1:16" ht="51" hidden="1">
      <c r="A220" s="261" t="s">
        <v>565</v>
      </c>
      <c r="B220" s="89"/>
      <c r="C220" s="262" t="s">
        <v>615</v>
      </c>
      <c r="D220" s="84">
        <v>43481</v>
      </c>
      <c r="E220" s="85" t="s">
        <v>1627</v>
      </c>
      <c r="F220" s="85" t="s">
        <v>3</v>
      </c>
      <c r="G220" s="85">
        <v>1703744</v>
      </c>
      <c r="H220" s="89"/>
      <c r="I220" s="263" t="s">
        <v>2107</v>
      </c>
      <c r="J220" s="89"/>
      <c r="K220" s="89"/>
      <c r="L220" s="89"/>
      <c r="M220" s="89"/>
      <c r="N220" s="264">
        <v>0</v>
      </c>
      <c r="O220" s="264">
        <v>1038.72</v>
      </c>
      <c r="P220" s="89" t="s">
        <v>670</v>
      </c>
    </row>
    <row r="221" spans="1:16" ht="51" hidden="1">
      <c r="A221" s="261">
        <v>35</v>
      </c>
      <c r="B221" s="89"/>
      <c r="C221" s="262" t="s">
        <v>46</v>
      </c>
      <c r="D221" s="84">
        <v>43481</v>
      </c>
      <c r="E221" s="85" t="s">
        <v>1628</v>
      </c>
      <c r="F221" s="85" t="s">
        <v>3</v>
      </c>
      <c r="G221" s="85">
        <v>1703736</v>
      </c>
      <c r="H221" s="89"/>
      <c r="I221" s="263" t="s">
        <v>2108</v>
      </c>
      <c r="J221" s="89"/>
      <c r="K221" s="89"/>
      <c r="L221" s="89"/>
      <c r="M221" s="89"/>
      <c r="N221" s="264">
        <v>0</v>
      </c>
      <c r="O221" s="264">
        <v>183</v>
      </c>
      <c r="P221" s="89" t="s">
        <v>670</v>
      </c>
    </row>
    <row r="222" spans="1:16" ht="63.75" hidden="1">
      <c r="A222" s="261">
        <v>35</v>
      </c>
      <c r="B222" s="89"/>
      <c r="C222" s="262" t="s">
        <v>46</v>
      </c>
      <c r="D222" s="84">
        <v>43481</v>
      </c>
      <c r="E222" s="85" t="s">
        <v>1629</v>
      </c>
      <c r="F222" s="85" t="s">
        <v>3</v>
      </c>
      <c r="G222" s="85">
        <v>1703733</v>
      </c>
      <c r="H222" s="89"/>
      <c r="I222" s="263" t="s">
        <v>2109</v>
      </c>
      <c r="J222" s="89"/>
      <c r="K222" s="89"/>
      <c r="L222" s="89"/>
      <c r="M222" s="89"/>
      <c r="N222" s="264">
        <v>0</v>
      </c>
      <c r="O222" s="264">
        <v>252</v>
      </c>
      <c r="P222" s="89" t="s">
        <v>670</v>
      </c>
    </row>
    <row r="223" spans="1:16" ht="51" hidden="1">
      <c r="A223" s="261" t="s">
        <v>565</v>
      </c>
      <c r="B223" s="89"/>
      <c r="C223" s="262" t="s">
        <v>615</v>
      </c>
      <c r="D223" s="84">
        <v>43481</v>
      </c>
      <c r="E223" s="85" t="s">
        <v>1630</v>
      </c>
      <c r="F223" s="85" t="s">
        <v>3</v>
      </c>
      <c r="G223" s="85">
        <v>1703731</v>
      </c>
      <c r="H223" s="89"/>
      <c r="I223" s="263" t="s">
        <v>2110</v>
      </c>
      <c r="J223" s="89"/>
      <c r="K223" s="89"/>
      <c r="L223" s="89"/>
      <c r="M223" s="89"/>
      <c r="N223" s="264">
        <v>0</v>
      </c>
      <c r="O223" s="264">
        <v>338</v>
      </c>
      <c r="P223" s="89" t="s">
        <v>670</v>
      </c>
    </row>
    <row r="224" spans="1:16" ht="51" hidden="1">
      <c r="A224" s="261" t="s">
        <v>565</v>
      </c>
      <c r="B224" s="89"/>
      <c r="C224" s="262" t="s">
        <v>615</v>
      </c>
      <c r="D224" s="84">
        <v>43481</v>
      </c>
      <c r="E224" s="85" t="s">
        <v>1631</v>
      </c>
      <c r="F224" s="85" t="s">
        <v>3</v>
      </c>
      <c r="G224" s="85">
        <v>1703730</v>
      </c>
      <c r="H224" s="89"/>
      <c r="I224" s="263" t="s">
        <v>2111</v>
      </c>
      <c r="J224" s="89"/>
      <c r="K224" s="89"/>
      <c r="L224" s="89"/>
      <c r="M224" s="89"/>
      <c r="N224" s="264">
        <v>0</v>
      </c>
      <c r="O224" s="264">
        <v>234</v>
      </c>
      <c r="P224" s="89" t="s">
        <v>670</v>
      </c>
    </row>
    <row r="225" spans="1:16" ht="51" hidden="1">
      <c r="A225" s="261" t="s">
        <v>565</v>
      </c>
      <c r="B225" s="89"/>
      <c r="C225" s="262" t="s">
        <v>615</v>
      </c>
      <c r="D225" s="84">
        <v>43481</v>
      </c>
      <c r="E225" s="85" t="s">
        <v>1632</v>
      </c>
      <c r="F225" s="85" t="s">
        <v>3</v>
      </c>
      <c r="G225" s="85">
        <v>1703729</v>
      </c>
      <c r="H225" s="89"/>
      <c r="I225" s="263" t="s">
        <v>2112</v>
      </c>
      <c r="J225" s="89"/>
      <c r="K225" s="89"/>
      <c r="L225" s="89"/>
      <c r="M225" s="89"/>
      <c r="N225" s="264">
        <v>0</v>
      </c>
      <c r="O225" s="264">
        <v>216</v>
      </c>
      <c r="P225" s="89" t="s">
        <v>670</v>
      </c>
    </row>
    <row r="226" spans="1:16" ht="51" hidden="1">
      <c r="A226" s="261" t="s">
        <v>565</v>
      </c>
      <c r="B226" s="89"/>
      <c r="C226" s="262" t="s">
        <v>615</v>
      </c>
      <c r="D226" s="84">
        <v>43481</v>
      </c>
      <c r="E226" s="85" t="s">
        <v>1633</v>
      </c>
      <c r="F226" s="85" t="s">
        <v>3</v>
      </c>
      <c r="G226" s="85">
        <v>1703726</v>
      </c>
      <c r="H226" s="89"/>
      <c r="I226" s="263" t="s">
        <v>2113</v>
      </c>
      <c r="J226" s="89"/>
      <c r="K226" s="89"/>
      <c r="L226" s="89"/>
      <c r="M226" s="89"/>
      <c r="N226" s="264">
        <v>0</v>
      </c>
      <c r="O226" s="264">
        <v>378</v>
      </c>
      <c r="P226" s="89" t="s">
        <v>670</v>
      </c>
    </row>
    <row r="227" spans="1:16" ht="51" hidden="1">
      <c r="A227" s="261" t="s">
        <v>565</v>
      </c>
      <c r="B227" s="89"/>
      <c r="C227" s="262" t="s">
        <v>615</v>
      </c>
      <c r="D227" s="84">
        <v>43481</v>
      </c>
      <c r="E227" s="85" t="s">
        <v>1634</v>
      </c>
      <c r="F227" s="85" t="s">
        <v>3</v>
      </c>
      <c r="G227" s="85">
        <v>1703724</v>
      </c>
      <c r="H227" s="89"/>
      <c r="I227" s="263" t="s">
        <v>2114</v>
      </c>
      <c r="J227" s="89"/>
      <c r="K227" s="89"/>
      <c r="L227" s="89"/>
      <c r="M227" s="89"/>
      <c r="N227" s="264">
        <v>0</v>
      </c>
      <c r="O227" s="264">
        <v>234</v>
      </c>
      <c r="P227" s="89" t="s">
        <v>670</v>
      </c>
    </row>
    <row r="228" spans="1:16" ht="51" hidden="1">
      <c r="A228" s="261" t="s">
        <v>565</v>
      </c>
      <c r="B228" s="89"/>
      <c r="C228" s="262" t="s">
        <v>615</v>
      </c>
      <c r="D228" s="84">
        <v>43481</v>
      </c>
      <c r="E228" s="85" t="s">
        <v>1635</v>
      </c>
      <c r="F228" s="85" t="s">
        <v>3</v>
      </c>
      <c r="G228" s="85">
        <v>1703722</v>
      </c>
      <c r="H228" s="89"/>
      <c r="I228" s="263" t="s">
        <v>2115</v>
      </c>
      <c r="J228" s="89"/>
      <c r="K228" s="89"/>
      <c r="L228" s="89"/>
      <c r="M228" s="89"/>
      <c r="N228" s="264">
        <v>0</v>
      </c>
      <c r="O228" s="264">
        <v>144</v>
      </c>
      <c r="P228" s="89" t="s">
        <v>670</v>
      </c>
    </row>
    <row r="229" spans="1:16" ht="51" hidden="1">
      <c r="A229" s="261" t="s">
        <v>565</v>
      </c>
      <c r="B229" s="89"/>
      <c r="C229" s="262" t="s">
        <v>615</v>
      </c>
      <c r="D229" s="84">
        <v>43481</v>
      </c>
      <c r="E229" s="85" t="s">
        <v>1636</v>
      </c>
      <c r="F229" s="85" t="s">
        <v>3</v>
      </c>
      <c r="G229" s="85">
        <v>1703720</v>
      </c>
      <c r="H229" s="89"/>
      <c r="I229" s="263" t="s">
        <v>2116</v>
      </c>
      <c r="J229" s="89"/>
      <c r="K229" s="89"/>
      <c r="L229" s="89"/>
      <c r="M229" s="89"/>
      <c r="N229" s="264">
        <v>0</v>
      </c>
      <c r="O229" s="264">
        <v>378</v>
      </c>
      <c r="P229" s="89" t="s">
        <v>670</v>
      </c>
    </row>
    <row r="230" spans="1:16" ht="51" hidden="1">
      <c r="A230" s="261" t="s">
        <v>565</v>
      </c>
      <c r="B230" s="89"/>
      <c r="C230" s="262" t="s">
        <v>615</v>
      </c>
      <c r="D230" s="84">
        <v>43481</v>
      </c>
      <c r="E230" s="85" t="s">
        <v>1637</v>
      </c>
      <c r="F230" s="85" t="s">
        <v>3</v>
      </c>
      <c r="G230" s="85">
        <v>1703719</v>
      </c>
      <c r="H230" s="89"/>
      <c r="I230" s="263" t="s">
        <v>2117</v>
      </c>
      <c r="J230" s="89"/>
      <c r="K230" s="89"/>
      <c r="L230" s="89"/>
      <c r="M230" s="89"/>
      <c r="N230" s="264">
        <v>0</v>
      </c>
      <c r="O230" s="264">
        <v>216</v>
      </c>
      <c r="P230" s="89" t="s">
        <v>670</v>
      </c>
    </row>
    <row r="231" spans="1:16" ht="51" hidden="1">
      <c r="A231" s="261" t="s">
        <v>565</v>
      </c>
      <c r="B231" s="89"/>
      <c r="C231" s="262" t="s">
        <v>615</v>
      </c>
      <c r="D231" s="84">
        <v>43481</v>
      </c>
      <c r="E231" s="85" t="s">
        <v>1638</v>
      </c>
      <c r="F231" s="85" t="s">
        <v>3</v>
      </c>
      <c r="G231" s="85">
        <v>1703718</v>
      </c>
      <c r="H231" s="89"/>
      <c r="I231" s="263" t="s">
        <v>2118</v>
      </c>
      <c r="J231" s="89"/>
      <c r="K231" s="89"/>
      <c r="L231" s="89"/>
      <c r="M231" s="89"/>
      <c r="N231" s="264">
        <v>0</v>
      </c>
      <c r="O231" s="264">
        <v>216</v>
      </c>
      <c r="P231" s="89" t="s">
        <v>670</v>
      </c>
    </row>
    <row r="232" spans="1:16" ht="51" hidden="1">
      <c r="A232" s="261" t="s">
        <v>565</v>
      </c>
      <c r="B232" s="89"/>
      <c r="C232" s="262" t="s">
        <v>615</v>
      </c>
      <c r="D232" s="84">
        <v>43481</v>
      </c>
      <c r="E232" s="85" t="s">
        <v>1639</v>
      </c>
      <c r="F232" s="85" t="s">
        <v>3</v>
      </c>
      <c r="G232" s="85">
        <v>1703790</v>
      </c>
      <c r="H232" s="89"/>
      <c r="I232" s="263" t="s">
        <v>2119</v>
      </c>
      <c r="J232" s="89"/>
      <c r="K232" s="89"/>
      <c r="L232" s="89"/>
      <c r="M232" s="89"/>
      <c r="N232" s="264">
        <v>0</v>
      </c>
      <c r="O232" s="264">
        <v>3398.75</v>
      </c>
      <c r="P232" s="89" t="s">
        <v>670</v>
      </c>
    </row>
    <row r="233" spans="1:16" ht="51" hidden="1">
      <c r="A233" s="261">
        <v>16</v>
      </c>
      <c r="B233" s="89"/>
      <c r="C233" s="262" t="s">
        <v>43</v>
      </c>
      <c r="D233" s="84">
        <v>43481</v>
      </c>
      <c r="E233" s="85" t="s">
        <v>1640</v>
      </c>
      <c r="F233" s="85" t="s">
        <v>3</v>
      </c>
      <c r="G233" s="85">
        <v>1703829</v>
      </c>
      <c r="H233" s="89"/>
      <c r="I233" s="263" t="s">
        <v>2120</v>
      </c>
      <c r="J233" s="89"/>
      <c r="K233" s="89"/>
      <c r="L233" s="89"/>
      <c r="M233" s="89"/>
      <c r="N233" s="264">
        <v>0</v>
      </c>
      <c r="O233" s="264">
        <v>5600</v>
      </c>
      <c r="P233" s="89" t="s">
        <v>670</v>
      </c>
    </row>
    <row r="234" spans="1:16" ht="63.75" hidden="1">
      <c r="A234" s="261" t="s">
        <v>565</v>
      </c>
      <c r="B234" s="89"/>
      <c r="C234" s="262" t="s">
        <v>615</v>
      </c>
      <c r="D234" s="84">
        <v>43481</v>
      </c>
      <c r="E234" s="85" t="s">
        <v>1641</v>
      </c>
      <c r="F234" s="85" t="s">
        <v>3</v>
      </c>
      <c r="G234" s="85">
        <v>1703925</v>
      </c>
      <c r="H234" s="89"/>
      <c r="I234" s="263" t="s">
        <v>2121</v>
      </c>
      <c r="J234" s="89"/>
      <c r="K234" s="89"/>
      <c r="L234" s="89"/>
      <c r="M234" s="89"/>
      <c r="N234" s="264">
        <v>0</v>
      </c>
      <c r="O234" s="264">
        <v>0.94000000000000006</v>
      </c>
      <c r="P234" s="89" t="s">
        <v>670</v>
      </c>
    </row>
    <row r="235" spans="1:16" ht="51" hidden="1">
      <c r="A235" s="261" t="s">
        <v>565</v>
      </c>
      <c r="B235" s="89"/>
      <c r="C235" s="262" t="s">
        <v>615</v>
      </c>
      <c r="D235" s="84">
        <v>43481</v>
      </c>
      <c r="E235" s="85" t="s">
        <v>1642</v>
      </c>
      <c r="F235" s="85" t="s">
        <v>3</v>
      </c>
      <c r="G235" s="85">
        <v>1703754</v>
      </c>
      <c r="H235" s="89"/>
      <c r="I235" s="263" t="s">
        <v>2122</v>
      </c>
      <c r="J235" s="89"/>
      <c r="K235" s="89"/>
      <c r="L235" s="89"/>
      <c r="M235" s="89"/>
      <c r="N235" s="264">
        <v>0</v>
      </c>
      <c r="O235" s="264">
        <v>148879.05000000002</v>
      </c>
      <c r="P235" s="89" t="s">
        <v>670</v>
      </c>
    </row>
    <row r="236" spans="1:16" ht="76.5" hidden="1">
      <c r="A236" s="261">
        <v>130</v>
      </c>
      <c r="B236" s="89"/>
      <c r="C236" s="262" t="s">
        <v>67</v>
      </c>
      <c r="D236" s="84">
        <v>43481</v>
      </c>
      <c r="E236" s="85" t="s">
        <v>1643</v>
      </c>
      <c r="F236" s="85" t="s">
        <v>3</v>
      </c>
      <c r="G236" s="85">
        <v>1703773</v>
      </c>
      <c r="H236" s="89"/>
      <c r="I236" s="263" t="s">
        <v>2123</v>
      </c>
      <c r="J236" s="89"/>
      <c r="K236" s="89"/>
      <c r="L236" s="89"/>
      <c r="M236" s="89"/>
      <c r="N236" s="264">
        <v>0</v>
      </c>
      <c r="O236" s="264">
        <v>738.75</v>
      </c>
      <c r="P236" s="89" t="s">
        <v>670</v>
      </c>
    </row>
    <row r="237" spans="1:16" ht="51" hidden="1">
      <c r="A237" s="261" t="s">
        <v>563</v>
      </c>
      <c r="B237" s="89"/>
      <c r="C237" s="262" t="s">
        <v>614</v>
      </c>
      <c r="D237" s="84">
        <v>43481</v>
      </c>
      <c r="E237" s="85" t="s">
        <v>1644</v>
      </c>
      <c r="F237" s="85" t="s">
        <v>3</v>
      </c>
      <c r="G237" s="85">
        <v>1703776</v>
      </c>
      <c r="H237" s="89"/>
      <c r="I237" s="263" t="s">
        <v>2124</v>
      </c>
      <c r="J237" s="89"/>
      <c r="K237" s="89"/>
      <c r="L237" s="89"/>
      <c r="M237" s="89"/>
      <c r="N237" s="264">
        <v>0</v>
      </c>
      <c r="O237" s="264">
        <v>286582.71000000002</v>
      </c>
      <c r="P237" s="89" t="s">
        <v>670</v>
      </c>
    </row>
    <row r="238" spans="1:16" ht="51" hidden="1">
      <c r="A238" s="261" t="s">
        <v>563</v>
      </c>
      <c r="B238" s="89"/>
      <c r="C238" s="262" t="s">
        <v>614</v>
      </c>
      <c r="D238" s="84">
        <v>43481</v>
      </c>
      <c r="E238" s="85" t="s">
        <v>1645</v>
      </c>
      <c r="F238" s="85" t="s">
        <v>3</v>
      </c>
      <c r="G238" s="85">
        <v>1703781</v>
      </c>
      <c r="H238" s="89"/>
      <c r="I238" s="263" t="s">
        <v>2125</v>
      </c>
      <c r="J238" s="89"/>
      <c r="K238" s="89"/>
      <c r="L238" s="89"/>
      <c r="M238" s="89"/>
      <c r="N238" s="264">
        <v>0</v>
      </c>
      <c r="O238" s="264">
        <v>16499.97</v>
      </c>
      <c r="P238" s="89" t="s">
        <v>670</v>
      </c>
    </row>
    <row r="239" spans="1:16" ht="38.25" hidden="1">
      <c r="A239" s="261" t="s">
        <v>565</v>
      </c>
      <c r="B239" s="89"/>
      <c r="C239" s="262" t="s">
        <v>615</v>
      </c>
      <c r="D239" s="84">
        <v>43481</v>
      </c>
      <c r="E239" s="85" t="s">
        <v>1646</v>
      </c>
      <c r="F239" s="85" t="s">
        <v>3</v>
      </c>
      <c r="G239" s="85">
        <v>1703717</v>
      </c>
      <c r="H239" s="89"/>
      <c r="I239" s="263" t="s">
        <v>2126</v>
      </c>
      <c r="J239" s="89"/>
      <c r="K239" s="89"/>
      <c r="L239" s="89"/>
      <c r="M239" s="89"/>
      <c r="N239" s="264">
        <v>0</v>
      </c>
      <c r="O239" s="264">
        <v>234</v>
      </c>
      <c r="P239" s="89" t="s">
        <v>670</v>
      </c>
    </row>
    <row r="240" spans="1:16" ht="51" hidden="1">
      <c r="A240" s="261" t="s">
        <v>565</v>
      </c>
      <c r="B240" s="89"/>
      <c r="C240" s="262" t="s">
        <v>615</v>
      </c>
      <c r="D240" s="84">
        <v>43481</v>
      </c>
      <c r="E240" s="85" t="s">
        <v>1647</v>
      </c>
      <c r="F240" s="85" t="s">
        <v>3</v>
      </c>
      <c r="G240" s="85">
        <v>1703716</v>
      </c>
      <c r="H240" s="89"/>
      <c r="I240" s="263" t="s">
        <v>2127</v>
      </c>
      <c r="J240" s="89"/>
      <c r="K240" s="89"/>
      <c r="L240" s="89"/>
      <c r="M240" s="89"/>
      <c r="N240" s="264">
        <v>0</v>
      </c>
      <c r="O240" s="264">
        <v>234</v>
      </c>
      <c r="P240" s="89" t="s">
        <v>670</v>
      </c>
    </row>
    <row r="241" spans="1:16" ht="51" hidden="1">
      <c r="A241" s="261" t="s">
        <v>565</v>
      </c>
      <c r="B241" s="89"/>
      <c r="C241" s="262" t="s">
        <v>615</v>
      </c>
      <c r="D241" s="84">
        <v>43481</v>
      </c>
      <c r="E241" s="85" t="s">
        <v>1648</v>
      </c>
      <c r="F241" s="85" t="s">
        <v>3</v>
      </c>
      <c r="G241" s="85">
        <v>1703715</v>
      </c>
      <c r="H241" s="89"/>
      <c r="I241" s="263" t="s">
        <v>2128</v>
      </c>
      <c r="J241" s="89"/>
      <c r="K241" s="89"/>
      <c r="L241" s="89"/>
      <c r="M241" s="89"/>
      <c r="N241" s="264">
        <v>0</v>
      </c>
      <c r="O241" s="264">
        <v>216</v>
      </c>
      <c r="P241" s="89" t="s">
        <v>670</v>
      </c>
    </row>
    <row r="242" spans="1:16" ht="51" hidden="1">
      <c r="A242" s="261" t="s">
        <v>565</v>
      </c>
      <c r="B242" s="89"/>
      <c r="C242" s="262" t="s">
        <v>615</v>
      </c>
      <c r="D242" s="84">
        <v>43481</v>
      </c>
      <c r="E242" s="85" t="s">
        <v>1649</v>
      </c>
      <c r="F242" s="85" t="s">
        <v>3</v>
      </c>
      <c r="G242" s="85">
        <v>1703713</v>
      </c>
      <c r="H242" s="89"/>
      <c r="I242" s="263" t="s">
        <v>2129</v>
      </c>
      <c r="J242" s="89"/>
      <c r="K242" s="89"/>
      <c r="L242" s="89"/>
      <c r="M242" s="89"/>
      <c r="N242" s="264">
        <v>0</v>
      </c>
      <c r="O242" s="264">
        <v>216</v>
      </c>
      <c r="P242" s="89" t="s">
        <v>670</v>
      </c>
    </row>
    <row r="243" spans="1:16" ht="38.25" hidden="1">
      <c r="A243" s="261" t="s">
        <v>565</v>
      </c>
      <c r="B243" s="89"/>
      <c r="C243" s="262" t="s">
        <v>615</v>
      </c>
      <c r="D243" s="84">
        <v>43481</v>
      </c>
      <c r="E243" s="85" t="s">
        <v>1650</v>
      </c>
      <c r="F243" s="85" t="s">
        <v>3</v>
      </c>
      <c r="G243" s="85">
        <v>1703694</v>
      </c>
      <c r="H243" s="89"/>
      <c r="I243" s="263" t="s">
        <v>2130</v>
      </c>
      <c r="J243" s="89"/>
      <c r="K243" s="89"/>
      <c r="L243" s="89"/>
      <c r="M243" s="89"/>
      <c r="N243" s="264">
        <v>0</v>
      </c>
      <c r="O243" s="264">
        <v>774.64</v>
      </c>
      <c r="P243" s="89" t="s">
        <v>670</v>
      </c>
    </row>
    <row r="244" spans="1:16" ht="38.25" hidden="1">
      <c r="A244" s="261" t="s">
        <v>565</v>
      </c>
      <c r="B244" s="89"/>
      <c r="C244" s="262" t="s">
        <v>615</v>
      </c>
      <c r="D244" s="84">
        <v>43481</v>
      </c>
      <c r="E244" s="85" t="s">
        <v>1651</v>
      </c>
      <c r="F244" s="85" t="s">
        <v>3</v>
      </c>
      <c r="G244" s="85">
        <v>1703691</v>
      </c>
      <c r="H244" s="89"/>
      <c r="I244" s="263" t="s">
        <v>2131</v>
      </c>
      <c r="J244" s="89"/>
      <c r="K244" s="89"/>
      <c r="L244" s="89"/>
      <c r="M244" s="89"/>
      <c r="N244" s="264">
        <v>0</v>
      </c>
      <c r="O244" s="264">
        <v>221.8</v>
      </c>
      <c r="P244" s="89" t="s">
        <v>670</v>
      </c>
    </row>
    <row r="245" spans="1:16" ht="63.75" hidden="1">
      <c r="A245" s="261">
        <v>592</v>
      </c>
      <c r="B245" s="89"/>
      <c r="C245" s="262" t="s">
        <v>645</v>
      </c>
      <c r="D245" s="84">
        <v>43481</v>
      </c>
      <c r="E245" s="85" t="s">
        <v>1652</v>
      </c>
      <c r="F245" s="85" t="s">
        <v>3</v>
      </c>
      <c r="G245" s="85">
        <v>1703671</v>
      </c>
      <c r="H245" s="89"/>
      <c r="I245" s="263" t="s">
        <v>2132</v>
      </c>
      <c r="J245" s="89"/>
      <c r="K245" s="89"/>
      <c r="L245" s="89"/>
      <c r="M245" s="89"/>
      <c r="N245" s="264">
        <v>0</v>
      </c>
      <c r="O245" s="264">
        <v>3751</v>
      </c>
      <c r="P245" s="89" t="s">
        <v>670</v>
      </c>
    </row>
    <row r="246" spans="1:16" ht="63.75" hidden="1">
      <c r="A246" s="261" t="s">
        <v>559</v>
      </c>
      <c r="B246" s="89"/>
      <c r="C246" s="262" t="s">
        <v>759</v>
      </c>
      <c r="D246" s="84">
        <v>43481</v>
      </c>
      <c r="E246" s="85" t="s">
        <v>1653</v>
      </c>
      <c r="F246" s="85" t="s">
        <v>6</v>
      </c>
      <c r="G246" s="85">
        <v>1071489</v>
      </c>
      <c r="H246" s="89"/>
      <c r="I246" s="263" t="s">
        <v>2133</v>
      </c>
      <c r="J246" s="89"/>
      <c r="K246" s="89"/>
      <c r="L246" s="89"/>
      <c r="M246" s="89"/>
      <c r="N246" s="264">
        <v>0</v>
      </c>
      <c r="O246" s="264">
        <v>2874</v>
      </c>
      <c r="P246" s="89" t="s">
        <v>670</v>
      </c>
    </row>
    <row r="247" spans="1:16" ht="63.75" hidden="1">
      <c r="A247" s="261">
        <v>378</v>
      </c>
      <c r="B247" s="89"/>
      <c r="C247" s="262" t="s">
        <v>639</v>
      </c>
      <c r="D247" s="84">
        <v>43481</v>
      </c>
      <c r="E247" s="85" t="s">
        <v>1654</v>
      </c>
      <c r="F247" s="85" t="s">
        <v>6</v>
      </c>
      <c r="G247" s="85">
        <v>945080</v>
      </c>
      <c r="H247" s="89"/>
      <c r="I247" s="263" t="s">
        <v>2134</v>
      </c>
      <c r="J247" s="89"/>
      <c r="K247" s="89"/>
      <c r="L247" s="89"/>
      <c r="M247" s="89"/>
      <c r="N247" s="264">
        <v>0</v>
      </c>
      <c r="O247" s="264">
        <v>7315.5</v>
      </c>
      <c r="P247" s="89" t="s">
        <v>670</v>
      </c>
    </row>
    <row r="248" spans="1:16" ht="63.75" hidden="1">
      <c r="A248" s="261">
        <v>190</v>
      </c>
      <c r="B248" s="89"/>
      <c r="C248" s="262" t="s">
        <v>92</v>
      </c>
      <c r="D248" s="84">
        <v>43482</v>
      </c>
      <c r="E248" s="85" t="s">
        <v>1655</v>
      </c>
      <c r="F248" s="85" t="s">
        <v>3</v>
      </c>
      <c r="G248" s="85">
        <v>1704272</v>
      </c>
      <c r="H248" s="89"/>
      <c r="I248" s="263" t="s">
        <v>2135</v>
      </c>
      <c r="J248" s="89"/>
      <c r="K248" s="89"/>
      <c r="L248" s="89"/>
      <c r="M248" s="89"/>
      <c r="N248" s="264">
        <v>0</v>
      </c>
      <c r="O248" s="264">
        <v>155</v>
      </c>
      <c r="P248" s="89" t="s">
        <v>670</v>
      </c>
    </row>
    <row r="249" spans="1:16" ht="63.75" hidden="1">
      <c r="A249" s="261">
        <v>190</v>
      </c>
      <c r="B249" s="89"/>
      <c r="C249" s="262" t="s">
        <v>92</v>
      </c>
      <c r="D249" s="84">
        <v>43482</v>
      </c>
      <c r="E249" s="85" t="s">
        <v>1656</v>
      </c>
      <c r="F249" s="85" t="s">
        <v>3</v>
      </c>
      <c r="G249" s="85">
        <v>1704270</v>
      </c>
      <c r="H249" s="89"/>
      <c r="I249" s="263" t="s">
        <v>2136</v>
      </c>
      <c r="J249" s="89"/>
      <c r="K249" s="89"/>
      <c r="L249" s="89"/>
      <c r="M249" s="89"/>
      <c r="N249" s="264">
        <v>0</v>
      </c>
      <c r="O249" s="264">
        <v>155</v>
      </c>
      <c r="P249" s="89" t="s">
        <v>670</v>
      </c>
    </row>
    <row r="250" spans="1:16" ht="63.75" hidden="1">
      <c r="A250" s="261">
        <v>190</v>
      </c>
      <c r="B250" s="89"/>
      <c r="C250" s="262" t="s">
        <v>92</v>
      </c>
      <c r="D250" s="84">
        <v>43482</v>
      </c>
      <c r="E250" s="85" t="s">
        <v>1657</v>
      </c>
      <c r="F250" s="85" t="s">
        <v>3</v>
      </c>
      <c r="G250" s="85">
        <v>1704269</v>
      </c>
      <c r="H250" s="89"/>
      <c r="I250" s="263" t="s">
        <v>2137</v>
      </c>
      <c r="J250" s="89"/>
      <c r="K250" s="89"/>
      <c r="L250" s="89"/>
      <c r="M250" s="89"/>
      <c r="N250" s="264">
        <v>0</v>
      </c>
      <c r="O250" s="264">
        <v>274</v>
      </c>
      <c r="P250" s="89" t="s">
        <v>670</v>
      </c>
    </row>
    <row r="251" spans="1:16" ht="63.75" hidden="1">
      <c r="A251" s="261">
        <v>190</v>
      </c>
      <c r="B251" s="89"/>
      <c r="C251" s="262" t="s">
        <v>92</v>
      </c>
      <c r="D251" s="84">
        <v>43482</v>
      </c>
      <c r="E251" s="85" t="s">
        <v>1658</v>
      </c>
      <c r="F251" s="85" t="s">
        <v>3</v>
      </c>
      <c r="G251" s="85">
        <v>1704266</v>
      </c>
      <c r="H251" s="89"/>
      <c r="I251" s="263" t="s">
        <v>2138</v>
      </c>
      <c r="J251" s="89"/>
      <c r="K251" s="89"/>
      <c r="L251" s="89"/>
      <c r="M251" s="89"/>
      <c r="N251" s="264">
        <v>0</v>
      </c>
      <c r="O251" s="264">
        <v>599</v>
      </c>
      <c r="P251" s="89" t="s">
        <v>670</v>
      </c>
    </row>
    <row r="252" spans="1:16" ht="51" hidden="1">
      <c r="A252" s="261" t="s">
        <v>559</v>
      </c>
      <c r="B252" s="89"/>
      <c r="C252" s="262" t="s">
        <v>759</v>
      </c>
      <c r="D252" s="84">
        <v>43482</v>
      </c>
      <c r="E252" s="85" t="s">
        <v>1659</v>
      </c>
      <c r="F252" s="85" t="s">
        <v>3</v>
      </c>
      <c r="G252" s="85">
        <v>1704263</v>
      </c>
      <c r="H252" s="89"/>
      <c r="I252" s="263" t="s">
        <v>2139</v>
      </c>
      <c r="J252" s="89"/>
      <c r="K252" s="89"/>
      <c r="L252" s="89"/>
      <c r="M252" s="89"/>
      <c r="N252" s="264">
        <v>0</v>
      </c>
      <c r="O252" s="264">
        <v>1000</v>
      </c>
      <c r="P252" s="89" t="s">
        <v>670</v>
      </c>
    </row>
    <row r="253" spans="1:16" ht="51" hidden="1">
      <c r="A253" s="261" t="s">
        <v>565</v>
      </c>
      <c r="B253" s="89"/>
      <c r="C253" s="262" t="s">
        <v>615</v>
      </c>
      <c r="D253" s="84">
        <v>43482</v>
      </c>
      <c r="E253" s="85" t="s">
        <v>1660</v>
      </c>
      <c r="F253" s="85" t="s">
        <v>3</v>
      </c>
      <c r="G253" s="85">
        <v>1704246</v>
      </c>
      <c r="H253" s="89"/>
      <c r="I253" s="263" t="s">
        <v>2140</v>
      </c>
      <c r="J253" s="89"/>
      <c r="K253" s="89"/>
      <c r="L253" s="89"/>
      <c r="M253" s="89"/>
      <c r="N253" s="264">
        <v>0</v>
      </c>
      <c r="O253" s="264">
        <v>2193.38</v>
      </c>
      <c r="P253" s="89" t="s">
        <v>670</v>
      </c>
    </row>
    <row r="254" spans="1:16" ht="63.75" hidden="1">
      <c r="A254" s="261">
        <v>190</v>
      </c>
      <c r="B254" s="89"/>
      <c r="C254" s="262" t="s">
        <v>92</v>
      </c>
      <c r="D254" s="84">
        <v>43482</v>
      </c>
      <c r="E254" s="85" t="s">
        <v>1661</v>
      </c>
      <c r="F254" s="85" t="s">
        <v>3</v>
      </c>
      <c r="G254" s="85">
        <v>1704275</v>
      </c>
      <c r="H254" s="89"/>
      <c r="I254" s="263" t="s">
        <v>2141</v>
      </c>
      <c r="J254" s="89"/>
      <c r="K254" s="89"/>
      <c r="L254" s="89"/>
      <c r="M254" s="89"/>
      <c r="N254" s="264">
        <v>0</v>
      </c>
      <c r="O254" s="264">
        <v>377</v>
      </c>
      <c r="P254" s="89" t="s">
        <v>670</v>
      </c>
    </row>
    <row r="255" spans="1:16" ht="63.75" hidden="1">
      <c r="A255" s="261">
        <v>190</v>
      </c>
      <c r="B255" s="89"/>
      <c r="C255" s="262" t="s">
        <v>92</v>
      </c>
      <c r="D255" s="84">
        <v>43482</v>
      </c>
      <c r="E255" s="85" t="s">
        <v>1662</v>
      </c>
      <c r="F255" s="85" t="s">
        <v>3</v>
      </c>
      <c r="G255" s="85">
        <v>1704277</v>
      </c>
      <c r="H255" s="89"/>
      <c r="I255" s="263" t="s">
        <v>2142</v>
      </c>
      <c r="J255" s="89"/>
      <c r="K255" s="89"/>
      <c r="L255" s="89"/>
      <c r="M255" s="89"/>
      <c r="N255" s="264">
        <v>0</v>
      </c>
      <c r="O255" s="264">
        <v>155</v>
      </c>
      <c r="P255" s="89" t="s">
        <v>670</v>
      </c>
    </row>
    <row r="256" spans="1:16" ht="51" hidden="1">
      <c r="A256" s="261" t="s">
        <v>565</v>
      </c>
      <c r="B256" s="89"/>
      <c r="C256" s="262" t="s">
        <v>615</v>
      </c>
      <c r="D256" s="84">
        <v>43482</v>
      </c>
      <c r="E256" s="85" t="s">
        <v>1663</v>
      </c>
      <c r="F256" s="85" t="s">
        <v>3</v>
      </c>
      <c r="G256" s="85">
        <v>1704305</v>
      </c>
      <c r="H256" s="89"/>
      <c r="I256" s="263" t="s">
        <v>2143</v>
      </c>
      <c r="J256" s="89"/>
      <c r="K256" s="89"/>
      <c r="L256" s="89"/>
      <c r="M256" s="89"/>
      <c r="N256" s="264">
        <v>0</v>
      </c>
      <c r="O256" s="264">
        <v>4400.17</v>
      </c>
      <c r="P256" s="89" t="s">
        <v>670</v>
      </c>
    </row>
    <row r="257" spans="1:16" ht="38.25" hidden="1">
      <c r="A257" s="261">
        <v>526</v>
      </c>
      <c r="B257" s="89"/>
      <c r="C257" s="262" t="s">
        <v>610</v>
      </c>
      <c r="D257" s="84">
        <v>43482</v>
      </c>
      <c r="E257" s="85" t="s">
        <v>1664</v>
      </c>
      <c r="F257" s="85" t="s">
        <v>3</v>
      </c>
      <c r="G257" s="85">
        <v>1704308</v>
      </c>
      <c r="H257" s="89"/>
      <c r="I257" s="263" t="s">
        <v>2144</v>
      </c>
      <c r="J257" s="89"/>
      <c r="K257" s="89"/>
      <c r="L257" s="89"/>
      <c r="M257" s="89"/>
      <c r="N257" s="264">
        <v>0</v>
      </c>
      <c r="O257" s="264">
        <v>50</v>
      </c>
      <c r="P257" s="89" t="s">
        <v>670</v>
      </c>
    </row>
    <row r="258" spans="1:16" ht="51" hidden="1">
      <c r="A258" s="261">
        <v>681</v>
      </c>
      <c r="B258" s="89"/>
      <c r="C258" s="262" t="s">
        <v>192</v>
      </c>
      <c r="D258" s="84">
        <v>43482</v>
      </c>
      <c r="E258" s="85" t="s">
        <v>1665</v>
      </c>
      <c r="F258" s="85" t="s">
        <v>3</v>
      </c>
      <c r="G258" s="85">
        <v>1704319</v>
      </c>
      <c r="H258" s="89"/>
      <c r="I258" s="263" t="s">
        <v>2145</v>
      </c>
      <c r="J258" s="89"/>
      <c r="K258" s="89"/>
      <c r="L258" s="89"/>
      <c r="M258" s="89"/>
      <c r="N258" s="264">
        <v>0</v>
      </c>
      <c r="O258" s="264">
        <v>603.72</v>
      </c>
      <c r="P258" s="89" t="s">
        <v>670</v>
      </c>
    </row>
    <row r="259" spans="1:16" ht="51" hidden="1">
      <c r="A259" s="261">
        <v>599</v>
      </c>
      <c r="B259" s="89"/>
      <c r="C259" s="262" t="s">
        <v>1366</v>
      </c>
      <c r="D259" s="84">
        <v>43482</v>
      </c>
      <c r="E259" s="85" t="s">
        <v>1666</v>
      </c>
      <c r="F259" s="85" t="s">
        <v>3</v>
      </c>
      <c r="G259" s="85">
        <v>1704326</v>
      </c>
      <c r="H259" s="89"/>
      <c r="I259" s="263" t="s">
        <v>2146</v>
      </c>
      <c r="J259" s="89"/>
      <c r="K259" s="89"/>
      <c r="L259" s="89"/>
      <c r="M259" s="89"/>
      <c r="N259" s="264">
        <v>0</v>
      </c>
      <c r="O259" s="264">
        <v>380</v>
      </c>
      <c r="P259" s="89" t="s">
        <v>670</v>
      </c>
    </row>
    <row r="260" spans="1:16" ht="38.25" hidden="1">
      <c r="A260" s="261" t="s">
        <v>565</v>
      </c>
      <c r="B260" s="89"/>
      <c r="C260" s="262" t="s">
        <v>615</v>
      </c>
      <c r="D260" s="84">
        <v>43482</v>
      </c>
      <c r="E260" s="85" t="s">
        <v>1667</v>
      </c>
      <c r="F260" s="85" t="s">
        <v>3</v>
      </c>
      <c r="G260" s="85">
        <v>1704059</v>
      </c>
      <c r="H260" s="89"/>
      <c r="I260" s="263" t="s">
        <v>2147</v>
      </c>
      <c r="J260" s="89"/>
      <c r="K260" s="89"/>
      <c r="L260" s="89"/>
      <c r="M260" s="89"/>
      <c r="N260" s="264">
        <v>0</v>
      </c>
      <c r="O260" s="264">
        <v>548.5</v>
      </c>
      <c r="P260" s="89" t="s">
        <v>670</v>
      </c>
    </row>
    <row r="261" spans="1:16" ht="51" hidden="1">
      <c r="A261" s="261">
        <v>591</v>
      </c>
      <c r="B261" s="89"/>
      <c r="C261" s="262" t="s">
        <v>1364</v>
      </c>
      <c r="D261" s="84">
        <v>43482</v>
      </c>
      <c r="E261" s="85" t="s">
        <v>1668</v>
      </c>
      <c r="F261" s="85" t="s">
        <v>3</v>
      </c>
      <c r="G261" s="85">
        <v>1704100</v>
      </c>
      <c r="H261" s="89"/>
      <c r="I261" s="263" t="s">
        <v>2055</v>
      </c>
      <c r="J261" s="89"/>
      <c r="K261" s="89"/>
      <c r="L261" s="89"/>
      <c r="M261" s="89"/>
      <c r="N261" s="264">
        <v>0</v>
      </c>
      <c r="O261" s="264">
        <v>171.8</v>
      </c>
      <c r="P261" s="89" t="s">
        <v>670</v>
      </c>
    </row>
    <row r="262" spans="1:16" ht="51" hidden="1">
      <c r="A262" s="261" t="s">
        <v>565</v>
      </c>
      <c r="B262" s="89"/>
      <c r="C262" s="262" t="s">
        <v>615</v>
      </c>
      <c r="D262" s="84">
        <v>43482</v>
      </c>
      <c r="E262" s="85" t="s">
        <v>1669</v>
      </c>
      <c r="F262" s="85" t="s">
        <v>3</v>
      </c>
      <c r="G262" s="85">
        <v>1704215</v>
      </c>
      <c r="H262" s="89"/>
      <c r="I262" s="263" t="s">
        <v>2148</v>
      </c>
      <c r="J262" s="89"/>
      <c r="K262" s="89"/>
      <c r="L262" s="89"/>
      <c r="M262" s="89"/>
      <c r="N262" s="264">
        <v>0</v>
      </c>
      <c r="O262" s="264">
        <v>3343.03</v>
      </c>
      <c r="P262" s="89" t="s">
        <v>670</v>
      </c>
    </row>
    <row r="263" spans="1:16" ht="51" hidden="1">
      <c r="A263" s="261" t="s">
        <v>565</v>
      </c>
      <c r="B263" s="89"/>
      <c r="C263" s="262" t="s">
        <v>615</v>
      </c>
      <c r="D263" s="84">
        <v>43482</v>
      </c>
      <c r="E263" s="85" t="s">
        <v>1670</v>
      </c>
      <c r="F263" s="85" t="s">
        <v>3</v>
      </c>
      <c r="G263" s="85">
        <v>1704214</v>
      </c>
      <c r="H263" s="89"/>
      <c r="I263" s="263" t="s">
        <v>2149</v>
      </c>
      <c r="J263" s="89"/>
      <c r="K263" s="89"/>
      <c r="L263" s="89"/>
      <c r="M263" s="89"/>
      <c r="N263" s="264">
        <v>0</v>
      </c>
      <c r="O263" s="264">
        <v>3343.03</v>
      </c>
      <c r="P263" s="89" t="s">
        <v>670</v>
      </c>
    </row>
    <row r="264" spans="1:16" ht="51" hidden="1">
      <c r="A264" s="261" t="s">
        <v>559</v>
      </c>
      <c r="B264" s="89"/>
      <c r="C264" s="262" t="s">
        <v>759</v>
      </c>
      <c r="D264" s="84">
        <v>43482</v>
      </c>
      <c r="E264" s="85" t="s">
        <v>1671</v>
      </c>
      <c r="F264" s="85" t="s">
        <v>3</v>
      </c>
      <c r="G264" s="85">
        <v>1704205</v>
      </c>
      <c r="H264" s="89"/>
      <c r="I264" s="263" t="s">
        <v>2150</v>
      </c>
      <c r="J264" s="89"/>
      <c r="K264" s="89"/>
      <c r="L264" s="89"/>
      <c r="M264" s="89"/>
      <c r="N264" s="264">
        <v>0</v>
      </c>
      <c r="O264" s="264">
        <v>250</v>
      </c>
      <c r="P264" s="89" t="s">
        <v>670</v>
      </c>
    </row>
    <row r="265" spans="1:16" ht="51" hidden="1">
      <c r="A265" s="261" t="s">
        <v>559</v>
      </c>
      <c r="B265" s="89"/>
      <c r="C265" s="262" t="s">
        <v>759</v>
      </c>
      <c r="D265" s="84">
        <v>43482</v>
      </c>
      <c r="E265" s="85" t="s">
        <v>1672</v>
      </c>
      <c r="F265" s="85" t="s">
        <v>6</v>
      </c>
      <c r="G265" s="85">
        <v>1071791</v>
      </c>
      <c r="H265" s="89"/>
      <c r="I265" s="263" t="s">
        <v>2151</v>
      </c>
      <c r="J265" s="89"/>
      <c r="K265" s="89"/>
      <c r="L265" s="89"/>
      <c r="M265" s="89"/>
      <c r="N265" s="264">
        <v>0</v>
      </c>
      <c r="O265" s="264">
        <v>250</v>
      </c>
      <c r="P265" s="89" t="s">
        <v>670</v>
      </c>
    </row>
    <row r="266" spans="1:16" ht="51" hidden="1">
      <c r="A266" s="261" t="s">
        <v>559</v>
      </c>
      <c r="B266" s="89"/>
      <c r="C266" s="262" t="s">
        <v>759</v>
      </c>
      <c r="D266" s="84">
        <v>43482</v>
      </c>
      <c r="E266" s="85" t="s">
        <v>1673</v>
      </c>
      <c r="F266" s="85" t="s">
        <v>6</v>
      </c>
      <c r="G266" s="85">
        <v>1071821</v>
      </c>
      <c r="H266" s="89"/>
      <c r="I266" s="263" t="s">
        <v>2152</v>
      </c>
      <c r="J266" s="89"/>
      <c r="K266" s="89"/>
      <c r="L266" s="89"/>
      <c r="M266" s="89"/>
      <c r="N266" s="264">
        <v>0</v>
      </c>
      <c r="O266" s="264">
        <v>23</v>
      </c>
      <c r="P266" s="89" t="s">
        <v>670</v>
      </c>
    </row>
    <row r="267" spans="1:16" ht="51" hidden="1">
      <c r="A267" s="261" t="s">
        <v>565</v>
      </c>
      <c r="B267" s="89"/>
      <c r="C267" s="262" t="s">
        <v>615</v>
      </c>
      <c r="D267" s="84">
        <v>43483</v>
      </c>
      <c r="E267" s="85" t="s">
        <v>1674</v>
      </c>
      <c r="F267" s="85" t="s">
        <v>3</v>
      </c>
      <c r="G267" s="85">
        <v>1704737</v>
      </c>
      <c r="H267" s="89"/>
      <c r="I267" s="263" t="s">
        <v>2153</v>
      </c>
      <c r="J267" s="89"/>
      <c r="K267" s="89"/>
      <c r="L267" s="89"/>
      <c r="M267" s="89"/>
      <c r="N267" s="264">
        <v>0</v>
      </c>
      <c r="O267" s="264">
        <v>204.33</v>
      </c>
      <c r="P267" s="89" t="s">
        <v>670</v>
      </c>
    </row>
    <row r="268" spans="1:16" ht="63.75" hidden="1">
      <c r="A268" s="261" t="s">
        <v>565</v>
      </c>
      <c r="B268" s="89"/>
      <c r="C268" s="262" t="s">
        <v>615</v>
      </c>
      <c r="D268" s="84">
        <v>43483</v>
      </c>
      <c r="E268" s="85" t="s">
        <v>1675</v>
      </c>
      <c r="F268" s="85" t="s">
        <v>3</v>
      </c>
      <c r="G268" s="85">
        <v>1704702</v>
      </c>
      <c r="H268" s="89"/>
      <c r="I268" s="263" t="s">
        <v>2154</v>
      </c>
      <c r="J268" s="89"/>
      <c r="K268" s="89"/>
      <c r="L268" s="89"/>
      <c r="M268" s="89"/>
      <c r="N268" s="264">
        <v>0</v>
      </c>
      <c r="O268" s="264">
        <v>35.230000000000004</v>
      </c>
      <c r="P268" s="89" t="s">
        <v>670</v>
      </c>
    </row>
    <row r="269" spans="1:16" ht="63.75" hidden="1">
      <c r="A269" s="261" t="s">
        <v>565</v>
      </c>
      <c r="B269" s="89"/>
      <c r="C269" s="262" t="s">
        <v>615</v>
      </c>
      <c r="D269" s="84">
        <v>43483</v>
      </c>
      <c r="E269" s="85" t="s">
        <v>1676</v>
      </c>
      <c r="F269" s="85" t="s">
        <v>3</v>
      </c>
      <c r="G269" s="85">
        <v>1704629</v>
      </c>
      <c r="H269" s="89"/>
      <c r="I269" s="263" t="s">
        <v>745</v>
      </c>
      <c r="J269" s="89"/>
      <c r="K269" s="89"/>
      <c r="L269" s="89"/>
      <c r="M269" s="89"/>
      <c r="N269" s="264">
        <v>0</v>
      </c>
      <c r="O269" s="264">
        <v>1000</v>
      </c>
      <c r="P269" s="89" t="s">
        <v>670</v>
      </c>
    </row>
    <row r="270" spans="1:16" ht="51" hidden="1">
      <c r="A270" s="261">
        <v>47</v>
      </c>
      <c r="B270" s="89"/>
      <c r="C270" s="262" t="s">
        <v>49</v>
      </c>
      <c r="D270" s="84">
        <v>43483</v>
      </c>
      <c r="E270" s="85" t="s">
        <v>1677</v>
      </c>
      <c r="F270" s="85" t="s">
        <v>3</v>
      </c>
      <c r="G270" s="85">
        <v>1704625</v>
      </c>
      <c r="H270" s="89"/>
      <c r="I270" s="263" t="s">
        <v>2155</v>
      </c>
      <c r="J270" s="89"/>
      <c r="K270" s="89"/>
      <c r="L270" s="89"/>
      <c r="M270" s="89"/>
      <c r="N270" s="264">
        <v>0</v>
      </c>
      <c r="O270" s="264">
        <v>100</v>
      </c>
      <c r="P270" s="89" t="s">
        <v>670</v>
      </c>
    </row>
    <row r="271" spans="1:16" ht="51" hidden="1">
      <c r="A271" s="261" t="s">
        <v>565</v>
      </c>
      <c r="B271" s="89"/>
      <c r="C271" s="262" t="s">
        <v>615</v>
      </c>
      <c r="D271" s="84">
        <v>43483</v>
      </c>
      <c r="E271" s="85" t="s">
        <v>1678</v>
      </c>
      <c r="F271" s="85" t="s">
        <v>3</v>
      </c>
      <c r="G271" s="85">
        <v>1704612</v>
      </c>
      <c r="H271" s="89"/>
      <c r="I271" s="263" t="s">
        <v>2156</v>
      </c>
      <c r="J271" s="89"/>
      <c r="K271" s="89"/>
      <c r="L271" s="89"/>
      <c r="M271" s="89"/>
      <c r="N271" s="264">
        <v>0</v>
      </c>
      <c r="O271" s="264">
        <v>254.1</v>
      </c>
      <c r="P271" s="89" t="s">
        <v>670</v>
      </c>
    </row>
    <row r="272" spans="1:16" ht="51" hidden="1">
      <c r="A272" s="261" t="s">
        <v>565</v>
      </c>
      <c r="B272" s="89"/>
      <c r="C272" s="262" t="s">
        <v>615</v>
      </c>
      <c r="D272" s="84">
        <v>43483</v>
      </c>
      <c r="E272" s="85" t="s">
        <v>1679</v>
      </c>
      <c r="F272" s="85" t="s">
        <v>3</v>
      </c>
      <c r="G272" s="85">
        <v>1704610</v>
      </c>
      <c r="H272" s="89"/>
      <c r="I272" s="263" t="s">
        <v>2156</v>
      </c>
      <c r="J272" s="89"/>
      <c r="K272" s="89"/>
      <c r="L272" s="89"/>
      <c r="M272" s="89"/>
      <c r="N272" s="264">
        <v>0</v>
      </c>
      <c r="O272" s="264">
        <v>275.87</v>
      </c>
      <c r="P272" s="89" t="s">
        <v>670</v>
      </c>
    </row>
    <row r="273" spans="1:16" ht="51" hidden="1">
      <c r="A273" s="261" t="s">
        <v>565</v>
      </c>
      <c r="B273" s="89"/>
      <c r="C273" s="262" t="s">
        <v>615</v>
      </c>
      <c r="D273" s="84">
        <v>43483</v>
      </c>
      <c r="E273" s="85" t="s">
        <v>1680</v>
      </c>
      <c r="F273" s="85" t="s">
        <v>3</v>
      </c>
      <c r="G273" s="85">
        <v>1704607</v>
      </c>
      <c r="H273" s="89"/>
      <c r="I273" s="263" t="s">
        <v>2157</v>
      </c>
      <c r="J273" s="89"/>
      <c r="K273" s="89"/>
      <c r="L273" s="89"/>
      <c r="M273" s="89"/>
      <c r="N273" s="264">
        <v>0</v>
      </c>
      <c r="O273" s="264">
        <v>3310.4300000000003</v>
      </c>
      <c r="P273" s="89" t="s">
        <v>670</v>
      </c>
    </row>
    <row r="274" spans="1:16" ht="51" hidden="1">
      <c r="A274" s="261" t="s">
        <v>565</v>
      </c>
      <c r="B274" s="89"/>
      <c r="C274" s="262" t="s">
        <v>615</v>
      </c>
      <c r="D274" s="84">
        <v>43483</v>
      </c>
      <c r="E274" s="85" t="s">
        <v>1681</v>
      </c>
      <c r="F274" s="85" t="s">
        <v>3</v>
      </c>
      <c r="G274" s="85">
        <v>1704604</v>
      </c>
      <c r="H274" s="89"/>
      <c r="I274" s="263" t="s">
        <v>2158</v>
      </c>
      <c r="J274" s="89"/>
      <c r="K274" s="89"/>
      <c r="L274" s="89"/>
      <c r="M274" s="89"/>
      <c r="N274" s="264">
        <v>0</v>
      </c>
      <c r="O274" s="264">
        <v>414.24</v>
      </c>
      <c r="P274" s="89" t="s">
        <v>670</v>
      </c>
    </row>
    <row r="275" spans="1:16" ht="51" hidden="1">
      <c r="A275" s="261">
        <v>132</v>
      </c>
      <c r="B275" s="89"/>
      <c r="C275" s="262" t="s">
        <v>68</v>
      </c>
      <c r="D275" s="84">
        <v>43483</v>
      </c>
      <c r="E275" s="85" t="s">
        <v>1682</v>
      </c>
      <c r="F275" s="85" t="s">
        <v>3</v>
      </c>
      <c r="G275" s="85">
        <v>1704590</v>
      </c>
      <c r="H275" s="89"/>
      <c r="I275" s="263" t="s">
        <v>2159</v>
      </c>
      <c r="J275" s="89"/>
      <c r="K275" s="89"/>
      <c r="L275" s="89"/>
      <c r="M275" s="89"/>
      <c r="N275" s="264">
        <v>0</v>
      </c>
      <c r="O275" s="264">
        <v>23</v>
      </c>
      <c r="P275" s="89" t="s">
        <v>670</v>
      </c>
    </row>
    <row r="276" spans="1:16" ht="51" hidden="1">
      <c r="A276" s="261">
        <v>41</v>
      </c>
      <c r="B276" s="89"/>
      <c r="C276" s="262" t="s">
        <v>47</v>
      </c>
      <c r="D276" s="84">
        <v>43483</v>
      </c>
      <c r="E276" s="85" t="s">
        <v>1683</v>
      </c>
      <c r="F276" s="85" t="s">
        <v>3</v>
      </c>
      <c r="G276" s="85">
        <v>1704846</v>
      </c>
      <c r="H276" s="89"/>
      <c r="I276" s="263" t="s">
        <v>2160</v>
      </c>
      <c r="J276" s="89"/>
      <c r="K276" s="89"/>
      <c r="L276" s="89"/>
      <c r="M276" s="89"/>
      <c r="N276" s="264">
        <v>0</v>
      </c>
      <c r="O276" s="264">
        <v>255</v>
      </c>
      <c r="P276" s="89" t="s">
        <v>670</v>
      </c>
    </row>
    <row r="277" spans="1:16" ht="51" hidden="1">
      <c r="A277" s="261">
        <v>41</v>
      </c>
      <c r="B277" s="89"/>
      <c r="C277" s="262" t="s">
        <v>47</v>
      </c>
      <c r="D277" s="84">
        <v>43483</v>
      </c>
      <c r="E277" s="85" t="s">
        <v>1684</v>
      </c>
      <c r="F277" s="85" t="s">
        <v>3</v>
      </c>
      <c r="G277" s="85">
        <v>1704843</v>
      </c>
      <c r="H277" s="89"/>
      <c r="I277" s="263" t="s">
        <v>2161</v>
      </c>
      <c r="J277" s="89"/>
      <c r="K277" s="89"/>
      <c r="L277" s="89"/>
      <c r="M277" s="89"/>
      <c r="N277" s="264">
        <v>0</v>
      </c>
      <c r="O277" s="264">
        <v>229</v>
      </c>
      <c r="P277" s="89" t="s">
        <v>670</v>
      </c>
    </row>
    <row r="278" spans="1:16" ht="51" hidden="1">
      <c r="A278" s="261">
        <v>41</v>
      </c>
      <c r="B278" s="89"/>
      <c r="C278" s="262" t="s">
        <v>47</v>
      </c>
      <c r="D278" s="84">
        <v>43483</v>
      </c>
      <c r="E278" s="85" t="s">
        <v>1685</v>
      </c>
      <c r="F278" s="85" t="s">
        <v>3</v>
      </c>
      <c r="G278" s="85">
        <v>1704841</v>
      </c>
      <c r="H278" s="89"/>
      <c r="I278" s="263" t="s">
        <v>2162</v>
      </c>
      <c r="J278" s="89"/>
      <c r="K278" s="89"/>
      <c r="L278" s="89"/>
      <c r="M278" s="89"/>
      <c r="N278" s="264">
        <v>0</v>
      </c>
      <c r="O278" s="264">
        <v>904</v>
      </c>
      <c r="P278" s="89" t="s">
        <v>670</v>
      </c>
    </row>
    <row r="279" spans="1:16" ht="51" hidden="1">
      <c r="A279" s="261">
        <v>132</v>
      </c>
      <c r="B279" s="89"/>
      <c r="C279" s="262" t="s">
        <v>68</v>
      </c>
      <c r="D279" s="84">
        <v>43483</v>
      </c>
      <c r="E279" s="85" t="s">
        <v>1686</v>
      </c>
      <c r="F279" s="85" t="s">
        <v>3</v>
      </c>
      <c r="G279" s="85">
        <v>1704838</v>
      </c>
      <c r="H279" s="89"/>
      <c r="I279" s="263" t="s">
        <v>2163</v>
      </c>
      <c r="J279" s="89"/>
      <c r="K279" s="89"/>
      <c r="L279" s="89"/>
      <c r="M279" s="89"/>
      <c r="N279" s="264">
        <v>0</v>
      </c>
      <c r="O279" s="264">
        <v>1496</v>
      </c>
      <c r="P279" s="89" t="s">
        <v>670</v>
      </c>
    </row>
    <row r="280" spans="1:16" ht="51" hidden="1">
      <c r="A280" s="261">
        <v>132</v>
      </c>
      <c r="B280" s="89"/>
      <c r="C280" s="262" t="s">
        <v>68</v>
      </c>
      <c r="D280" s="84">
        <v>43483</v>
      </c>
      <c r="E280" s="85" t="s">
        <v>1687</v>
      </c>
      <c r="F280" s="85" t="s">
        <v>3</v>
      </c>
      <c r="G280" s="85">
        <v>1704837</v>
      </c>
      <c r="H280" s="89"/>
      <c r="I280" s="263" t="s">
        <v>2164</v>
      </c>
      <c r="J280" s="89"/>
      <c r="K280" s="89"/>
      <c r="L280" s="89"/>
      <c r="M280" s="89"/>
      <c r="N280" s="264">
        <v>0</v>
      </c>
      <c r="O280" s="264">
        <v>1990</v>
      </c>
      <c r="P280" s="89" t="s">
        <v>670</v>
      </c>
    </row>
    <row r="281" spans="1:16" ht="51" hidden="1">
      <c r="A281" s="261">
        <v>591</v>
      </c>
      <c r="B281" s="89"/>
      <c r="C281" s="262" t="s">
        <v>1364</v>
      </c>
      <c r="D281" s="84">
        <v>43483</v>
      </c>
      <c r="E281" s="85" t="s">
        <v>1688</v>
      </c>
      <c r="F281" s="85" t="s">
        <v>3</v>
      </c>
      <c r="G281" s="85">
        <v>1704777</v>
      </c>
      <c r="H281" s="89"/>
      <c r="I281" s="263" t="s">
        <v>2165</v>
      </c>
      <c r="J281" s="89"/>
      <c r="K281" s="89"/>
      <c r="L281" s="89"/>
      <c r="M281" s="89"/>
      <c r="N281" s="264">
        <v>0</v>
      </c>
      <c r="O281" s="264">
        <v>1618.21</v>
      </c>
      <c r="P281" s="89" t="s">
        <v>670</v>
      </c>
    </row>
    <row r="282" spans="1:16" ht="51" hidden="1">
      <c r="A282" s="261">
        <v>591</v>
      </c>
      <c r="B282" s="89"/>
      <c r="C282" s="262" t="s">
        <v>1364</v>
      </c>
      <c r="D282" s="84">
        <v>43483</v>
      </c>
      <c r="E282" s="85" t="s">
        <v>1689</v>
      </c>
      <c r="F282" s="85" t="s">
        <v>3</v>
      </c>
      <c r="G282" s="85">
        <v>1704772</v>
      </c>
      <c r="H282" s="89"/>
      <c r="I282" s="263" t="s">
        <v>2166</v>
      </c>
      <c r="J282" s="89"/>
      <c r="K282" s="89"/>
      <c r="L282" s="89"/>
      <c r="M282" s="89"/>
      <c r="N282" s="264">
        <v>0</v>
      </c>
      <c r="O282" s="264">
        <v>70.2</v>
      </c>
      <c r="P282" s="89" t="s">
        <v>670</v>
      </c>
    </row>
    <row r="283" spans="1:16" ht="51" hidden="1">
      <c r="A283" s="261">
        <v>591</v>
      </c>
      <c r="B283" s="89"/>
      <c r="C283" s="262" t="s">
        <v>1364</v>
      </c>
      <c r="D283" s="84">
        <v>43483</v>
      </c>
      <c r="E283" s="85" t="s">
        <v>1690</v>
      </c>
      <c r="F283" s="85" t="s">
        <v>3</v>
      </c>
      <c r="G283" s="85">
        <v>1704768</v>
      </c>
      <c r="H283" s="89"/>
      <c r="I283" s="263" t="s">
        <v>2167</v>
      </c>
      <c r="J283" s="89"/>
      <c r="K283" s="89"/>
      <c r="L283" s="89"/>
      <c r="M283" s="89"/>
      <c r="N283" s="264">
        <v>0</v>
      </c>
      <c r="O283" s="264">
        <v>149.80000000000001</v>
      </c>
      <c r="P283" s="89" t="s">
        <v>670</v>
      </c>
    </row>
    <row r="284" spans="1:16" ht="51" hidden="1">
      <c r="A284" s="261">
        <v>591</v>
      </c>
      <c r="B284" s="89"/>
      <c r="C284" s="262" t="s">
        <v>1364</v>
      </c>
      <c r="D284" s="84">
        <v>43483</v>
      </c>
      <c r="E284" s="85" t="s">
        <v>1691</v>
      </c>
      <c r="F284" s="85" t="s">
        <v>3</v>
      </c>
      <c r="G284" s="85">
        <v>1704766</v>
      </c>
      <c r="H284" s="89"/>
      <c r="I284" s="263" t="s">
        <v>2168</v>
      </c>
      <c r="J284" s="89"/>
      <c r="K284" s="89"/>
      <c r="L284" s="89"/>
      <c r="M284" s="89"/>
      <c r="N284" s="264">
        <v>0</v>
      </c>
      <c r="O284" s="264">
        <v>369.2</v>
      </c>
      <c r="P284" s="89" t="s">
        <v>670</v>
      </c>
    </row>
    <row r="285" spans="1:16" ht="51" hidden="1">
      <c r="A285" s="261">
        <v>591</v>
      </c>
      <c r="B285" s="89"/>
      <c r="C285" s="262" t="s">
        <v>1364</v>
      </c>
      <c r="D285" s="84">
        <v>43483</v>
      </c>
      <c r="E285" s="85" t="s">
        <v>1692</v>
      </c>
      <c r="F285" s="85" t="s">
        <v>3</v>
      </c>
      <c r="G285" s="85">
        <v>1704764</v>
      </c>
      <c r="H285" s="89"/>
      <c r="I285" s="263" t="s">
        <v>2169</v>
      </c>
      <c r="J285" s="89"/>
      <c r="K285" s="89"/>
      <c r="L285" s="89"/>
      <c r="M285" s="89"/>
      <c r="N285" s="264">
        <v>0</v>
      </c>
      <c r="O285" s="264">
        <v>167.87</v>
      </c>
      <c r="P285" s="89" t="s">
        <v>670</v>
      </c>
    </row>
    <row r="286" spans="1:16" ht="51" hidden="1">
      <c r="A286" s="261">
        <v>591</v>
      </c>
      <c r="B286" s="89"/>
      <c r="C286" s="262" t="s">
        <v>1364</v>
      </c>
      <c r="D286" s="84">
        <v>43483</v>
      </c>
      <c r="E286" s="85" t="s">
        <v>1693</v>
      </c>
      <c r="F286" s="85" t="s">
        <v>3</v>
      </c>
      <c r="G286" s="85">
        <v>1704762</v>
      </c>
      <c r="H286" s="89"/>
      <c r="I286" s="263" t="s">
        <v>2170</v>
      </c>
      <c r="J286" s="89"/>
      <c r="K286" s="89"/>
      <c r="L286" s="89"/>
      <c r="M286" s="89"/>
      <c r="N286" s="264">
        <v>0</v>
      </c>
      <c r="O286" s="264">
        <v>56.9</v>
      </c>
      <c r="P286" s="89" t="s">
        <v>670</v>
      </c>
    </row>
    <row r="287" spans="1:16" ht="51" hidden="1">
      <c r="A287" s="261">
        <v>591</v>
      </c>
      <c r="B287" s="89"/>
      <c r="C287" s="262" t="s">
        <v>1364</v>
      </c>
      <c r="D287" s="84">
        <v>43483</v>
      </c>
      <c r="E287" s="85" t="s">
        <v>1694</v>
      </c>
      <c r="F287" s="85" t="s">
        <v>3</v>
      </c>
      <c r="G287" s="85">
        <v>1704761</v>
      </c>
      <c r="H287" s="89"/>
      <c r="I287" s="263" t="s">
        <v>2171</v>
      </c>
      <c r="J287" s="89"/>
      <c r="K287" s="89"/>
      <c r="L287" s="89"/>
      <c r="M287" s="89"/>
      <c r="N287" s="264">
        <v>0</v>
      </c>
      <c r="O287" s="264">
        <v>43.4</v>
      </c>
      <c r="P287" s="89" t="s">
        <v>670</v>
      </c>
    </row>
    <row r="288" spans="1:16" ht="51" hidden="1">
      <c r="A288" s="261">
        <v>590</v>
      </c>
      <c r="B288" s="89"/>
      <c r="C288" s="262" t="s">
        <v>611</v>
      </c>
      <c r="D288" s="84">
        <v>43483</v>
      </c>
      <c r="E288" s="85" t="s">
        <v>1695</v>
      </c>
      <c r="F288" s="85" t="s">
        <v>3</v>
      </c>
      <c r="G288" s="85">
        <v>1704758</v>
      </c>
      <c r="H288" s="89"/>
      <c r="I288" s="263" t="s">
        <v>2172</v>
      </c>
      <c r="J288" s="89"/>
      <c r="K288" s="89"/>
      <c r="L288" s="89"/>
      <c r="M288" s="89"/>
      <c r="N288" s="264">
        <v>0</v>
      </c>
      <c r="O288" s="264">
        <v>6947.55</v>
      </c>
      <c r="P288" s="89" t="s">
        <v>670</v>
      </c>
    </row>
    <row r="289" spans="1:16" ht="51" hidden="1">
      <c r="A289" s="261">
        <v>47</v>
      </c>
      <c r="B289" s="89"/>
      <c r="C289" s="262" t="s">
        <v>49</v>
      </c>
      <c r="D289" s="84">
        <v>43483</v>
      </c>
      <c r="E289" s="85" t="s">
        <v>1696</v>
      </c>
      <c r="F289" s="85" t="s">
        <v>3</v>
      </c>
      <c r="G289" s="85">
        <v>1704744</v>
      </c>
      <c r="H289" s="89"/>
      <c r="I289" s="263" t="s">
        <v>2173</v>
      </c>
      <c r="J289" s="89"/>
      <c r="K289" s="89"/>
      <c r="L289" s="89"/>
      <c r="M289" s="89"/>
      <c r="N289" s="264">
        <v>0</v>
      </c>
      <c r="O289" s="264">
        <v>357</v>
      </c>
      <c r="P289" s="89" t="s">
        <v>670</v>
      </c>
    </row>
    <row r="290" spans="1:16" ht="51" hidden="1">
      <c r="A290" s="261">
        <v>47</v>
      </c>
      <c r="B290" s="89"/>
      <c r="C290" s="262" t="s">
        <v>49</v>
      </c>
      <c r="D290" s="84">
        <v>43483</v>
      </c>
      <c r="E290" s="85" t="s">
        <v>1697</v>
      </c>
      <c r="F290" s="85" t="s">
        <v>3</v>
      </c>
      <c r="G290" s="85">
        <v>1704743</v>
      </c>
      <c r="H290" s="89"/>
      <c r="I290" s="263" t="s">
        <v>2174</v>
      </c>
      <c r="J290" s="89"/>
      <c r="K290" s="89"/>
      <c r="L290" s="89"/>
      <c r="M290" s="89"/>
      <c r="N290" s="264">
        <v>0</v>
      </c>
      <c r="O290" s="264">
        <v>1000</v>
      </c>
      <c r="P290" s="89" t="s">
        <v>670</v>
      </c>
    </row>
    <row r="291" spans="1:16" ht="51" hidden="1">
      <c r="A291" s="261" t="s">
        <v>565</v>
      </c>
      <c r="B291" s="89"/>
      <c r="C291" s="262" t="s">
        <v>615</v>
      </c>
      <c r="D291" s="84">
        <v>43483</v>
      </c>
      <c r="E291" s="85" t="s">
        <v>1698</v>
      </c>
      <c r="F291" s="85" t="s">
        <v>3</v>
      </c>
      <c r="G291" s="85">
        <v>1704554</v>
      </c>
      <c r="H291" s="89"/>
      <c r="I291" s="263" t="s">
        <v>2175</v>
      </c>
      <c r="J291" s="89"/>
      <c r="K291" s="89"/>
      <c r="L291" s="89"/>
      <c r="M291" s="89"/>
      <c r="N291" s="264">
        <v>0</v>
      </c>
      <c r="O291" s="264">
        <v>6060</v>
      </c>
      <c r="P291" s="89" t="s">
        <v>670</v>
      </c>
    </row>
    <row r="292" spans="1:16" ht="63.75" hidden="1">
      <c r="A292" s="261" t="s">
        <v>565</v>
      </c>
      <c r="B292" s="89"/>
      <c r="C292" s="262" t="s">
        <v>615</v>
      </c>
      <c r="D292" s="84">
        <v>43483</v>
      </c>
      <c r="E292" s="85" t="s">
        <v>1699</v>
      </c>
      <c r="F292" s="85" t="s">
        <v>3</v>
      </c>
      <c r="G292" s="85">
        <v>1704496</v>
      </c>
      <c r="H292" s="89"/>
      <c r="I292" s="263" t="s">
        <v>2176</v>
      </c>
      <c r="J292" s="89"/>
      <c r="K292" s="89"/>
      <c r="L292" s="89"/>
      <c r="M292" s="89"/>
      <c r="N292" s="264">
        <v>0</v>
      </c>
      <c r="O292" s="264">
        <v>8019.8</v>
      </c>
      <c r="P292" s="89" t="s">
        <v>670</v>
      </c>
    </row>
    <row r="293" spans="1:16" ht="51" hidden="1">
      <c r="A293" s="261">
        <v>130</v>
      </c>
      <c r="B293" s="89"/>
      <c r="C293" s="262" t="s">
        <v>67</v>
      </c>
      <c r="D293" s="84">
        <v>43483</v>
      </c>
      <c r="E293" s="85" t="s">
        <v>1700</v>
      </c>
      <c r="F293" s="85" t="s">
        <v>3</v>
      </c>
      <c r="G293" s="85">
        <v>1704476</v>
      </c>
      <c r="H293" s="89"/>
      <c r="I293" s="263" t="s">
        <v>2177</v>
      </c>
      <c r="J293" s="89"/>
      <c r="K293" s="89"/>
      <c r="L293" s="89"/>
      <c r="M293" s="89"/>
      <c r="N293" s="264">
        <v>0</v>
      </c>
      <c r="O293" s="264">
        <v>394650</v>
      </c>
      <c r="P293" s="89" t="s">
        <v>741</v>
      </c>
    </row>
    <row r="294" spans="1:16" ht="63.75" hidden="1">
      <c r="A294" s="261" t="s">
        <v>556</v>
      </c>
      <c r="B294" s="89"/>
      <c r="C294" s="262" t="s">
        <v>616</v>
      </c>
      <c r="D294" s="84">
        <v>43483</v>
      </c>
      <c r="E294" s="85" t="s">
        <v>1701</v>
      </c>
      <c r="F294" s="85" t="s">
        <v>3</v>
      </c>
      <c r="G294" s="85">
        <v>1704505</v>
      </c>
      <c r="H294" s="89"/>
      <c r="I294" s="263" t="s">
        <v>2178</v>
      </c>
      <c r="J294" s="89"/>
      <c r="K294" s="89"/>
      <c r="L294" s="89"/>
      <c r="M294" s="89"/>
      <c r="N294" s="264">
        <v>0</v>
      </c>
      <c r="O294" s="264">
        <v>11981.45</v>
      </c>
      <c r="P294" s="89" t="s">
        <v>670</v>
      </c>
    </row>
    <row r="295" spans="1:16" ht="51" hidden="1">
      <c r="A295" s="261" t="s">
        <v>559</v>
      </c>
      <c r="B295" s="89"/>
      <c r="C295" s="262" t="s">
        <v>759</v>
      </c>
      <c r="D295" s="84">
        <v>43483</v>
      </c>
      <c r="E295" s="85" t="s">
        <v>1702</v>
      </c>
      <c r="F295" s="85" t="s">
        <v>6</v>
      </c>
      <c r="G295" s="85">
        <v>1072420</v>
      </c>
      <c r="H295" s="89"/>
      <c r="I295" s="263" t="s">
        <v>2179</v>
      </c>
      <c r="J295" s="89"/>
      <c r="K295" s="89"/>
      <c r="L295" s="89"/>
      <c r="M295" s="89"/>
      <c r="N295" s="264">
        <v>0</v>
      </c>
      <c r="O295" s="264">
        <v>14232</v>
      </c>
      <c r="P295" s="89" t="s">
        <v>670</v>
      </c>
    </row>
    <row r="296" spans="1:16" ht="51" hidden="1">
      <c r="A296" s="261" t="s">
        <v>556</v>
      </c>
      <c r="B296" s="89"/>
      <c r="C296" s="262" t="s">
        <v>616</v>
      </c>
      <c r="D296" s="84">
        <v>43483</v>
      </c>
      <c r="E296" s="85" t="s">
        <v>1703</v>
      </c>
      <c r="F296" s="85" t="s">
        <v>11</v>
      </c>
      <c r="G296" s="85">
        <v>945187</v>
      </c>
      <c r="H296" s="89"/>
      <c r="I296" s="263" t="s">
        <v>2180</v>
      </c>
      <c r="J296" s="89"/>
      <c r="K296" s="89"/>
      <c r="L296" s="89"/>
      <c r="M296" s="89"/>
      <c r="N296" s="264">
        <v>50</v>
      </c>
      <c r="O296" s="264">
        <v>0</v>
      </c>
      <c r="P296" s="89" t="s">
        <v>670</v>
      </c>
    </row>
    <row r="297" spans="1:16" ht="38.25" hidden="1">
      <c r="A297" s="261" t="s">
        <v>565</v>
      </c>
      <c r="B297" s="89"/>
      <c r="C297" s="262" t="s">
        <v>615</v>
      </c>
      <c r="D297" s="84">
        <v>43486</v>
      </c>
      <c r="E297" s="85" t="s">
        <v>1704</v>
      </c>
      <c r="F297" s="85" t="s">
        <v>3</v>
      </c>
      <c r="G297" s="85">
        <v>1705118</v>
      </c>
      <c r="H297" s="89"/>
      <c r="I297" s="263" t="s">
        <v>2181</v>
      </c>
      <c r="J297" s="89"/>
      <c r="K297" s="89"/>
      <c r="L297" s="89"/>
      <c r="M297" s="89"/>
      <c r="N297" s="264">
        <v>0</v>
      </c>
      <c r="O297" s="264">
        <v>1400.52</v>
      </c>
      <c r="P297" s="89" t="s">
        <v>670</v>
      </c>
    </row>
    <row r="298" spans="1:16" ht="51" hidden="1">
      <c r="A298" s="261">
        <v>35</v>
      </c>
      <c r="B298" s="89"/>
      <c r="C298" s="262" t="s">
        <v>46</v>
      </c>
      <c r="D298" s="84">
        <v>43486</v>
      </c>
      <c r="E298" s="85" t="s">
        <v>1705</v>
      </c>
      <c r="F298" s="85" t="s">
        <v>3</v>
      </c>
      <c r="G298" s="85">
        <v>1705114</v>
      </c>
      <c r="H298" s="89"/>
      <c r="I298" s="263" t="s">
        <v>749</v>
      </c>
      <c r="J298" s="89"/>
      <c r="K298" s="89"/>
      <c r="L298" s="89"/>
      <c r="M298" s="89"/>
      <c r="N298" s="264">
        <v>0</v>
      </c>
      <c r="O298" s="264">
        <v>1200</v>
      </c>
      <c r="P298" s="89" t="s">
        <v>670</v>
      </c>
    </row>
    <row r="299" spans="1:16" ht="51" hidden="1">
      <c r="A299" s="261">
        <v>35</v>
      </c>
      <c r="B299" s="89"/>
      <c r="C299" s="262" t="s">
        <v>46</v>
      </c>
      <c r="D299" s="84">
        <v>43486</v>
      </c>
      <c r="E299" s="85" t="s">
        <v>1706</v>
      </c>
      <c r="F299" s="85" t="s">
        <v>3</v>
      </c>
      <c r="G299" s="85">
        <v>1705113</v>
      </c>
      <c r="H299" s="89"/>
      <c r="I299" s="263" t="s">
        <v>749</v>
      </c>
      <c r="J299" s="89"/>
      <c r="K299" s="89"/>
      <c r="L299" s="89"/>
      <c r="M299" s="89"/>
      <c r="N299" s="264">
        <v>0</v>
      </c>
      <c r="O299" s="264">
        <v>1200</v>
      </c>
      <c r="P299" s="89" t="s">
        <v>670</v>
      </c>
    </row>
    <row r="300" spans="1:16" ht="51" hidden="1">
      <c r="A300" s="261">
        <v>132</v>
      </c>
      <c r="B300" s="89"/>
      <c r="C300" s="262" t="s">
        <v>68</v>
      </c>
      <c r="D300" s="84">
        <v>43486</v>
      </c>
      <c r="E300" s="85" t="s">
        <v>1707</v>
      </c>
      <c r="F300" s="85" t="s">
        <v>3</v>
      </c>
      <c r="G300" s="85">
        <v>1705075</v>
      </c>
      <c r="H300" s="89"/>
      <c r="I300" s="263" t="s">
        <v>2182</v>
      </c>
      <c r="J300" s="89"/>
      <c r="K300" s="89"/>
      <c r="L300" s="89"/>
      <c r="M300" s="89"/>
      <c r="N300" s="264">
        <v>0</v>
      </c>
      <c r="O300" s="264">
        <v>30327.5</v>
      </c>
      <c r="P300" s="89" t="s">
        <v>670</v>
      </c>
    </row>
    <row r="301" spans="1:16" ht="63.75" hidden="1">
      <c r="A301" s="261" t="s">
        <v>565</v>
      </c>
      <c r="B301" s="89"/>
      <c r="C301" s="262" t="s">
        <v>615</v>
      </c>
      <c r="D301" s="84">
        <v>43486</v>
      </c>
      <c r="E301" s="85" t="s">
        <v>1708</v>
      </c>
      <c r="F301" s="85" t="s">
        <v>3</v>
      </c>
      <c r="G301" s="85">
        <v>1705203</v>
      </c>
      <c r="H301" s="89"/>
      <c r="I301" s="263" t="s">
        <v>2183</v>
      </c>
      <c r="J301" s="89"/>
      <c r="K301" s="89"/>
      <c r="L301" s="89"/>
      <c r="M301" s="89"/>
      <c r="N301" s="264">
        <v>0</v>
      </c>
      <c r="O301" s="264">
        <v>4890.8599999999997</v>
      </c>
      <c r="P301" s="89" t="s">
        <v>670</v>
      </c>
    </row>
    <row r="302" spans="1:16" ht="38.25" hidden="1">
      <c r="A302" s="261">
        <v>35</v>
      </c>
      <c r="B302" s="89"/>
      <c r="C302" s="262" t="s">
        <v>46</v>
      </c>
      <c r="D302" s="84">
        <v>43486</v>
      </c>
      <c r="E302" s="85" t="s">
        <v>1709</v>
      </c>
      <c r="F302" s="85" t="s">
        <v>3</v>
      </c>
      <c r="G302" s="85">
        <v>1705181</v>
      </c>
      <c r="H302" s="89"/>
      <c r="I302" s="263" t="s">
        <v>2184</v>
      </c>
      <c r="J302" s="89"/>
      <c r="K302" s="89"/>
      <c r="L302" s="89"/>
      <c r="M302" s="89"/>
      <c r="N302" s="264">
        <v>0</v>
      </c>
      <c r="O302" s="264">
        <v>355</v>
      </c>
      <c r="P302" s="89" t="s">
        <v>670</v>
      </c>
    </row>
    <row r="303" spans="1:16" ht="51" hidden="1">
      <c r="A303" s="261" t="s">
        <v>565</v>
      </c>
      <c r="B303" s="89"/>
      <c r="C303" s="262" t="s">
        <v>615</v>
      </c>
      <c r="D303" s="84">
        <v>43486</v>
      </c>
      <c r="E303" s="85" t="s">
        <v>1710</v>
      </c>
      <c r="F303" s="85" t="s">
        <v>3</v>
      </c>
      <c r="G303" s="85">
        <v>1705018</v>
      </c>
      <c r="H303" s="89"/>
      <c r="I303" s="263" t="s">
        <v>2185</v>
      </c>
      <c r="J303" s="89"/>
      <c r="K303" s="89"/>
      <c r="L303" s="89"/>
      <c r="M303" s="89"/>
      <c r="N303" s="264">
        <v>0</v>
      </c>
      <c r="O303" s="264">
        <v>12604.470000000001</v>
      </c>
      <c r="P303" s="89" t="s">
        <v>670</v>
      </c>
    </row>
    <row r="304" spans="1:16" ht="51" hidden="1">
      <c r="A304" s="261" t="s">
        <v>565</v>
      </c>
      <c r="B304" s="89"/>
      <c r="C304" s="262" t="s">
        <v>615</v>
      </c>
      <c r="D304" s="84">
        <v>43486</v>
      </c>
      <c r="E304" s="85" t="s">
        <v>1711</v>
      </c>
      <c r="F304" s="85" t="s">
        <v>3</v>
      </c>
      <c r="G304" s="85">
        <v>1705028</v>
      </c>
      <c r="H304" s="89"/>
      <c r="I304" s="263" t="s">
        <v>2186</v>
      </c>
      <c r="J304" s="89"/>
      <c r="K304" s="89"/>
      <c r="L304" s="89"/>
      <c r="M304" s="89"/>
      <c r="N304" s="264">
        <v>0</v>
      </c>
      <c r="O304" s="264">
        <v>2000</v>
      </c>
      <c r="P304" s="89" t="s">
        <v>670</v>
      </c>
    </row>
    <row r="305" spans="1:16" ht="51" hidden="1">
      <c r="A305" s="261" t="s">
        <v>565</v>
      </c>
      <c r="B305" s="89"/>
      <c r="C305" s="262" t="s">
        <v>615</v>
      </c>
      <c r="D305" s="84">
        <v>43486</v>
      </c>
      <c r="E305" s="85" t="s">
        <v>1712</v>
      </c>
      <c r="F305" s="85" t="s">
        <v>3</v>
      </c>
      <c r="G305" s="85">
        <v>1704965</v>
      </c>
      <c r="H305" s="89"/>
      <c r="I305" s="263" t="s">
        <v>2187</v>
      </c>
      <c r="J305" s="89"/>
      <c r="K305" s="89"/>
      <c r="L305" s="89"/>
      <c r="M305" s="89"/>
      <c r="N305" s="264">
        <v>0</v>
      </c>
      <c r="O305" s="264">
        <v>465</v>
      </c>
      <c r="P305" s="89" t="s">
        <v>670</v>
      </c>
    </row>
    <row r="306" spans="1:16" ht="38.25" hidden="1">
      <c r="A306" s="261" t="s">
        <v>565</v>
      </c>
      <c r="B306" s="89"/>
      <c r="C306" s="262" t="s">
        <v>615</v>
      </c>
      <c r="D306" s="84">
        <v>43486</v>
      </c>
      <c r="E306" s="85" t="s">
        <v>1713</v>
      </c>
      <c r="F306" s="85" t="s">
        <v>3</v>
      </c>
      <c r="G306" s="85">
        <v>1704956</v>
      </c>
      <c r="H306" s="89"/>
      <c r="I306" s="263" t="s">
        <v>2188</v>
      </c>
      <c r="J306" s="89"/>
      <c r="K306" s="89"/>
      <c r="L306" s="89"/>
      <c r="M306" s="89"/>
      <c r="N306" s="264">
        <v>0</v>
      </c>
      <c r="O306" s="264">
        <v>7050.24</v>
      </c>
      <c r="P306" s="89" t="s">
        <v>670</v>
      </c>
    </row>
    <row r="307" spans="1:16" ht="51" hidden="1">
      <c r="A307" s="261" t="s">
        <v>565</v>
      </c>
      <c r="B307" s="89"/>
      <c r="C307" s="262" t="s">
        <v>615</v>
      </c>
      <c r="D307" s="84">
        <v>43488</v>
      </c>
      <c r="E307" s="85" t="s">
        <v>1714</v>
      </c>
      <c r="F307" s="85" t="s">
        <v>3</v>
      </c>
      <c r="G307" s="85">
        <v>1705529</v>
      </c>
      <c r="H307" s="89"/>
      <c r="I307" s="263" t="s">
        <v>2189</v>
      </c>
      <c r="J307" s="89"/>
      <c r="K307" s="89"/>
      <c r="L307" s="89"/>
      <c r="M307" s="89"/>
      <c r="N307" s="264">
        <v>0</v>
      </c>
      <c r="O307" s="264">
        <v>332.3</v>
      </c>
      <c r="P307" s="89" t="s">
        <v>670</v>
      </c>
    </row>
    <row r="308" spans="1:16" ht="51" hidden="1">
      <c r="A308" s="261" t="s">
        <v>565</v>
      </c>
      <c r="B308" s="89"/>
      <c r="C308" s="262" t="s">
        <v>615</v>
      </c>
      <c r="D308" s="84">
        <v>43488</v>
      </c>
      <c r="E308" s="85" t="s">
        <v>1715</v>
      </c>
      <c r="F308" s="85" t="s">
        <v>3</v>
      </c>
      <c r="G308" s="85">
        <v>1705528</v>
      </c>
      <c r="H308" s="89"/>
      <c r="I308" s="263" t="s">
        <v>2190</v>
      </c>
      <c r="J308" s="89"/>
      <c r="K308" s="89"/>
      <c r="L308" s="89"/>
      <c r="M308" s="89"/>
      <c r="N308" s="264">
        <v>0</v>
      </c>
      <c r="O308" s="264">
        <v>161.66</v>
      </c>
      <c r="P308" s="89" t="s">
        <v>670</v>
      </c>
    </row>
    <row r="309" spans="1:16" ht="51" hidden="1">
      <c r="A309" s="261" t="s">
        <v>565</v>
      </c>
      <c r="B309" s="89"/>
      <c r="C309" s="262" t="s">
        <v>615</v>
      </c>
      <c r="D309" s="84">
        <v>43488</v>
      </c>
      <c r="E309" s="85" t="s">
        <v>1716</v>
      </c>
      <c r="F309" s="85" t="s">
        <v>3</v>
      </c>
      <c r="G309" s="85">
        <v>1705453</v>
      </c>
      <c r="H309" s="89"/>
      <c r="I309" s="263" t="s">
        <v>2191</v>
      </c>
      <c r="J309" s="89"/>
      <c r="K309" s="89"/>
      <c r="L309" s="89"/>
      <c r="M309" s="89"/>
      <c r="N309" s="264">
        <v>0</v>
      </c>
      <c r="O309" s="264">
        <v>60.32</v>
      </c>
      <c r="P309" s="89" t="s">
        <v>670</v>
      </c>
    </row>
    <row r="310" spans="1:16" ht="51" hidden="1">
      <c r="A310" s="261" t="s">
        <v>565</v>
      </c>
      <c r="B310" s="89"/>
      <c r="C310" s="262" t="s">
        <v>615</v>
      </c>
      <c r="D310" s="84">
        <v>43488</v>
      </c>
      <c r="E310" s="85" t="s">
        <v>1717</v>
      </c>
      <c r="F310" s="85" t="s">
        <v>3</v>
      </c>
      <c r="G310" s="85">
        <v>1705450</v>
      </c>
      <c r="H310" s="89"/>
      <c r="I310" s="263" t="s">
        <v>2192</v>
      </c>
      <c r="J310" s="89"/>
      <c r="K310" s="89"/>
      <c r="L310" s="89"/>
      <c r="M310" s="89"/>
      <c r="N310" s="264">
        <v>0</v>
      </c>
      <c r="O310" s="264">
        <v>4793</v>
      </c>
      <c r="P310" s="89" t="s">
        <v>670</v>
      </c>
    </row>
    <row r="311" spans="1:16" ht="51" hidden="1">
      <c r="A311" s="261" t="s">
        <v>565</v>
      </c>
      <c r="B311" s="89"/>
      <c r="C311" s="262" t="s">
        <v>615</v>
      </c>
      <c r="D311" s="84">
        <v>43488</v>
      </c>
      <c r="E311" s="85" t="s">
        <v>1718</v>
      </c>
      <c r="F311" s="85" t="s">
        <v>3</v>
      </c>
      <c r="G311" s="85">
        <v>1705445</v>
      </c>
      <c r="H311" s="89"/>
      <c r="I311" s="263" t="s">
        <v>2193</v>
      </c>
      <c r="J311" s="89"/>
      <c r="K311" s="89"/>
      <c r="L311" s="89"/>
      <c r="M311" s="89"/>
      <c r="N311" s="264">
        <v>0</v>
      </c>
      <c r="O311" s="264">
        <v>1402.15</v>
      </c>
      <c r="P311" s="89" t="s">
        <v>670</v>
      </c>
    </row>
    <row r="312" spans="1:16" ht="51" hidden="1">
      <c r="A312" s="261" t="s">
        <v>565</v>
      </c>
      <c r="B312" s="89"/>
      <c r="C312" s="262" t="s">
        <v>615</v>
      </c>
      <c r="D312" s="84">
        <v>43488</v>
      </c>
      <c r="E312" s="85" t="s">
        <v>1719</v>
      </c>
      <c r="F312" s="85" t="s">
        <v>3</v>
      </c>
      <c r="G312" s="85">
        <v>1705443</v>
      </c>
      <c r="H312" s="89"/>
      <c r="I312" s="263" t="s">
        <v>2194</v>
      </c>
      <c r="J312" s="89"/>
      <c r="K312" s="89"/>
      <c r="L312" s="89"/>
      <c r="M312" s="89"/>
      <c r="N312" s="264">
        <v>0</v>
      </c>
      <c r="O312" s="264">
        <v>1402.15</v>
      </c>
      <c r="P312" s="89" t="s">
        <v>670</v>
      </c>
    </row>
    <row r="313" spans="1:16" ht="51" hidden="1">
      <c r="A313" s="261">
        <v>379</v>
      </c>
      <c r="B313" s="89"/>
      <c r="C313" s="262" t="s">
        <v>1354</v>
      </c>
      <c r="D313" s="84">
        <v>43488</v>
      </c>
      <c r="E313" s="85" t="s">
        <v>1720</v>
      </c>
      <c r="F313" s="85" t="s">
        <v>3</v>
      </c>
      <c r="G313" s="85">
        <v>1705442</v>
      </c>
      <c r="H313" s="89"/>
      <c r="I313" s="263" t="s">
        <v>2195</v>
      </c>
      <c r="J313" s="89"/>
      <c r="K313" s="89"/>
      <c r="L313" s="89"/>
      <c r="M313" s="89"/>
      <c r="N313" s="264">
        <v>0</v>
      </c>
      <c r="O313" s="264">
        <v>1644.5</v>
      </c>
      <c r="P313" s="89" t="s">
        <v>670</v>
      </c>
    </row>
    <row r="314" spans="1:16" ht="38.25" hidden="1">
      <c r="A314" s="261" t="s">
        <v>565</v>
      </c>
      <c r="B314" s="89"/>
      <c r="C314" s="262" t="s">
        <v>615</v>
      </c>
      <c r="D314" s="84">
        <v>43488</v>
      </c>
      <c r="E314" s="85" t="s">
        <v>1721</v>
      </c>
      <c r="F314" s="85" t="s">
        <v>3</v>
      </c>
      <c r="G314" s="85">
        <v>1705615</v>
      </c>
      <c r="H314" s="89"/>
      <c r="I314" s="263" t="s">
        <v>2196</v>
      </c>
      <c r="J314" s="89"/>
      <c r="K314" s="89"/>
      <c r="L314" s="89"/>
      <c r="M314" s="89"/>
      <c r="N314" s="264">
        <v>0</v>
      </c>
      <c r="O314" s="264">
        <v>8898.7800000000007</v>
      </c>
      <c r="P314" s="89" t="s">
        <v>670</v>
      </c>
    </row>
    <row r="315" spans="1:16" ht="63.75" hidden="1">
      <c r="A315" s="261">
        <v>16</v>
      </c>
      <c r="B315" s="89"/>
      <c r="C315" s="262" t="s">
        <v>43</v>
      </c>
      <c r="D315" s="84">
        <v>43488</v>
      </c>
      <c r="E315" s="85" t="s">
        <v>1722</v>
      </c>
      <c r="F315" s="85" t="s">
        <v>3</v>
      </c>
      <c r="G315" s="85">
        <v>1705423</v>
      </c>
      <c r="H315" s="89"/>
      <c r="I315" s="263" t="s">
        <v>2197</v>
      </c>
      <c r="J315" s="89"/>
      <c r="K315" s="89"/>
      <c r="L315" s="89"/>
      <c r="M315" s="89"/>
      <c r="N315" s="264">
        <v>0</v>
      </c>
      <c r="O315" s="264">
        <v>2000</v>
      </c>
      <c r="P315" s="89" t="s">
        <v>670</v>
      </c>
    </row>
    <row r="316" spans="1:16" ht="51" hidden="1">
      <c r="A316" s="261">
        <v>16</v>
      </c>
      <c r="B316" s="89"/>
      <c r="C316" s="262" t="s">
        <v>43</v>
      </c>
      <c r="D316" s="84">
        <v>43488</v>
      </c>
      <c r="E316" s="85" t="s">
        <v>1723</v>
      </c>
      <c r="F316" s="85" t="s">
        <v>3</v>
      </c>
      <c r="G316" s="85">
        <v>1705426</v>
      </c>
      <c r="H316" s="89"/>
      <c r="I316" s="263" t="s">
        <v>2198</v>
      </c>
      <c r="J316" s="89"/>
      <c r="K316" s="89"/>
      <c r="L316" s="89"/>
      <c r="M316" s="89"/>
      <c r="N316" s="264">
        <v>0</v>
      </c>
      <c r="O316" s="264">
        <v>435</v>
      </c>
      <c r="P316" s="89" t="s">
        <v>670</v>
      </c>
    </row>
    <row r="317" spans="1:16" ht="51" hidden="1">
      <c r="A317" s="261" t="s">
        <v>565</v>
      </c>
      <c r="B317" s="89"/>
      <c r="C317" s="262" t="s">
        <v>615</v>
      </c>
      <c r="D317" s="84">
        <v>43488</v>
      </c>
      <c r="E317" s="85" t="s">
        <v>1724</v>
      </c>
      <c r="F317" s="85" t="s">
        <v>3</v>
      </c>
      <c r="G317" s="85">
        <v>1705444</v>
      </c>
      <c r="H317" s="89"/>
      <c r="I317" s="263" t="s">
        <v>2199</v>
      </c>
      <c r="J317" s="89"/>
      <c r="K317" s="89"/>
      <c r="L317" s="89"/>
      <c r="M317" s="89"/>
      <c r="N317" s="264">
        <v>0</v>
      </c>
      <c r="O317" s="264">
        <v>71968.78</v>
      </c>
      <c r="P317" s="89" t="s">
        <v>670</v>
      </c>
    </row>
    <row r="318" spans="1:16" ht="63.75" hidden="1">
      <c r="A318" s="261">
        <v>25</v>
      </c>
      <c r="B318" s="89"/>
      <c r="C318" s="262" t="s">
        <v>45</v>
      </c>
      <c r="D318" s="84">
        <v>43488</v>
      </c>
      <c r="E318" s="85" t="s">
        <v>1725</v>
      </c>
      <c r="F318" s="85" t="s">
        <v>3</v>
      </c>
      <c r="G318" s="85">
        <v>1705483</v>
      </c>
      <c r="H318" s="89"/>
      <c r="I318" s="263" t="s">
        <v>2200</v>
      </c>
      <c r="J318" s="89"/>
      <c r="K318" s="89"/>
      <c r="L318" s="89"/>
      <c r="M318" s="89"/>
      <c r="N318" s="264">
        <v>0</v>
      </c>
      <c r="O318" s="264">
        <v>2752.7200000000003</v>
      </c>
      <c r="P318" s="89" t="s">
        <v>670</v>
      </c>
    </row>
    <row r="319" spans="1:16" ht="38.25" hidden="1">
      <c r="A319" s="261">
        <v>35</v>
      </c>
      <c r="B319" s="89"/>
      <c r="C319" s="262" t="s">
        <v>46</v>
      </c>
      <c r="D319" s="84">
        <v>43488</v>
      </c>
      <c r="E319" s="85" t="s">
        <v>1726</v>
      </c>
      <c r="F319" s="85" t="s">
        <v>3</v>
      </c>
      <c r="G319" s="85">
        <v>1705435</v>
      </c>
      <c r="H319" s="89"/>
      <c r="I319" s="263" t="s">
        <v>2201</v>
      </c>
      <c r="J319" s="89"/>
      <c r="K319" s="89"/>
      <c r="L319" s="89"/>
      <c r="M319" s="89"/>
      <c r="N319" s="264">
        <v>0</v>
      </c>
      <c r="O319" s="264">
        <v>20529.53</v>
      </c>
      <c r="P319" s="89" t="s">
        <v>670</v>
      </c>
    </row>
    <row r="320" spans="1:16" ht="51" hidden="1">
      <c r="A320" s="261">
        <v>670</v>
      </c>
      <c r="B320" s="89"/>
      <c r="C320" s="262" t="s">
        <v>190</v>
      </c>
      <c r="D320" s="84">
        <v>43488</v>
      </c>
      <c r="E320" s="85" t="s">
        <v>1727</v>
      </c>
      <c r="F320" s="85" t="s">
        <v>3</v>
      </c>
      <c r="G320" s="85">
        <v>1705434</v>
      </c>
      <c r="H320" s="89"/>
      <c r="I320" s="263" t="s">
        <v>2202</v>
      </c>
      <c r="J320" s="89"/>
      <c r="K320" s="89"/>
      <c r="L320" s="89"/>
      <c r="M320" s="89"/>
      <c r="N320" s="264">
        <v>0</v>
      </c>
      <c r="O320" s="264">
        <v>108</v>
      </c>
      <c r="P320" s="89" t="s">
        <v>670</v>
      </c>
    </row>
    <row r="321" spans="1:16" ht="51" hidden="1">
      <c r="A321" s="261" t="s">
        <v>565</v>
      </c>
      <c r="B321" s="89"/>
      <c r="C321" s="262" t="s">
        <v>615</v>
      </c>
      <c r="D321" s="84">
        <v>43488</v>
      </c>
      <c r="E321" s="85" t="s">
        <v>1728</v>
      </c>
      <c r="F321" s="85" t="s">
        <v>3</v>
      </c>
      <c r="G321" s="85">
        <v>1705430</v>
      </c>
      <c r="H321" s="89"/>
      <c r="I321" s="263" t="s">
        <v>2203</v>
      </c>
      <c r="J321" s="89"/>
      <c r="K321" s="89"/>
      <c r="L321" s="89"/>
      <c r="M321" s="89"/>
      <c r="N321" s="264">
        <v>0</v>
      </c>
      <c r="O321" s="264">
        <v>47.24</v>
      </c>
      <c r="P321" s="89" t="s">
        <v>670</v>
      </c>
    </row>
    <row r="322" spans="1:16" ht="51" hidden="1">
      <c r="A322" s="261" t="s">
        <v>565</v>
      </c>
      <c r="B322" s="89"/>
      <c r="C322" s="262" t="s">
        <v>615</v>
      </c>
      <c r="D322" s="84">
        <v>43488</v>
      </c>
      <c r="E322" s="85" t="s">
        <v>1729</v>
      </c>
      <c r="F322" s="85" t="s">
        <v>3</v>
      </c>
      <c r="G322" s="85">
        <v>1705429</v>
      </c>
      <c r="H322" s="89"/>
      <c r="I322" s="263" t="s">
        <v>2204</v>
      </c>
      <c r="J322" s="89"/>
      <c r="K322" s="89"/>
      <c r="L322" s="89"/>
      <c r="M322" s="89"/>
      <c r="N322" s="264">
        <v>0</v>
      </c>
      <c r="O322" s="264">
        <v>64.53</v>
      </c>
      <c r="P322" s="89" t="s">
        <v>670</v>
      </c>
    </row>
    <row r="323" spans="1:16" ht="51" hidden="1">
      <c r="A323" s="261" t="s">
        <v>565</v>
      </c>
      <c r="B323" s="89"/>
      <c r="C323" s="262" t="s">
        <v>615</v>
      </c>
      <c r="D323" s="84">
        <v>43488</v>
      </c>
      <c r="E323" s="85" t="s">
        <v>1730</v>
      </c>
      <c r="F323" s="85" t="s">
        <v>3</v>
      </c>
      <c r="G323" s="85">
        <v>1705420</v>
      </c>
      <c r="H323" s="89"/>
      <c r="I323" s="263" t="s">
        <v>2205</v>
      </c>
      <c r="J323" s="89"/>
      <c r="K323" s="89"/>
      <c r="L323" s="89"/>
      <c r="M323" s="89"/>
      <c r="N323" s="264">
        <v>0</v>
      </c>
      <c r="O323" s="264">
        <v>8732.2000000000007</v>
      </c>
      <c r="P323" s="89" t="s">
        <v>670</v>
      </c>
    </row>
    <row r="324" spans="1:16" ht="51" hidden="1">
      <c r="A324" s="261" t="s">
        <v>565</v>
      </c>
      <c r="B324" s="89"/>
      <c r="C324" s="262" t="s">
        <v>615</v>
      </c>
      <c r="D324" s="84">
        <v>43488</v>
      </c>
      <c r="E324" s="85" t="s">
        <v>1731</v>
      </c>
      <c r="F324" s="85" t="s">
        <v>3</v>
      </c>
      <c r="G324" s="85">
        <v>1705419</v>
      </c>
      <c r="H324" s="89"/>
      <c r="I324" s="263" t="s">
        <v>2206</v>
      </c>
      <c r="J324" s="89"/>
      <c r="K324" s="89"/>
      <c r="L324" s="89"/>
      <c r="M324" s="89"/>
      <c r="N324" s="264">
        <v>0</v>
      </c>
      <c r="O324" s="264">
        <v>274.22000000000003</v>
      </c>
      <c r="P324" s="89" t="s">
        <v>670</v>
      </c>
    </row>
    <row r="325" spans="1:16" ht="63.75" hidden="1">
      <c r="A325" s="261" t="s">
        <v>556</v>
      </c>
      <c r="B325" s="89"/>
      <c r="C325" s="262" t="s">
        <v>616</v>
      </c>
      <c r="D325" s="84">
        <v>43488</v>
      </c>
      <c r="E325" s="85" t="s">
        <v>1732</v>
      </c>
      <c r="F325" s="85" t="s">
        <v>3</v>
      </c>
      <c r="G325" s="85">
        <v>1705418</v>
      </c>
      <c r="H325" s="89"/>
      <c r="I325" s="263" t="s">
        <v>2207</v>
      </c>
      <c r="J325" s="89"/>
      <c r="K325" s="89"/>
      <c r="L325" s="89"/>
      <c r="M325" s="89"/>
      <c r="N325" s="264">
        <v>0</v>
      </c>
      <c r="O325" s="264">
        <v>8382.6200000000008</v>
      </c>
      <c r="P325" s="89" t="s">
        <v>670</v>
      </c>
    </row>
    <row r="326" spans="1:16" ht="51" hidden="1">
      <c r="A326" s="261">
        <v>10</v>
      </c>
      <c r="B326" s="89"/>
      <c r="C326" s="262" t="s">
        <v>41</v>
      </c>
      <c r="D326" s="84">
        <v>43488</v>
      </c>
      <c r="E326" s="85" t="s">
        <v>1733</v>
      </c>
      <c r="F326" s="85" t="s">
        <v>6</v>
      </c>
      <c r="G326" s="85">
        <v>945735</v>
      </c>
      <c r="H326" s="89"/>
      <c r="I326" s="263" t="s">
        <v>2208</v>
      </c>
      <c r="J326" s="89"/>
      <c r="K326" s="89"/>
      <c r="L326" s="89"/>
      <c r="M326" s="89"/>
      <c r="N326" s="264">
        <v>0</v>
      </c>
      <c r="O326" s="264">
        <v>10488.94</v>
      </c>
      <c r="P326" s="89" t="s">
        <v>670</v>
      </c>
    </row>
    <row r="327" spans="1:16" ht="76.5" hidden="1">
      <c r="A327" s="261">
        <v>293</v>
      </c>
      <c r="B327" s="89"/>
      <c r="C327" s="262" t="s">
        <v>131</v>
      </c>
      <c r="D327" s="84">
        <v>43488</v>
      </c>
      <c r="E327" s="85" t="s">
        <v>1734</v>
      </c>
      <c r="F327" s="85" t="s">
        <v>6</v>
      </c>
      <c r="G327" s="85">
        <v>945348</v>
      </c>
      <c r="H327" s="89"/>
      <c r="I327" s="263" t="s">
        <v>2209</v>
      </c>
      <c r="J327" s="89"/>
      <c r="K327" s="89"/>
      <c r="L327" s="89"/>
      <c r="M327" s="89"/>
      <c r="N327" s="264">
        <v>0</v>
      </c>
      <c r="O327" s="264">
        <v>974720</v>
      </c>
      <c r="P327" s="89" t="s">
        <v>670</v>
      </c>
    </row>
    <row r="328" spans="1:16" ht="76.5" hidden="1">
      <c r="A328" s="261">
        <v>293</v>
      </c>
      <c r="B328" s="89"/>
      <c r="C328" s="262" t="s">
        <v>131</v>
      </c>
      <c r="D328" s="84">
        <v>43488</v>
      </c>
      <c r="E328" s="85" t="s">
        <v>1735</v>
      </c>
      <c r="F328" s="85" t="s">
        <v>11</v>
      </c>
      <c r="G328" s="85">
        <v>945348</v>
      </c>
      <c r="H328" s="89"/>
      <c r="I328" s="263" t="s">
        <v>2210</v>
      </c>
      <c r="J328" s="89"/>
      <c r="K328" s="89"/>
      <c r="L328" s="89"/>
      <c r="M328" s="89"/>
      <c r="N328" s="264">
        <v>50</v>
      </c>
      <c r="O328" s="264">
        <v>0</v>
      </c>
      <c r="P328" s="89" t="s">
        <v>670</v>
      </c>
    </row>
    <row r="329" spans="1:16" ht="76.5" hidden="1">
      <c r="A329" s="261" t="s">
        <v>557</v>
      </c>
      <c r="B329" s="89"/>
      <c r="C329" s="262" t="s">
        <v>777</v>
      </c>
      <c r="D329" s="84">
        <v>43488</v>
      </c>
      <c r="E329" s="85" t="s">
        <v>1736</v>
      </c>
      <c r="F329" s="85" t="s">
        <v>11</v>
      </c>
      <c r="G329" s="85">
        <v>945313</v>
      </c>
      <c r="H329" s="89"/>
      <c r="I329" s="263" t="s">
        <v>2211</v>
      </c>
      <c r="J329" s="89"/>
      <c r="K329" s="89"/>
      <c r="L329" s="89"/>
      <c r="M329" s="89"/>
      <c r="N329" s="264">
        <v>50</v>
      </c>
      <c r="O329" s="264">
        <v>0</v>
      </c>
      <c r="P329" s="89" t="s">
        <v>670</v>
      </c>
    </row>
    <row r="330" spans="1:16" ht="51" hidden="1">
      <c r="A330" s="261" t="s">
        <v>565</v>
      </c>
      <c r="B330" s="89"/>
      <c r="C330" s="262" t="s">
        <v>615</v>
      </c>
      <c r="D330" s="84">
        <v>43489</v>
      </c>
      <c r="E330" s="85" t="s">
        <v>1737</v>
      </c>
      <c r="F330" s="85" t="s">
        <v>3</v>
      </c>
      <c r="G330" s="85">
        <v>1705972</v>
      </c>
      <c r="H330" s="89"/>
      <c r="I330" s="263" t="s">
        <v>2212</v>
      </c>
      <c r="J330" s="89"/>
      <c r="K330" s="89"/>
      <c r="L330" s="89"/>
      <c r="M330" s="89"/>
      <c r="N330" s="264">
        <v>0</v>
      </c>
      <c r="O330" s="264">
        <v>233.9</v>
      </c>
      <c r="P330" s="89" t="s">
        <v>670</v>
      </c>
    </row>
    <row r="331" spans="1:16" ht="63.75" hidden="1">
      <c r="A331" s="261">
        <v>221</v>
      </c>
      <c r="B331" s="89"/>
      <c r="C331" s="262" t="s">
        <v>102</v>
      </c>
      <c r="D331" s="84">
        <v>43489</v>
      </c>
      <c r="E331" s="85" t="s">
        <v>1738</v>
      </c>
      <c r="F331" s="85" t="s">
        <v>3</v>
      </c>
      <c r="G331" s="85">
        <v>1705843</v>
      </c>
      <c r="H331" s="89"/>
      <c r="I331" s="263" t="s">
        <v>2213</v>
      </c>
      <c r="J331" s="89"/>
      <c r="K331" s="89"/>
      <c r="L331" s="89"/>
      <c r="M331" s="89"/>
      <c r="N331" s="264">
        <v>0</v>
      </c>
      <c r="O331" s="264">
        <v>10000</v>
      </c>
      <c r="P331" s="89" t="s">
        <v>670</v>
      </c>
    </row>
    <row r="332" spans="1:16" ht="63.75" hidden="1">
      <c r="A332" s="261">
        <v>221</v>
      </c>
      <c r="B332" s="89"/>
      <c r="C332" s="262" t="s">
        <v>102</v>
      </c>
      <c r="D332" s="84">
        <v>43489</v>
      </c>
      <c r="E332" s="85" t="s">
        <v>1739</v>
      </c>
      <c r="F332" s="85" t="s">
        <v>3</v>
      </c>
      <c r="G332" s="85">
        <v>1705846</v>
      </c>
      <c r="H332" s="89"/>
      <c r="I332" s="263" t="s">
        <v>2214</v>
      </c>
      <c r="J332" s="89"/>
      <c r="K332" s="89"/>
      <c r="L332" s="89"/>
      <c r="M332" s="89"/>
      <c r="N332" s="264">
        <v>0</v>
      </c>
      <c r="O332" s="264">
        <v>3495</v>
      </c>
      <c r="P332" s="89" t="s">
        <v>670</v>
      </c>
    </row>
    <row r="333" spans="1:16" ht="63.75" hidden="1">
      <c r="A333" s="261">
        <v>221</v>
      </c>
      <c r="B333" s="89"/>
      <c r="C333" s="262" t="s">
        <v>102</v>
      </c>
      <c r="D333" s="84">
        <v>43489</v>
      </c>
      <c r="E333" s="85" t="s">
        <v>1740</v>
      </c>
      <c r="F333" s="85" t="s">
        <v>3</v>
      </c>
      <c r="G333" s="85">
        <v>1705849</v>
      </c>
      <c r="H333" s="89"/>
      <c r="I333" s="263" t="s">
        <v>2215</v>
      </c>
      <c r="J333" s="89"/>
      <c r="K333" s="89"/>
      <c r="L333" s="89"/>
      <c r="M333" s="89"/>
      <c r="N333" s="264">
        <v>0</v>
      </c>
      <c r="O333" s="264">
        <v>33184.81</v>
      </c>
      <c r="P333" s="89" t="s">
        <v>670</v>
      </c>
    </row>
    <row r="334" spans="1:16" ht="51" hidden="1">
      <c r="A334" s="261">
        <v>132</v>
      </c>
      <c r="B334" s="89"/>
      <c r="C334" s="262" t="s">
        <v>68</v>
      </c>
      <c r="D334" s="84">
        <v>43489</v>
      </c>
      <c r="E334" s="85" t="s">
        <v>1741</v>
      </c>
      <c r="F334" s="85" t="s">
        <v>3</v>
      </c>
      <c r="G334" s="85">
        <v>1705905</v>
      </c>
      <c r="H334" s="89"/>
      <c r="I334" s="263" t="s">
        <v>2216</v>
      </c>
      <c r="J334" s="89"/>
      <c r="K334" s="89"/>
      <c r="L334" s="89"/>
      <c r="M334" s="89"/>
      <c r="N334" s="264">
        <v>0</v>
      </c>
      <c r="O334" s="264">
        <v>35</v>
      </c>
      <c r="P334" s="89" t="s">
        <v>670</v>
      </c>
    </row>
    <row r="335" spans="1:16" ht="51" hidden="1">
      <c r="A335" s="261">
        <v>132</v>
      </c>
      <c r="B335" s="89"/>
      <c r="C335" s="262" t="s">
        <v>68</v>
      </c>
      <c r="D335" s="84">
        <v>43489</v>
      </c>
      <c r="E335" s="85" t="s">
        <v>1742</v>
      </c>
      <c r="F335" s="85" t="s">
        <v>3</v>
      </c>
      <c r="G335" s="85">
        <v>1705910</v>
      </c>
      <c r="H335" s="89"/>
      <c r="I335" s="263" t="s">
        <v>2217</v>
      </c>
      <c r="J335" s="89"/>
      <c r="K335" s="89"/>
      <c r="L335" s="89"/>
      <c r="M335" s="89"/>
      <c r="N335" s="264">
        <v>0</v>
      </c>
      <c r="O335" s="264">
        <v>3026.6</v>
      </c>
      <c r="P335" s="89" t="s">
        <v>670</v>
      </c>
    </row>
    <row r="336" spans="1:16" ht="63.75" hidden="1">
      <c r="A336" s="261">
        <v>512</v>
      </c>
      <c r="B336" s="89"/>
      <c r="C336" s="262" t="s">
        <v>779</v>
      </c>
      <c r="D336" s="84">
        <v>43489</v>
      </c>
      <c r="E336" s="85" t="s">
        <v>1743</v>
      </c>
      <c r="F336" s="85" t="s">
        <v>3</v>
      </c>
      <c r="G336" s="85">
        <v>1705928</v>
      </c>
      <c r="H336" s="89"/>
      <c r="I336" s="263" t="s">
        <v>2218</v>
      </c>
      <c r="J336" s="89"/>
      <c r="K336" s="89"/>
      <c r="L336" s="89"/>
      <c r="M336" s="89"/>
      <c r="N336" s="264">
        <v>0</v>
      </c>
      <c r="O336" s="264">
        <v>33922.090000000004</v>
      </c>
      <c r="P336" s="89" t="s">
        <v>670</v>
      </c>
    </row>
    <row r="337" spans="1:16" ht="38.25" hidden="1">
      <c r="A337" s="261" t="s">
        <v>565</v>
      </c>
      <c r="B337" s="89"/>
      <c r="C337" s="262" t="s">
        <v>615</v>
      </c>
      <c r="D337" s="84">
        <v>43489</v>
      </c>
      <c r="E337" s="85" t="s">
        <v>1744</v>
      </c>
      <c r="F337" s="85" t="s">
        <v>3</v>
      </c>
      <c r="G337" s="85">
        <v>1705873</v>
      </c>
      <c r="H337" s="89"/>
      <c r="I337" s="263" t="s">
        <v>2219</v>
      </c>
      <c r="J337" s="89"/>
      <c r="K337" s="89"/>
      <c r="L337" s="89"/>
      <c r="M337" s="89"/>
      <c r="N337" s="264">
        <v>0</v>
      </c>
      <c r="O337" s="264">
        <v>28.900000000000002</v>
      </c>
      <c r="P337" s="89" t="s">
        <v>670</v>
      </c>
    </row>
    <row r="338" spans="1:16" ht="38.25" hidden="1">
      <c r="A338" s="261" t="s">
        <v>565</v>
      </c>
      <c r="B338" s="89"/>
      <c r="C338" s="262" t="s">
        <v>615</v>
      </c>
      <c r="D338" s="84">
        <v>43489</v>
      </c>
      <c r="E338" s="85" t="s">
        <v>1745</v>
      </c>
      <c r="F338" s="85" t="s">
        <v>3</v>
      </c>
      <c r="G338" s="85">
        <v>1705875</v>
      </c>
      <c r="H338" s="89"/>
      <c r="I338" s="263" t="s">
        <v>2220</v>
      </c>
      <c r="J338" s="89"/>
      <c r="K338" s="89"/>
      <c r="L338" s="89"/>
      <c r="M338" s="89"/>
      <c r="N338" s="264">
        <v>0</v>
      </c>
      <c r="O338" s="264">
        <v>1</v>
      </c>
      <c r="P338" s="89" t="s">
        <v>670</v>
      </c>
    </row>
    <row r="339" spans="1:16" ht="38.25" hidden="1">
      <c r="A339" s="261" t="s">
        <v>565</v>
      </c>
      <c r="B339" s="89"/>
      <c r="C339" s="262" t="s">
        <v>615</v>
      </c>
      <c r="D339" s="84">
        <v>43489</v>
      </c>
      <c r="E339" s="85" t="s">
        <v>1746</v>
      </c>
      <c r="F339" s="85" t="s">
        <v>3</v>
      </c>
      <c r="G339" s="85">
        <v>1705877</v>
      </c>
      <c r="H339" s="89"/>
      <c r="I339" s="263" t="s">
        <v>2221</v>
      </c>
      <c r="J339" s="89"/>
      <c r="K339" s="89"/>
      <c r="L339" s="89"/>
      <c r="M339" s="89"/>
      <c r="N339" s="264">
        <v>0</v>
      </c>
      <c r="O339" s="264">
        <v>33.9</v>
      </c>
      <c r="P339" s="89" t="s">
        <v>670</v>
      </c>
    </row>
    <row r="340" spans="1:16" ht="51" hidden="1">
      <c r="A340" s="261" t="s">
        <v>559</v>
      </c>
      <c r="B340" s="89"/>
      <c r="C340" s="262" t="s">
        <v>759</v>
      </c>
      <c r="D340" s="84">
        <v>43489</v>
      </c>
      <c r="E340" s="85" t="s">
        <v>1747</v>
      </c>
      <c r="F340" s="85" t="s">
        <v>6</v>
      </c>
      <c r="G340" s="85">
        <v>1074106</v>
      </c>
      <c r="H340" s="89"/>
      <c r="I340" s="263" t="s">
        <v>2222</v>
      </c>
      <c r="J340" s="89"/>
      <c r="K340" s="89"/>
      <c r="L340" s="89"/>
      <c r="M340" s="89"/>
      <c r="N340" s="264">
        <v>0</v>
      </c>
      <c r="O340" s="264">
        <v>40725</v>
      </c>
      <c r="P340" s="89" t="s">
        <v>670</v>
      </c>
    </row>
    <row r="341" spans="1:16" ht="63.75" hidden="1">
      <c r="A341" s="261" t="s">
        <v>565</v>
      </c>
      <c r="B341" s="89"/>
      <c r="C341" s="262" t="s">
        <v>615</v>
      </c>
      <c r="D341" s="84">
        <v>43489</v>
      </c>
      <c r="E341" s="85" t="s">
        <v>1748</v>
      </c>
      <c r="F341" s="85" t="s">
        <v>6</v>
      </c>
      <c r="G341" s="85">
        <v>1074323</v>
      </c>
      <c r="H341" s="89"/>
      <c r="I341" s="263" t="s">
        <v>2223</v>
      </c>
      <c r="J341" s="89"/>
      <c r="K341" s="89"/>
      <c r="L341" s="89"/>
      <c r="M341" s="89"/>
      <c r="N341" s="264">
        <v>0</v>
      </c>
      <c r="O341" s="264">
        <v>257726.24</v>
      </c>
      <c r="P341" s="89" t="s">
        <v>670</v>
      </c>
    </row>
    <row r="342" spans="1:16" ht="51" hidden="1">
      <c r="A342" s="261">
        <v>591</v>
      </c>
      <c r="B342" s="89"/>
      <c r="C342" s="262" t="s">
        <v>1364</v>
      </c>
      <c r="D342" s="84">
        <v>43490</v>
      </c>
      <c r="E342" s="85" t="s">
        <v>1749</v>
      </c>
      <c r="F342" s="85" t="s">
        <v>3</v>
      </c>
      <c r="G342" s="85">
        <v>1706421</v>
      </c>
      <c r="H342" s="89"/>
      <c r="I342" s="263" t="s">
        <v>2224</v>
      </c>
      <c r="J342" s="89"/>
      <c r="K342" s="89"/>
      <c r="L342" s="89"/>
      <c r="M342" s="89"/>
      <c r="N342" s="264">
        <v>0</v>
      </c>
      <c r="O342" s="264">
        <v>104.71000000000001</v>
      </c>
      <c r="P342" s="89" t="s">
        <v>670</v>
      </c>
    </row>
    <row r="343" spans="1:16" ht="51" hidden="1">
      <c r="A343" s="261" t="s">
        <v>565</v>
      </c>
      <c r="B343" s="89"/>
      <c r="C343" s="262" t="s">
        <v>615</v>
      </c>
      <c r="D343" s="84">
        <v>43490</v>
      </c>
      <c r="E343" s="85" t="s">
        <v>1750</v>
      </c>
      <c r="F343" s="85" t="s">
        <v>3</v>
      </c>
      <c r="G343" s="85">
        <v>1706407</v>
      </c>
      <c r="H343" s="89"/>
      <c r="I343" s="263" t="s">
        <v>2225</v>
      </c>
      <c r="J343" s="89"/>
      <c r="K343" s="89"/>
      <c r="L343" s="89"/>
      <c r="M343" s="89"/>
      <c r="N343" s="264">
        <v>0</v>
      </c>
      <c r="O343" s="264">
        <v>3390.48</v>
      </c>
      <c r="P343" s="89" t="s">
        <v>670</v>
      </c>
    </row>
    <row r="344" spans="1:16" ht="38.25" hidden="1">
      <c r="A344" s="261" t="s">
        <v>565</v>
      </c>
      <c r="B344" s="89"/>
      <c r="C344" s="262" t="s">
        <v>615</v>
      </c>
      <c r="D344" s="84">
        <v>43490</v>
      </c>
      <c r="E344" s="85" t="s">
        <v>1751</v>
      </c>
      <c r="F344" s="85" t="s">
        <v>3</v>
      </c>
      <c r="G344" s="85">
        <v>1706379</v>
      </c>
      <c r="H344" s="89"/>
      <c r="I344" s="263" t="s">
        <v>2226</v>
      </c>
      <c r="J344" s="89"/>
      <c r="K344" s="89"/>
      <c r="L344" s="89"/>
      <c r="M344" s="89"/>
      <c r="N344" s="264">
        <v>0</v>
      </c>
      <c r="O344" s="264">
        <v>3000</v>
      </c>
      <c r="P344" s="89" t="s">
        <v>670</v>
      </c>
    </row>
    <row r="345" spans="1:16" ht="63.75" hidden="1">
      <c r="A345" s="261">
        <v>35</v>
      </c>
      <c r="B345" s="89"/>
      <c r="C345" s="262" t="s">
        <v>46</v>
      </c>
      <c r="D345" s="84">
        <v>43490</v>
      </c>
      <c r="E345" s="85" t="s">
        <v>1752</v>
      </c>
      <c r="F345" s="85" t="s">
        <v>3</v>
      </c>
      <c r="G345" s="85">
        <v>1706268</v>
      </c>
      <c r="H345" s="89"/>
      <c r="I345" s="263" t="s">
        <v>2227</v>
      </c>
      <c r="J345" s="89"/>
      <c r="K345" s="89"/>
      <c r="L345" s="89"/>
      <c r="M345" s="89"/>
      <c r="N345" s="264">
        <v>0</v>
      </c>
      <c r="O345" s="264">
        <v>1027.3499999999999</v>
      </c>
      <c r="P345" s="89" t="s">
        <v>670</v>
      </c>
    </row>
    <row r="346" spans="1:16" ht="51" hidden="1">
      <c r="A346" s="261">
        <v>15</v>
      </c>
      <c r="B346" s="89"/>
      <c r="C346" s="262" t="s">
        <v>42</v>
      </c>
      <c r="D346" s="84">
        <v>43490</v>
      </c>
      <c r="E346" s="85" t="s">
        <v>1753</v>
      </c>
      <c r="F346" s="85" t="s">
        <v>3</v>
      </c>
      <c r="G346" s="85">
        <v>1706290</v>
      </c>
      <c r="H346" s="89"/>
      <c r="I346" s="263" t="s">
        <v>2228</v>
      </c>
      <c r="J346" s="89"/>
      <c r="K346" s="89"/>
      <c r="L346" s="89"/>
      <c r="M346" s="89"/>
      <c r="N346" s="264">
        <v>0</v>
      </c>
      <c r="O346" s="264">
        <v>30662.82</v>
      </c>
      <c r="P346" s="89" t="s">
        <v>670</v>
      </c>
    </row>
    <row r="347" spans="1:16" ht="51" hidden="1">
      <c r="A347" s="261" t="s">
        <v>565</v>
      </c>
      <c r="B347" s="89"/>
      <c r="C347" s="262" t="s">
        <v>615</v>
      </c>
      <c r="D347" s="84">
        <v>43490</v>
      </c>
      <c r="E347" s="85" t="s">
        <v>1754</v>
      </c>
      <c r="F347" s="85" t="s">
        <v>3</v>
      </c>
      <c r="G347" s="85">
        <v>1706301</v>
      </c>
      <c r="H347" s="89"/>
      <c r="I347" s="263" t="s">
        <v>2229</v>
      </c>
      <c r="J347" s="89"/>
      <c r="K347" s="89"/>
      <c r="L347" s="89"/>
      <c r="M347" s="89"/>
      <c r="N347" s="264">
        <v>0</v>
      </c>
      <c r="O347" s="264">
        <v>71089.900000000009</v>
      </c>
      <c r="P347" s="89" t="s">
        <v>670</v>
      </c>
    </row>
    <row r="348" spans="1:16" ht="51" hidden="1">
      <c r="A348" s="261" t="s">
        <v>565</v>
      </c>
      <c r="B348" s="89"/>
      <c r="C348" s="262" t="s">
        <v>615</v>
      </c>
      <c r="D348" s="84">
        <v>43490</v>
      </c>
      <c r="E348" s="85" t="s">
        <v>1755</v>
      </c>
      <c r="F348" s="85" t="s">
        <v>3</v>
      </c>
      <c r="G348" s="85">
        <v>1706305</v>
      </c>
      <c r="H348" s="89"/>
      <c r="I348" s="263" t="s">
        <v>2230</v>
      </c>
      <c r="J348" s="89"/>
      <c r="K348" s="89"/>
      <c r="L348" s="89"/>
      <c r="M348" s="89"/>
      <c r="N348" s="264">
        <v>0</v>
      </c>
      <c r="O348" s="264">
        <v>10397.540000000001</v>
      </c>
      <c r="P348" s="89" t="s">
        <v>670</v>
      </c>
    </row>
    <row r="349" spans="1:16" ht="51" hidden="1">
      <c r="A349" s="261">
        <v>599</v>
      </c>
      <c r="B349" s="89"/>
      <c r="C349" s="262" t="s">
        <v>1366</v>
      </c>
      <c r="D349" s="84">
        <v>43490</v>
      </c>
      <c r="E349" s="85" t="s">
        <v>1756</v>
      </c>
      <c r="F349" s="85" t="s">
        <v>3</v>
      </c>
      <c r="G349" s="85">
        <v>1706324</v>
      </c>
      <c r="H349" s="89"/>
      <c r="I349" s="263" t="s">
        <v>2231</v>
      </c>
      <c r="J349" s="89"/>
      <c r="K349" s="89"/>
      <c r="L349" s="89"/>
      <c r="M349" s="89"/>
      <c r="N349" s="264">
        <v>0</v>
      </c>
      <c r="O349" s="264">
        <v>20.37</v>
      </c>
      <c r="P349" s="89" t="s">
        <v>670</v>
      </c>
    </row>
    <row r="350" spans="1:16" ht="38.25" hidden="1">
      <c r="A350" s="261">
        <v>373</v>
      </c>
      <c r="B350" s="89"/>
      <c r="C350" s="262" t="s">
        <v>636</v>
      </c>
      <c r="D350" s="84">
        <v>43490</v>
      </c>
      <c r="E350" s="85" t="s">
        <v>1757</v>
      </c>
      <c r="F350" s="85" t="s">
        <v>3</v>
      </c>
      <c r="G350" s="85">
        <v>1706263</v>
      </c>
      <c r="H350" s="89"/>
      <c r="I350" s="263" t="s">
        <v>2232</v>
      </c>
      <c r="J350" s="89"/>
      <c r="K350" s="89"/>
      <c r="L350" s="89"/>
      <c r="M350" s="89"/>
      <c r="N350" s="264">
        <v>0</v>
      </c>
      <c r="O350" s="264">
        <v>177.87</v>
      </c>
      <c r="P350" s="89" t="s">
        <v>670</v>
      </c>
    </row>
    <row r="351" spans="1:16" ht="51" hidden="1">
      <c r="A351" s="261" t="s">
        <v>565</v>
      </c>
      <c r="B351" s="89"/>
      <c r="C351" s="262" t="s">
        <v>615</v>
      </c>
      <c r="D351" s="84">
        <v>43490</v>
      </c>
      <c r="E351" s="85" t="s">
        <v>1758</v>
      </c>
      <c r="F351" s="85" t="s">
        <v>3</v>
      </c>
      <c r="G351" s="85">
        <v>1706251</v>
      </c>
      <c r="H351" s="89"/>
      <c r="I351" s="263" t="s">
        <v>2233</v>
      </c>
      <c r="J351" s="89"/>
      <c r="K351" s="89"/>
      <c r="L351" s="89"/>
      <c r="M351" s="89"/>
      <c r="N351" s="264">
        <v>0</v>
      </c>
      <c r="O351" s="264">
        <v>52778.8</v>
      </c>
      <c r="P351" s="89" t="s">
        <v>670</v>
      </c>
    </row>
    <row r="352" spans="1:16" ht="38.25" hidden="1">
      <c r="A352" s="261" t="s">
        <v>565</v>
      </c>
      <c r="B352" s="89"/>
      <c r="C352" s="262" t="s">
        <v>615</v>
      </c>
      <c r="D352" s="84">
        <v>43490</v>
      </c>
      <c r="E352" s="85" t="s">
        <v>1759</v>
      </c>
      <c r="F352" s="85" t="s">
        <v>3</v>
      </c>
      <c r="G352" s="85">
        <v>1706237</v>
      </c>
      <c r="H352" s="89"/>
      <c r="I352" s="263" t="s">
        <v>2234</v>
      </c>
      <c r="J352" s="89"/>
      <c r="K352" s="89"/>
      <c r="L352" s="89"/>
      <c r="M352" s="89"/>
      <c r="N352" s="264">
        <v>0</v>
      </c>
      <c r="O352" s="264">
        <v>125</v>
      </c>
      <c r="P352" s="89" t="s">
        <v>670</v>
      </c>
    </row>
    <row r="353" spans="1:16" ht="51" hidden="1">
      <c r="A353" s="261">
        <v>41</v>
      </c>
      <c r="B353" s="89"/>
      <c r="C353" s="262" t="s">
        <v>47</v>
      </c>
      <c r="D353" s="84">
        <v>43490</v>
      </c>
      <c r="E353" s="85" t="s">
        <v>1760</v>
      </c>
      <c r="F353" s="85" t="s">
        <v>3</v>
      </c>
      <c r="G353" s="85">
        <v>1706375</v>
      </c>
      <c r="H353" s="89"/>
      <c r="I353" s="263" t="s">
        <v>2235</v>
      </c>
      <c r="J353" s="89"/>
      <c r="K353" s="89"/>
      <c r="L353" s="89"/>
      <c r="M353" s="89"/>
      <c r="N353" s="264">
        <v>0</v>
      </c>
      <c r="O353" s="264">
        <v>29978</v>
      </c>
      <c r="P353" s="89" t="s">
        <v>670</v>
      </c>
    </row>
    <row r="354" spans="1:16" ht="51" hidden="1">
      <c r="A354" s="261" t="s">
        <v>556</v>
      </c>
      <c r="B354" s="89"/>
      <c r="C354" s="262" t="s">
        <v>616</v>
      </c>
      <c r="D354" s="84">
        <v>43490</v>
      </c>
      <c r="E354" s="85" t="s">
        <v>1761</v>
      </c>
      <c r="F354" s="85" t="s">
        <v>11</v>
      </c>
      <c r="G354" s="85">
        <v>945564</v>
      </c>
      <c r="H354" s="89"/>
      <c r="I354" s="263" t="s">
        <v>2236</v>
      </c>
      <c r="J354" s="89"/>
      <c r="K354" s="89"/>
      <c r="L354" s="89"/>
      <c r="M354" s="89"/>
      <c r="N354" s="264">
        <v>50</v>
      </c>
      <c r="O354" s="264">
        <v>0</v>
      </c>
      <c r="P354" s="89" t="s">
        <v>670</v>
      </c>
    </row>
    <row r="355" spans="1:16" ht="51" hidden="1">
      <c r="A355" s="261">
        <v>16</v>
      </c>
      <c r="B355" s="89"/>
      <c r="C355" s="262" t="s">
        <v>43</v>
      </c>
      <c r="D355" s="84">
        <v>43493</v>
      </c>
      <c r="E355" s="85" t="s">
        <v>1762</v>
      </c>
      <c r="F355" s="85" t="s">
        <v>3</v>
      </c>
      <c r="G355" s="85">
        <v>1706841</v>
      </c>
      <c r="H355" s="89"/>
      <c r="I355" s="263" t="s">
        <v>2237</v>
      </c>
      <c r="J355" s="89"/>
      <c r="K355" s="89"/>
      <c r="L355" s="89"/>
      <c r="M355" s="89"/>
      <c r="N355" s="264">
        <v>0</v>
      </c>
      <c r="O355" s="264">
        <v>1</v>
      </c>
      <c r="P355" s="89" t="s">
        <v>670</v>
      </c>
    </row>
    <row r="356" spans="1:16" ht="51" hidden="1">
      <c r="A356" s="261" t="s">
        <v>565</v>
      </c>
      <c r="B356" s="89"/>
      <c r="C356" s="262" t="s">
        <v>615</v>
      </c>
      <c r="D356" s="84">
        <v>43493</v>
      </c>
      <c r="E356" s="85" t="s">
        <v>1763</v>
      </c>
      <c r="F356" s="85" t="s">
        <v>3</v>
      </c>
      <c r="G356" s="85">
        <v>1706827</v>
      </c>
      <c r="H356" s="89"/>
      <c r="I356" s="263" t="s">
        <v>2238</v>
      </c>
      <c r="J356" s="89"/>
      <c r="K356" s="89"/>
      <c r="L356" s="89"/>
      <c r="M356" s="89"/>
      <c r="N356" s="264">
        <v>0</v>
      </c>
      <c r="O356" s="264">
        <v>1283.3800000000001</v>
      </c>
      <c r="P356" s="89" t="s">
        <v>670</v>
      </c>
    </row>
    <row r="357" spans="1:16" ht="51" hidden="1">
      <c r="A357" s="261">
        <v>47</v>
      </c>
      <c r="B357" s="89"/>
      <c r="C357" s="262" t="s">
        <v>49</v>
      </c>
      <c r="D357" s="84">
        <v>43493</v>
      </c>
      <c r="E357" s="85" t="s">
        <v>1764</v>
      </c>
      <c r="F357" s="85" t="s">
        <v>3</v>
      </c>
      <c r="G357" s="85">
        <v>1706933</v>
      </c>
      <c r="H357" s="89"/>
      <c r="I357" s="263" t="s">
        <v>1414</v>
      </c>
      <c r="J357" s="89"/>
      <c r="K357" s="89"/>
      <c r="L357" s="89"/>
      <c r="M357" s="89"/>
      <c r="N357" s="264">
        <v>0</v>
      </c>
      <c r="O357" s="264">
        <v>30</v>
      </c>
      <c r="P357" s="89" t="s">
        <v>670</v>
      </c>
    </row>
    <row r="358" spans="1:16" ht="38.25" hidden="1">
      <c r="A358" s="261">
        <v>590</v>
      </c>
      <c r="B358" s="89"/>
      <c r="C358" s="262" t="s">
        <v>611</v>
      </c>
      <c r="D358" s="84">
        <v>43493</v>
      </c>
      <c r="E358" s="85" t="s">
        <v>1765</v>
      </c>
      <c r="F358" s="85" t="s">
        <v>3</v>
      </c>
      <c r="G358" s="85">
        <v>1706967</v>
      </c>
      <c r="H358" s="89"/>
      <c r="I358" s="263" t="s">
        <v>2239</v>
      </c>
      <c r="J358" s="89"/>
      <c r="K358" s="89"/>
      <c r="L358" s="89"/>
      <c r="M358" s="89"/>
      <c r="N358" s="264">
        <v>0</v>
      </c>
      <c r="O358" s="264">
        <v>9</v>
      </c>
      <c r="P358" s="89" t="s">
        <v>670</v>
      </c>
    </row>
    <row r="359" spans="1:16" ht="51" hidden="1">
      <c r="A359" s="261" t="s">
        <v>565</v>
      </c>
      <c r="B359" s="89"/>
      <c r="C359" s="262" t="s">
        <v>615</v>
      </c>
      <c r="D359" s="84">
        <v>43493</v>
      </c>
      <c r="E359" s="85" t="s">
        <v>1766</v>
      </c>
      <c r="F359" s="85" t="s">
        <v>3</v>
      </c>
      <c r="G359" s="85">
        <v>1707002</v>
      </c>
      <c r="H359" s="89"/>
      <c r="I359" s="263" t="s">
        <v>2240</v>
      </c>
      <c r="J359" s="89"/>
      <c r="K359" s="89"/>
      <c r="L359" s="89"/>
      <c r="M359" s="89"/>
      <c r="N359" s="264">
        <v>0</v>
      </c>
      <c r="O359" s="264">
        <v>1338.44</v>
      </c>
      <c r="P359" s="89" t="s">
        <v>670</v>
      </c>
    </row>
    <row r="360" spans="1:16" ht="51" hidden="1">
      <c r="A360" s="261" t="s">
        <v>565</v>
      </c>
      <c r="B360" s="89"/>
      <c r="C360" s="262" t="s">
        <v>615</v>
      </c>
      <c r="D360" s="84">
        <v>43493</v>
      </c>
      <c r="E360" s="85" t="s">
        <v>1767</v>
      </c>
      <c r="F360" s="85" t="s">
        <v>3</v>
      </c>
      <c r="G360" s="85">
        <v>1706809</v>
      </c>
      <c r="H360" s="89"/>
      <c r="I360" s="263" t="s">
        <v>2241</v>
      </c>
      <c r="J360" s="89"/>
      <c r="K360" s="89"/>
      <c r="L360" s="89"/>
      <c r="M360" s="89"/>
      <c r="N360" s="264">
        <v>0</v>
      </c>
      <c r="O360" s="264">
        <v>500</v>
      </c>
      <c r="P360" s="89" t="s">
        <v>670</v>
      </c>
    </row>
    <row r="361" spans="1:16" ht="51" hidden="1">
      <c r="A361" s="261" t="s">
        <v>565</v>
      </c>
      <c r="B361" s="89"/>
      <c r="C361" s="262" t="s">
        <v>615</v>
      </c>
      <c r="D361" s="84">
        <v>43493</v>
      </c>
      <c r="E361" s="85" t="s">
        <v>1768</v>
      </c>
      <c r="F361" s="85" t="s">
        <v>3</v>
      </c>
      <c r="G361" s="85">
        <v>1706786</v>
      </c>
      <c r="H361" s="89"/>
      <c r="I361" s="263" t="s">
        <v>2242</v>
      </c>
      <c r="J361" s="89"/>
      <c r="K361" s="89"/>
      <c r="L361" s="89"/>
      <c r="M361" s="89"/>
      <c r="N361" s="264">
        <v>0</v>
      </c>
      <c r="O361" s="264">
        <v>1187</v>
      </c>
      <c r="P361" s="89" t="s">
        <v>670</v>
      </c>
    </row>
    <row r="362" spans="1:16" ht="51" hidden="1">
      <c r="A362" s="261">
        <v>47</v>
      </c>
      <c r="B362" s="89"/>
      <c r="C362" s="262" t="s">
        <v>49</v>
      </c>
      <c r="D362" s="84">
        <v>43493</v>
      </c>
      <c r="E362" s="85" t="s">
        <v>1769</v>
      </c>
      <c r="F362" s="85" t="s">
        <v>3</v>
      </c>
      <c r="G362" s="85">
        <v>1706776</v>
      </c>
      <c r="H362" s="89"/>
      <c r="I362" s="263" t="s">
        <v>2243</v>
      </c>
      <c r="J362" s="89"/>
      <c r="K362" s="89"/>
      <c r="L362" s="89"/>
      <c r="M362" s="89"/>
      <c r="N362" s="264">
        <v>0</v>
      </c>
      <c r="O362" s="264">
        <v>55</v>
      </c>
      <c r="P362" s="89" t="s">
        <v>670</v>
      </c>
    </row>
    <row r="363" spans="1:16" ht="51" hidden="1">
      <c r="A363" s="261">
        <v>287</v>
      </c>
      <c r="B363" s="89"/>
      <c r="C363" s="262" t="s">
        <v>126</v>
      </c>
      <c r="D363" s="84">
        <v>43493</v>
      </c>
      <c r="E363" s="85" t="s">
        <v>1770</v>
      </c>
      <c r="F363" s="85" t="s">
        <v>3</v>
      </c>
      <c r="G363" s="85">
        <v>1706845</v>
      </c>
      <c r="H363" s="89"/>
      <c r="I363" s="263" t="s">
        <v>2244</v>
      </c>
      <c r="J363" s="89"/>
      <c r="K363" s="89"/>
      <c r="L363" s="89"/>
      <c r="M363" s="89"/>
      <c r="N363" s="264">
        <v>0</v>
      </c>
      <c r="O363" s="264">
        <v>186.20000000000002</v>
      </c>
      <c r="P363" s="89" t="s">
        <v>670</v>
      </c>
    </row>
    <row r="364" spans="1:16" ht="51" hidden="1">
      <c r="A364" s="261" t="s">
        <v>559</v>
      </c>
      <c r="B364" s="89"/>
      <c r="C364" s="262" t="s">
        <v>759</v>
      </c>
      <c r="D364" s="84">
        <v>43493</v>
      </c>
      <c r="E364" s="85" t="s">
        <v>1771</v>
      </c>
      <c r="F364" s="85" t="s">
        <v>671</v>
      </c>
      <c r="G364" s="85">
        <v>182958</v>
      </c>
      <c r="H364" s="89"/>
      <c r="I364" s="263" t="s">
        <v>2245</v>
      </c>
      <c r="J364" s="89"/>
      <c r="K364" s="89"/>
      <c r="L364" s="89"/>
      <c r="M364" s="89"/>
      <c r="N364" s="264">
        <v>0</v>
      </c>
      <c r="O364" s="264">
        <v>31134</v>
      </c>
      <c r="P364" s="89" t="s">
        <v>670</v>
      </c>
    </row>
    <row r="365" spans="1:16" ht="63.75" hidden="1">
      <c r="A365" s="261" t="s">
        <v>559</v>
      </c>
      <c r="B365" s="89"/>
      <c r="C365" s="262" t="s">
        <v>759</v>
      </c>
      <c r="D365" s="84">
        <v>43493</v>
      </c>
      <c r="E365" s="85" t="s">
        <v>1771</v>
      </c>
      <c r="F365" s="85" t="s">
        <v>671</v>
      </c>
      <c r="G365" s="85">
        <v>182954</v>
      </c>
      <c r="H365" s="89"/>
      <c r="I365" s="263" t="s">
        <v>2246</v>
      </c>
      <c r="J365" s="89"/>
      <c r="K365" s="89"/>
      <c r="L365" s="89"/>
      <c r="M365" s="89"/>
      <c r="N365" s="264">
        <v>0</v>
      </c>
      <c r="O365" s="264">
        <v>647937.66</v>
      </c>
      <c r="P365" s="89" t="s">
        <v>670</v>
      </c>
    </row>
    <row r="366" spans="1:16" ht="51" hidden="1">
      <c r="A366" s="261" t="s">
        <v>559</v>
      </c>
      <c r="B366" s="89"/>
      <c r="C366" s="262" t="s">
        <v>759</v>
      </c>
      <c r="D366" s="84">
        <v>43493</v>
      </c>
      <c r="E366" s="85" t="s">
        <v>1771</v>
      </c>
      <c r="F366" s="85" t="s">
        <v>671</v>
      </c>
      <c r="G366" s="85">
        <v>182956</v>
      </c>
      <c r="H366" s="89"/>
      <c r="I366" s="263" t="s">
        <v>2245</v>
      </c>
      <c r="J366" s="89"/>
      <c r="K366" s="89"/>
      <c r="L366" s="89"/>
      <c r="M366" s="89"/>
      <c r="N366" s="264">
        <v>0</v>
      </c>
      <c r="O366" s="264">
        <v>7759.37</v>
      </c>
      <c r="P366" s="89" t="s">
        <v>670</v>
      </c>
    </row>
    <row r="367" spans="1:16" ht="76.5" hidden="1">
      <c r="A367" s="261" t="s">
        <v>556</v>
      </c>
      <c r="B367" s="89"/>
      <c r="C367" s="262" t="s">
        <v>616</v>
      </c>
      <c r="D367" s="84">
        <v>43493</v>
      </c>
      <c r="E367" s="85" t="s">
        <v>1772</v>
      </c>
      <c r="F367" s="85" t="s">
        <v>15</v>
      </c>
      <c r="G367" s="85">
        <v>948936</v>
      </c>
      <c r="H367" s="89"/>
      <c r="I367" s="263" t="s">
        <v>2247</v>
      </c>
      <c r="J367" s="89"/>
      <c r="K367" s="89"/>
      <c r="L367" s="89"/>
      <c r="M367" s="89"/>
      <c r="N367" s="264">
        <v>50</v>
      </c>
      <c r="O367" s="264">
        <v>0</v>
      </c>
      <c r="P367" s="89" t="s">
        <v>670</v>
      </c>
    </row>
    <row r="368" spans="1:16" ht="63.75" hidden="1">
      <c r="A368" s="261" t="s">
        <v>559</v>
      </c>
      <c r="B368" s="89"/>
      <c r="C368" s="262" t="s">
        <v>759</v>
      </c>
      <c r="D368" s="84">
        <v>43493</v>
      </c>
      <c r="E368" s="85" t="s">
        <v>1773</v>
      </c>
      <c r="F368" s="85" t="s">
        <v>6</v>
      </c>
      <c r="G368" s="85">
        <v>1075308</v>
      </c>
      <c r="H368" s="89"/>
      <c r="I368" s="263" t="s">
        <v>2248</v>
      </c>
      <c r="J368" s="89"/>
      <c r="K368" s="89"/>
      <c r="L368" s="89"/>
      <c r="M368" s="89"/>
      <c r="N368" s="264">
        <v>0</v>
      </c>
      <c r="O368" s="264">
        <v>950</v>
      </c>
      <c r="P368" s="89" t="s">
        <v>670</v>
      </c>
    </row>
    <row r="369" spans="1:16" ht="63.75" hidden="1">
      <c r="A369" s="261">
        <v>190</v>
      </c>
      <c r="B369" s="89"/>
      <c r="C369" s="262" t="s">
        <v>92</v>
      </c>
      <c r="D369" s="84">
        <v>43494</v>
      </c>
      <c r="E369" s="85" t="s">
        <v>1774</v>
      </c>
      <c r="F369" s="85" t="s">
        <v>3</v>
      </c>
      <c r="G369" s="85">
        <v>1707396</v>
      </c>
      <c r="H369" s="89"/>
      <c r="I369" s="263" t="s">
        <v>2249</v>
      </c>
      <c r="J369" s="89"/>
      <c r="K369" s="89"/>
      <c r="L369" s="89"/>
      <c r="M369" s="89"/>
      <c r="N369" s="264">
        <v>0</v>
      </c>
      <c r="O369" s="264">
        <v>155</v>
      </c>
      <c r="P369" s="89" t="s">
        <v>670</v>
      </c>
    </row>
    <row r="370" spans="1:16" ht="63.75" hidden="1">
      <c r="A370" s="261">
        <v>190</v>
      </c>
      <c r="B370" s="89"/>
      <c r="C370" s="262" t="s">
        <v>92</v>
      </c>
      <c r="D370" s="84">
        <v>43494</v>
      </c>
      <c r="E370" s="85" t="s">
        <v>1775</v>
      </c>
      <c r="F370" s="85" t="s">
        <v>3</v>
      </c>
      <c r="G370" s="85">
        <v>1707392</v>
      </c>
      <c r="H370" s="89"/>
      <c r="I370" s="263" t="s">
        <v>2250</v>
      </c>
      <c r="J370" s="89"/>
      <c r="K370" s="89"/>
      <c r="L370" s="89"/>
      <c r="M370" s="89"/>
      <c r="N370" s="264">
        <v>0</v>
      </c>
      <c r="O370" s="264">
        <v>599</v>
      </c>
      <c r="P370" s="89" t="s">
        <v>670</v>
      </c>
    </row>
    <row r="371" spans="1:16" ht="63.75" hidden="1">
      <c r="A371" s="261">
        <v>190</v>
      </c>
      <c r="B371" s="89"/>
      <c r="C371" s="262" t="s">
        <v>92</v>
      </c>
      <c r="D371" s="84">
        <v>43494</v>
      </c>
      <c r="E371" s="85" t="s">
        <v>1776</v>
      </c>
      <c r="F371" s="85" t="s">
        <v>3</v>
      </c>
      <c r="G371" s="85">
        <v>1707391</v>
      </c>
      <c r="H371" s="89"/>
      <c r="I371" s="263" t="s">
        <v>2251</v>
      </c>
      <c r="J371" s="89"/>
      <c r="K371" s="89"/>
      <c r="L371" s="89"/>
      <c r="M371" s="89"/>
      <c r="N371" s="264">
        <v>0</v>
      </c>
      <c r="O371" s="264">
        <v>155</v>
      </c>
      <c r="P371" s="89" t="s">
        <v>670</v>
      </c>
    </row>
    <row r="372" spans="1:16" ht="51" hidden="1">
      <c r="A372" s="261">
        <v>190</v>
      </c>
      <c r="B372" s="89"/>
      <c r="C372" s="262" t="s">
        <v>92</v>
      </c>
      <c r="D372" s="84">
        <v>43494</v>
      </c>
      <c r="E372" s="85" t="s">
        <v>1777</v>
      </c>
      <c r="F372" s="85" t="s">
        <v>3</v>
      </c>
      <c r="G372" s="85">
        <v>1707389</v>
      </c>
      <c r="H372" s="89"/>
      <c r="I372" s="263" t="s">
        <v>2252</v>
      </c>
      <c r="J372" s="89"/>
      <c r="K372" s="89"/>
      <c r="L372" s="89"/>
      <c r="M372" s="89"/>
      <c r="N372" s="264">
        <v>0</v>
      </c>
      <c r="O372" s="264">
        <v>155</v>
      </c>
      <c r="P372" s="89" t="s">
        <v>670</v>
      </c>
    </row>
    <row r="373" spans="1:16" ht="63.75" hidden="1">
      <c r="A373" s="261">
        <v>190</v>
      </c>
      <c r="B373" s="89"/>
      <c r="C373" s="262" t="s">
        <v>92</v>
      </c>
      <c r="D373" s="84">
        <v>43494</v>
      </c>
      <c r="E373" s="85" t="s">
        <v>1778</v>
      </c>
      <c r="F373" s="85" t="s">
        <v>3</v>
      </c>
      <c r="G373" s="85">
        <v>1707397</v>
      </c>
      <c r="H373" s="89"/>
      <c r="I373" s="263" t="s">
        <v>2253</v>
      </c>
      <c r="J373" s="89"/>
      <c r="K373" s="89"/>
      <c r="L373" s="89"/>
      <c r="M373" s="89"/>
      <c r="N373" s="264">
        <v>0</v>
      </c>
      <c r="O373" s="264">
        <v>380</v>
      </c>
      <c r="P373" s="89" t="s">
        <v>670</v>
      </c>
    </row>
    <row r="374" spans="1:16" ht="51" hidden="1">
      <c r="A374" s="261" t="s">
        <v>565</v>
      </c>
      <c r="B374" s="89"/>
      <c r="C374" s="262" t="s">
        <v>615</v>
      </c>
      <c r="D374" s="84">
        <v>43494</v>
      </c>
      <c r="E374" s="85" t="s">
        <v>1779</v>
      </c>
      <c r="F374" s="85" t="s">
        <v>3</v>
      </c>
      <c r="G374" s="85">
        <v>1707408</v>
      </c>
      <c r="H374" s="89"/>
      <c r="I374" s="263" t="s">
        <v>2254</v>
      </c>
      <c r="J374" s="89"/>
      <c r="K374" s="89"/>
      <c r="L374" s="89"/>
      <c r="M374" s="89"/>
      <c r="N374" s="264">
        <v>0</v>
      </c>
      <c r="O374" s="264">
        <v>3469</v>
      </c>
      <c r="P374" s="89" t="s">
        <v>670</v>
      </c>
    </row>
    <row r="375" spans="1:16" ht="51" hidden="1">
      <c r="A375" s="261" t="s">
        <v>565</v>
      </c>
      <c r="B375" s="89"/>
      <c r="C375" s="262" t="s">
        <v>615</v>
      </c>
      <c r="D375" s="84">
        <v>43494</v>
      </c>
      <c r="E375" s="85" t="s">
        <v>1780</v>
      </c>
      <c r="F375" s="85" t="s">
        <v>3</v>
      </c>
      <c r="G375" s="85">
        <v>1707409</v>
      </c>
      <c r="H375" s="89"/>
      <c r="I375" s="263" t="s">
        <v>2255</v>
      </c>
      <c r="J375" s="89"/>
      <c r="K375" s="89"/>
      <c r="L375" s="89"/>
      <c r="M375" s="89"/>
      <c r="N375" s="264">
        <v>0</v>
      </c>
      <c r="O375" s="264">
        <v>301.63</v>
      </c>
      <c r="P375" s="89" t="s">
        <v>670</v>
      </c>
    </row>
    <row r="376" spans="1:16" ht="51" hidden="1">
      <c r="A376" s="261" t="s">
        <v>565</v>
      </c>
      <c r="B376" s="89"/>
      <c r="C376" s="262" t="s">
        <v>615</v>
      </c>
      <c r="D376" s="84">
        <v>43494</v>
      </c>
      <c r="E376" s="85" t="s">
        <v>1781</v>
      </c>
      <c r="F376" s="85" t="s">
        <v>3</v>
      </c>
      <c r="G376" s="85">
        <v>1707411</v>
      </c>
      <c r="H376" s="89"/>
      <c r="I376" s="263" t="s">
        <v>2256</v>
      </c>
      <c r="J376" s="89"/>
      <c r="K376" s="89"/>
      <c r="L376" s="89"/>
      <c r="M376" s="89"/>
      <c r="N376" s="264">
        <v>0</v>
      </c>
      <c r="O376" s="264">
        <v>4334.7</v>
      </c>
      <c r="P376" s="89" t="s">
        <v>670</v>
      </c>
    </row>
    <row r="377" spans="1:16" ht="51" hidden="1">
      <c r="A377" s="261" t="s">
        <v>565</v>
      </c>
      <c r="B377" s="89"/>
      <c r="C377" s="262" t="s">
        <v>615</v>
      </c>
      <c r="D377" s="84">
        <v>43494</v>
      </c>
      <c r="E377" s="85" t="s">
        <v>1782</v>
      </c>
      <c r="F377" s="85" t="s">
        <v>3</v>
      </c>
      <c r="G377" s="85">
        <v>1707414</v>
      </c>
      <c r="H377" s="89"/>
      <c r="I377" s="263" t="s">
        <v>2257</v>
      </c>
      <c r="J377" s="89"/>
      <c r="K377" s="89"/>
      <c r="L377" s="89"/>
      <c r="M377" s="89"/>
      <c r="N377" s="264">
        <v>0</v>
      </c>
      <c r="O377" s="264">
        <v>323.63</v>
      </c>
      <c r="P377" s="89" t="s">
        <v>670</v>
      </c>
    </row>
    <row r="378" spans="1:16" ht="51" hidden="1">
      <c r="A378" s="261" t="s">
        <v>565</v>
      </c>
      <c r="B378" s="89"/>
      <c r="C378" s="262" t="s">
        <v>615</v>
      </c>
      <c r="D378" s="84">
        <v>43494</v>
      </c>
      <c r="E378" s="85" t="s">
        <v>1783</v>
      </c>
      <c r="F378" s="85" t="s">
        <v>3</v>
      </c>
      <c r="G378" s="85">
        <v>1707464</v>
      </c>
      <c r="H378" s="89"/>
      <c r="I378" s="263" t="s">
        <v>2258</v>
      </c>
      <c r="J378" s="89"/>
      <c r="K378" s="89"/>
      <c r="L378" s="89"/>
      <c r="M378" s="89"/>
      <c r="N378" s="264">
        <v>0</v>
      </c>
      <c r="O378" s="264">
        <v>238.8</v>
      </c>
      <c r="P378" s="89" t="s">
        <v>670</v>
      </c>
    </row>
    <row r="379" spans="1:16" ht="51" hidden="1">
      <c r="A379" s="261">
        <v>86</v>
      </c>
      <c r="B379" s="89"/>
      <c r="C379" s="262" t="s">
        <v>56</v>
      </c>
      <c r="D379" s="84">
        <v>43494</v>
      </c>
      <c r="E379" s="85" t="s">
        <v>1784</v>
      </c>
      <c r="F379" s="85" t="s">
        <v>3</v>
      </c>
      <c r="G379" s="85">
        <v>1707201</v>
      </c>
      <c r="H379" s="89"/>
      <c r="I379" s="263" t="s">
        <v>2259</v>
      </c>
      <c r="J379" s="89"/>
      <c r="K379" s="89"/>
      <c r="L379" s="89"/>
      <c r="M379" s="89"/>
      <c r="N379" s="264">
        <v>0</v>
      </c>
      <c r="O379" s="264">
        <v>27840</v>
      </c>
      <c r="P379" s="89" t="s">
        <v>670</v>
      </c>
    </row>
    <row r="380" spans="1:16" ht="51" hidden="1">
      <c r="A380" s="261">
        <v>10</v>
      </c>
      <c r="B380" s="89"/>
      <c r="C380" s="262" t="s">
        <v>41</v>
      </c>
      <c r="D380" s="84">
        <v>43494</v>
      </c>
      <c r="E380" s="85" t="s">
        <v>1785</v>
      </c>
      <c r="F380" s="85" t="s">
        <v>3</v>
      </c>
      <c r="G380" s="85">
        <v>1707210</v>
      </c>
      <c r="H380" s="89"/>
      <c r="I380" s="263" t="s">
        <v>2260</v>
      </c>
      <c r="J380" s="89"/>
      <c r="K380" s="89"/>
      <c r="L380" s="89"/>
      <c r="M380" s="89"/>
      <c r="N380" s="264">
        <v>0</v>
      </c>
      <c r="O380" s="264">
        <v>4394</v>
      </c>
      <c r="P380" s="89" t="s">
        <v>670</v>
      </c>
    </row>
    <row r="381" spans="1:16" ht="51" hidden="1">
      <c r="A381" s="261" t="s">
        <v>565</v>
      </c>
      <c r="B381" s="89"/>
      <c r="C381" s="262" t="s">
        <v>615</v>
      </c>
      <c r="D381" s="84">
        <v>43494</v>
      </c>
      <c r="E381" s="85" t="s">
        <v>1786</v>
      </c>
      <c r="F381" s="85" t="s">
        <v>3</v>
      </c>
      <c r="G381" s="85">
        <v>1707213</v>
      </c>
      <c r="H381" s="89"/>
      <c r="I381" s="263" t="s">
        <v>2261</v>
      </c>
      <c r="J381" s="89"/>
      <c r="K381" s="89"/>
      <c r="L381" s="89"/>
      <c r="M381" s="89"/>
      <c r="N381" s="264">
        <v>0</v>
      </c>
      <c r="O381" s="264">
        <v>877</v>
      </c>
      <c r="P381" s="89" t="s">
        <v>670</v>
      </c>
    </row>
    <row r="382" spans="1:16" ht="51" hidden="1">
      <c r="A382" s="261" t="s">
        <v>556</v>
      </c>
      <c r="B382" s="89"/>
      <c r="C382" s="262" t="s">
        <v>616</v>
      </c>
      <c r="D382" s="84">
        <v>43494</v>
      </c>
      <c r="E382" s="85" t="s">
        <v>1787</v>
      </c>
      <c r="F382" s="85" t="s">
        <v>11</v>
      </c>
      <c r="G382" s="85">
        <v>945794</v>
      </c>
      <c r="H382" s="89"/>
      <c r="I382" s="263" t="s">
        <v>2262</v>
      </c>
      <c r="J382" s="89"/>
      <c r="K382" s="89"/>
      <c r="L382" s="89"/>
      <c r="M382" s="89"/>
      <c r="N382" s="264">
        <v>50</v>
      </c>
      <c r="O382" s="264">
        <v>0</v>
      </c>
      <c r="P382" s="89" t="s">
        <v>670</v>
      </c>
    </row>
    <row r="383" spans="1:16" ht="63.75" hidden="1">
      <c r="A383" s="261" t="s">
        <v>559</v>
      </c>
      <c r="B383" s="89"/>
      <c r="C383" s="262" t="s">
        <v>759</v>
      </c>
      <c r="D383" s="84">
        <v>43494</v>
      </c>
      <c r="E383" s="85" t="s">
        <v>1788</v>
      </c>
      <c r="F383" s="85" t="s">
        <v>671</v>
      </c>
      <c r="G383" s="85">
        <v>182952</v>
      </c>
      <c r="H383" s="89"/>
      <c r="I383" s="263" t="s">
        <v>2246</v>
      </c>
      <c r="J383" s="89"/>
      <c r="K383" s="89"/>
      <c r="L383" s="89"/>
      <c r="M383" s="89"/>
      <c r="N383" s="264">
        <v>0</v>
      </c>
      <c r="O383" s="264">
        <v>2394688.4700000002</v>
      </c>
      <c r="P383" s="89" t="s">
        <v>670</v>
      </c>
    </row>
    <row r="384" spans="1:16" ht="89.25" hidden="1">
      <c r="A384" s="261" t="s">
        <v>556</v>
      </c>
      <c r="B384" s="89"/>
      <c r="C384" s="262" t="s">
        <v>616</v>
      </c>
      <c r="D384" s="84">
        <v>43494</v>
      </c>
      <c r="E384" s="85" t="s">
        <v>1789</v>
      </c>
      <c r="F384" s="85" t="s">
        <v>671</v>
      </c>
      <c r="G384" s="85">
        <v>182973</v>
      </c>
      <c r="H384" s="89"/>
      <c r="I384" s="263" t="s">
        <v>2263</v>
      </c>
      <c r="J384" s="89"/>
      <c r="K384" s="89"/>
      <c r="L384" s="89"/>
      <c r="M384" s="89"/>
      <c r="N384" s="264">
        <v>102262.5</v>
      </c>
      <c r="O384" s="264">
        <v>0</v>
      </c>
      <c r="P384" s="89" t="s">
        <v>670</v>
      </c>
    </row>
    <row r="385" spans="1:16" ht="63.75" hidden="1">
      <c r="A385" s="261">
        <v>287</v>
      </c>
      <c r="B385" s="89"/>
      <c r="C385" s="262" t="s">
        <v>126</v>
      </c>
      <c r="D385" s="84">
        <v>43494</v>
      </c>
      <c r="E385" s="85" t="s">
        <v>1790</v>
      </c>
      <c r="F385" s="85" t="s">
        <v>11</v>
      </c>
      <c r="G385" s="85">
        <v>950852</v>
      </c>
      <c r="H385" s="89"/>
      <c r="I385" s="263" t="s">
        <v>2264</v>
      </c>
      <c r="J385" s="89"/>
      <c r="K385" s="89"/>
      <c r="L385" s="89"/>
      <c r="M385" s="89"/>
      <c r="N385" s="264">
        <v>50</v>
      </c>
      <c r="O385" s="264">
        <v>0</v>
      </c>
      <c r="P385" s="89" t="s">
        <v>670</v>
      </c>
    </row>
    <row r="386" spans="1:16" ht="89.25" hidden="1">
      <c r="A386" s="261">
        <v>590</v>
      </c>
      <c r="B386" s="89"/>
      <c r="C386" s="262" t="s">
        <v>611</v>
      </c>
      <c r="D386" s="84">
        <v>43494</v>
      </c>
      <c r="E386" s="85" t="s">
        <v>1791</v>
      </c>
      <c r="F386" s="85" t="s">
        <v>11</v>
      </c>
      <c r="G386" s="85">
        <v>945834</v>
      </c>
      <c r="H386" s="89"/>
      <c r="I386" s="263" t="s">
        <v>2265</v>
      </c>
      <c r="J386" s="89"/>
      <c r="K386" s="89"/>
      <c r="L386" s="89"/>
      <c r="M386" s="89"/>
      <c r="N386" s="264">
        <v>6880.23</v>
      </c>
      <c r="O386" s="264">
        <v>0</v>
      </c>
      <c r="P386" s="89" t="s">
        <v>670</v>
      </c>
    </row>
    <row r="387" spans="1:16" ht="38.25" hidden="1">
      <c r="A387" s="261" t="s">
        <v>711</v>
      </c>
      <c r="B387" s="89"/>
      <c r="C387" s="262" t="s">
        <v>1405</v>
      </c>
      <c r="D387" s="84">
        <v>43494</v>
      </c>
      <c r="E387" s="85" t="s">
        <v>1792</v>
      </c>
      <c r="F387" s="85" t="s">
        <v>13</v>
      </c>
      <c r="G387" s="85">
        <v>391383</v>
      </c>
      <c r="H387" s="89"/>
      <c r="I387" s="263" t="s">
        <v>720</v>
      </c>
      <c r="J387" s="89"/>
      <c r="K387" s="89"/>
      <c r="L387" s="89"/>
      <c r="M387" s="89"/>
      <c r="N387" s="264">
        <v>17892836.199999999</v>
      </c>
      <c r="O387" s="264">
        <v>0</v>
      </c>
      <c r="P387" s="89" t="s">
        <v>670</v>
      </c>
    </row>
    <row r="388" spans="1:16" ht="38.25" hidden="1">
      <c r="A388" s="261" t="s">
        <v>711</v>
      </c>
      <c r="B388" s="89"/>
      <c r="C388" s="262" t="s">
        <v>1405</v>
      </c>
      <c r="D388" s="84">
        <v>43494</v>
      </c>
      <c r="E388" s="85" t="s">
        <v>1793</v>
      </c>
      <c r="F388" s="85" t="s">
        <v>13</v>
      </c>
      <c r="G388" s="85">
        <v>391385</v>
      </c>
      <c r="H388" s="89"/>
      <c r="I388" s="263" t="s">
        <v>720</v>
      </c>
      <c r="J388" s="89"/>
      <c r="K388" s="89"/>
      <c r="L388" s="89"/>
      <c r="M388" s="89"/>
      <c r="N388" s="264">
        <v>3291937.56</v>
      </c>
      <c r="O388" s="264">
        <v>0</v>
      </c>
      <c r="P388" s="89" t="s">
        <v>670</v>
      </c>
    </row>
    <row r="389" spans="1:16" ht="38.25" hidden="1">
      <c r="A389" s="261" t="s">
        <v>711</v>
      </c>
      <c r="B389" s="89"/>
      <c r="C389" s="262" t="s">
        <v>1405</v>
      </c>
      <c r="D389" s="84">
        <v>43494</v>
      </c>
      <c r="E389" s="85" t="s">
        <v>1794</v>
      </c>
      <c r="F389" s="85" t="s">
        <v>13</v>
      </c>
      <c r="G389" s="85">
        <v>391387</v>
      </c>
      <c r="H389" s="89"/>
      <c r="I389" s="263" t="s">
        <v>720</v>
      </c>
      <c r="J389" s="89"/>
      <c r="K389" s="89"/>
      <c r="L389" s="89"/>
      <c r="M389" s="89"/>
      <c r="N389" s="264">
        <v>3291937.56</v>
      </c>
      <c r="O389" s="264">
        <v>0</v>
      </c>
      <c r="P389" s="89" t="s">
        <v>670</v>
      </c>
    </row>
    <row r="390" spans="1:16" ht="38.25" hidden="1">
      <c r="A390" s="261" t="s">
        <v>711</v>
      </c>
      <c r="B390" s="89"/>
      <c r="C390" s="262" t="s">
        <v>1405</v>
      </c>
      <c r="D390" s="84">
        <v>43494</v>
      </c>
      <c r="E390" s="85" t="s">
        <v>1795</v>
      </c>
      <c r="F390" s="85" t="s">
        <v>13</v>
      </c>
      <c r="G390" s="85">
        <v>391389</v>
      </c>
      <c r="H390" s="89"/>
      <c r="I390" s="263" t="s">
        <v>720</v>
      </c>
      <c r="J390" s="89"/>
      <c r="K390" s="89"/>
      <c r="L390" s="89"/>
      <c r="M390" s="89"/>
      <c r="N390" s="264">
        <v>3291937.56</v>
      </c>
      <c r="O390" s="264">
        <v>0</v>
      </c>
      <c r="P390" s="89" t="s">
        <v>670</v>
      </c>
    </row>
    <row r="391" spans="1:16" ht="38.25" hidden="1">
      <c r="A391" s="261" t="s">
        <v>711</v>
      </c>
      <c r="B391" s="89"/>
      <c r="C391" s="262" t="s">
        <v>1405</v>
      </c>
      <c r="D391" s="84">
        <v>43494</v>
      </c>
      <c r="E391" s="85" t="s">
        <v>1796</v>
      </c>
      <c r="F391" s="85" t="s">
        <v>13</v>
      </c>
      <c r="G391" s="85">
        <v>391391</v>
      </c>
      <c r="H391" s="89"/>
      <c r="I391" s="263" t="s">
        <v>720</v>
      </c>
      <c r="J391" s="89"/>
      <c r="K391" s="89"/>
      <c r="L391" s="89"/>
      <c r="M391" s="89"/>
      <c r="N391" s="264">
        <v>3291937.56</v>
      </c>
      <c r="O391" s="264">
        <v>0</v>
      </c>
      <c r="P391" s="89" t="s">
        <v>670</v>
      </c>
    </row>
    <row r="392" spans="1:16" ht="38.25" hidden="1">
      <c r="A392" s="261" t="s">
        <v>711</v>
      </c>
      <c r="B392" s="89"/>
      <c r="C392" s="262" t="s">
        <v>1405</v>
      </c>
      <c r="D392" s="84">
        <v>43494</v>
      </c>
      <c r="E392" s="85" t="s">
        <v>1797</v>
      </c>
      <c r="F392" s="85" t="s">
        <v>13</v>
      </c>
      <c r="G392" s="85">
        <v>391393</v>
      </c>
      <c r="H392" s="89"/>
      <c r="I392" s="263" t="s">
        <v>720</v>
      </c>
      <c r="J392" s="89"/>
      <c r="K392" s="89"/>
      <c r="L392" s="89"/>
      <c r="M392" s="89"/>
      <c r="N392" s="264">
        <v>3291937.56</v>
      </c>
      <c r="O392" s="264">
        <v>0</v>
      </c>
      <c r="P392" s="89" t="s">
        <v>670</v>
      </c>
    </row>
    <row r="393" spans="1:16" ht="38.25" hidden="1">
      <c r="A393" s="261" t="s">
        <v>711</v>
      </c>
      <c r="B393" s="89"/>
      <c r="C393" s="262" t="s">
        <v>1405</v>
      </c>
      <c r="D393" s="84">
        <v>43494</v>
      </c>
      <c r="E393" s="85" t="s">
        <v>1798</v>
      </c>
      <c r="F393" s="85" t="s">
        <v>13</v>
      </c>
      <c r="G393" s="85">
        <v>391395</v>
      </c>
      <c r="H393" s="89"/>
      <c r="I393" s="263" t="s">
        <v>720</v>
      </c>
      <c r="J393" s="89"/>
      <c r="K393" s="89"/>
      <c r="L393" s="89"/>
      <c r="M393" s="89"/>
      <c r="N393" s="264">
        <v>1858266.71</v>
      </c>
      <c r="O393" s="264">
        <v>0</v>
      </c>
      <c r="P393" s="89" t="s">
        <v>670</v>
      </c>
    </row>
    <row r="394" spans="1:16" ht="38.25" hidden="1">
      <c r="A394" s="261" t="s">
        <v>711</v>
      </c>
      <c r="B394" s="89"/>
      <c r="C394" s="262" t="s">
        <v>1405</v>
      </c>
      <c r="D394" s="84">
        <v>43494</v>
      </c>
      <c r="E394" s="85" t="s">
        <v>1799</v>
      </c>
      <c r="F394" s="85" t="s">
        <v>13</v>
      </c>
      <c r="G394" s="85">
        <v>391397</v>
      </c>
      <c r="H394" s="89"/>
      <c r="I394" s="263" t="s">
        <v>720</v>
      </c>
      <c r="J394" s="89"/>
      <c r="K394" s="89"/>
      <c r="L394" s="89"/>
      <c r="M394" s="89"/>
      <c r="N394" s="264">
        <v>178033.6</v>
      </c>
      <c r="O394" s="264">
        <v>0</v>
      </c>
      <c r="P394" s="89" t="s">
        <v>670</v>
      </c>
    </row>
    <row r="395" spans="1:16" ht="38.25" hidden="1">
      <c r="A395" s="261" t="s">
        <v>711</v>
      </c>
      <c r="B395" s="89"/>
      <c r="C395" s="262" t="s">
        <v>1405</v>
      </c>
      <c r="D395" s="84">
        <v>43494</v>
      </c>
      <c r="E395" s="85" t="s">
        <v>1800</v>
      </c>
      <c r="F395" s="85" t="s">
        <v>13</v>
      </c>
      <c r="G395" s="85">
        <v>391399</v>
      </c>
      <c r="H395" s="89"/>
      <c r="I395" s="263" t="s">
        <v>720</v>
      </c>
      <c r="J395" s="89"/>
      <c r="K395" s="89"/>
      <c r="L395" s="89"/>
      <c r="M395" s="89"/>
      <c r="N395" s="264">
        <v>2894670.91</v>
      </c>
      <c r="O395" s="264">
        <v>0</v>
      </c>
      <c r="P395" s="89" t="s">
        <v>670</v>
      </c>
    </row>
    <row r="396" spans="1:16" ht="38.25" hidden="1">
      <c r="A396" s="261" t="s">
        <v>711</v>
      </c>
      <c r="B396" s="89"/>
      <c r="C396" s="262" t="s">
        <v>1405</v>
      </c>
      <c r="D396" s="84">
        <v>43494</v>
      </c>
      <c r="E396" s="85" t="s">
        <v>1801</v>
      </c>
      <c r="F396" s="85" t="s">
        <v>13</v>
      </c>
      <c r="G396" s="85">
        <v>391401</v>
      </c>
      <c r="H396" s="89"/>
      <c r="I396" s="263" t="s">
        <v>720</v>
      </c>
      <c r="J396" s="89"/>
      <c r="K396" s="89"/>
      <c r="L396" s="89"/>
      <c r="M396" s="89"/>
      <c r="N396" s="264">
        <v>668884.51</v>
      </c>
      <c r="O396" s="264">
        <v>0</v>
      </c>
      <c r="P396" s="89" t="s">
        <v>670</v>
      </c>
    </row>
    <row r="397" spans="1:16" ht="38.25" hidden="1">
      <c r="A397" s="261" t="s">
        <v>711</v>
      </c>
      <c r="B397" s="89"/>
      <c r="C397" s="262" t="s">
        <v>1405</v>
      </c>
      <c r="D397" s="84">
        <v>43494</v>
      </c>
      <c r="E397" s="85" t="s">
        <v>1802</v>
      </c>
      <c r="F397" s="85" t="s">
        <v>13</v>
      </c>
      <c r="G397" s="85">
        <v>391403</v>
      </c>
      <c r="H397" s="89"/>
      <c r="I397" s="263" t="s">
        <v>720</v>
      </c>
      <c r="J397" s="89"/>
      <c r="K397" s="89"/>
      <c r="L397" s="89"/>
      <c r="M397" s="89"/>
      <c r="N397" s="264">
        <v>5103947.84</v>
      </c>
      <c r="O397" s="264">
        <v>0</v>
      </c>
      <c r="P397" s="89" t="s">
        <v>670</v>
      </c>
    </row>
    <row r="398" spans="1:16" ht="38.25" hidden="1">
      <c r="A398" s="261" t="s">
        <v>711</v>
      </c>
      <c r="B398" s="89"/>
      <c r="C398" s="262" t="s">
        <v>1405</v>
      </c>
      <c r="D398" s="84">
        <v>43494</v>
      </c>
      <c r="E398" s="85" t="s">
        <v>1803</v>
      </c>
      <c r="F398" s="85" t="s">
        <v>13</v>
      </c>
      <c r="G398" s="85">
        <v>391405</v>
      </c>
      <c r="H398" s="89"/>
      <c r="I398" s="263" t="s">
        <v>720</v>
      </c>
      <c r="J398" s="89"/>
      <c r="K398" s="89"/>
      <c r="L398" s="89"/>
      <c r="M398" s="89"/>
      <c r="N398" s="264">
        <v>1837169.95</v>
      </c>
      <c r="O398" s="264">
        <v>0</v>
      </c>
      <c r="P398" s="89" t="s">
        <v>670</v>
      </c>
    </row>
    <row r="399" spans="1:16" ht="38.25" hidden="1">
      <c r="A399" s="261" t="s">
        <v>711</v>
      </c>
      <c r="B399" s="89"/>
      <c r="C399" s="262" t="s">
        <v>1405</v>
      </c>
      <c r="D399" s="84">
        <v>43494</v>
      </c>
      <c r="E399" s="85" t="s">
        <v>1804</v>
      </c>
      <c r="F399" s="85" t="s">
        <v>13</v>
      </c>
      <c r="G399" s="85">
        <v>391407</v>
      </c>
      <c r="H399" s="89"/>
      <c r="I399" s="263" t="s">
        <v>720</v>
      </c>
      <c r="J399" s="89"/>
      <c r="K399" s="89"/>
      <c r="L399" s="89"/>
      <c r="M399" s="89"/>
      <c r="N399" s="264">
        <v>7950553.6100000003</v>
      </c>
      <c r="O399" s="264">
        <v>0</v>
      </c>
      <c r="P399" s="89" t="s">
        <v>670</v>
      </c>
    </row>
    <row r="400" spans="1:16" ht="38.25" hidden="1">
      <c r="A400" s="261" t="s">
        <v>711</v>
      </c>
      <c r="B400" s="89"/>
      <c r="C400" s="262" t="s">
        <v>1405</v>
      </c>
      <c r="D400" s="84">
        <v>43494</v>
      </c>
      <c r="E400" s="85" t="s">
        <v>1805</v>
      </c>
      <c r="F400" s="85" t="s">
        <v>13</v>
      </c>
      <c r="G400" s="85">
        <v>391409</v>
      </c>
      <c r="H400" s="89"/>
      <c r="I400" s="263" t="s">
        <v>720</v>
      </c>
      <c r="J400" s="89"/>
      <c r="K400" s="89"/>
      <c r="L400" s="89"/>
      <c r="M400" s="89"/>
      <c r="N400" s="264">
        <v>488990.13</v>
      </c>
      <c r="O400" s="264">
        <v>0</v>
      </c>
      <c r="P400" s="89" t="s">
        <v>670</v>
      </c>
    </row>
    <row r="401" spans="1:16" ht="38.25" hidden="1">
      <c r="A401" s="261" t="s">
        <v>711</v>
      </c>
      <c r="B401" s="89"/>
      <c r="C401" s="262" t="s">
        <v>1405</v>
      </c>
      <c r="D401" s="84">
        <v>43494</v>
      </c>
      <c r="E401" s="85" t="s">
        <v>1806</v>
      </c>
      <c r="F401" s="85" t="s">
        <v>13</v>
      </c>
      <c r="G401" s="85">
        <v>391411</v>
      </c>
      <c r="H401" s="89"/>
      <c r="I401" s="263" t="s">
        <v>720</v>
      </c>
      <c r="J401" s="89"/>
      <c r="K401" s="89"/>
      <c r="L401" s="89"/>
      <c r="M401" s="89"/>
      <c r="N401" s="264">
        <v>1556271.33</v>
      </c>
      <c r="O401" s="264">
        <v>0</v>
      </c>
      <c r="P401" s="89" t="s">
        <v>670</v>
      </c>
    </row>
    <row r="402" spans="1:16" ht="38.25" hidden="1">
      <c r="A402" s="261" t="s">
        <v>711</v>
      </c>
      <c r="B402" s="89"/>
      <c r="C402" s="262" t="s">
        <v>1405</v>
      </c>
      <c r="D402" s="84">
        <v>43494</v>
      </c>
      <c r="E402" s="85" t="s">
        <v>1807</v>
      </c>
      <c r="F402" s="85" t="s">
        <v>13</v>
      </c>
      <c r="G402" s="85">
        <v>391413</v>
      </c>
      <c r="H402" s="89"/>
      <c r="I402" s="263" t="s">
        <v>720</v>
      </c>
      <c r="J402" s="89"/>
      <c r="K402" s="89"/>
      <c r="L402" s="89"/>
      <c r="M402" s="89"/>
      <c r="N402" s="264">
        <v>2799927.87</v>
      </c>
      <c r="O402" s="264">
        <v>0</v>
      </c>
      <c r="P402" s="89" t="s">
        <v>670</v>
      </c>
    </row>
    <row r="403" spans="1:16" ht="38.25" hidden="1">
      <c r="A403" s="261" t="s">
        <v>711</v>
      </c>
      <c r="B403" s="89"/>
      <c r="C403" s="262" t="s">
        <v>1405</v>
      </c>
      <c r="D403" s="84">
        <v>43494</v>
      </c>
      <c r="E403" s="85" t="s">
        <v>1808</v>
      </c>
      <c r="F403" s="85" t="s">
        <v>13</v>
      </c>
      <c r="G403" s="85">
        <v>391415</v>
      </c>
      <c r="H403" s="89"/>
      <c r="I403" s="263" t="s">
        <v>720</v>
      </c>
      <c r="J403" s="89"/>
      <c r="K403" s="89"/>
      <c r="L403" s="89"/>
      <c r="M403" s="89"/>
      <c r="N403" s="264">
        <v>2799927.87</v>
      </c>
      <c r="O403" s="264">
        <v>0</v>
      </c>
      <c r="P403" s="89" t="s">
        <v>670</v>
      </c>
    </row>
    <row r="404" spans="1:16" ht="38.25" hidden="1">
      <c r="A404" s="261" t="s">
        <v>711</v>
      </c>
      <c r="B404" s="89"/>
      <c r="C404" s="262" t="s">
        <v>1405</v>
      </c>
      <c r="D404" s="84">
        <v>43494</v>
      </c>
      <c r="E404" s="85" t="s">
        <v>1809</v>
      </c>
      <c r="F404" s="85" t="s">
        <v>13</v>
      </c>
      <c r="G404" s="85">
        <v>391417</v>
      </c>
      <c r="H404" s="89"/>
      <c r="I404" s="263" t="s">
        <v>720</v>
      </c>
      <c r="J404" s="89"/>
      <c r="K404" s="89"/>
      <c r="L404" s="89"/>
      <c r="M404" s="89"/>
      <c r="N404" s="264">
        <v>2799927.87</v>
      </c>
      <c r="O404" s="264">
        <v>0</v>
      </c>
      <c r="P404" s="89" t="s">
        <v>670</v>
      </c>
    </row>
    <row r="405" spans="1:16" ht="38.25" hidden="1">
      <c r="A405" s="261" t="s">
        <v>711</v>
      </c>
      <c r="B405" s="89"/>
      <c r="C405" s="262" t="s">
        <v>1405</v>
      </c>
      <c r="D405" s="84">
        <v>43494</v>
      </c>
      <c r="E405" s="85" t="s">
        <v>1810</v>
      </c>
      <c r="F405" s="85" t="s">
        <v>13</v>
      </c>
      <c r="G405" s="85">
        <v>391419</v>
      </c>
      <c r="H405" s="89"/>
      <c r="I405" s="263" t="s">
        <v>720</v>
      </c>
      <c r="J405" s="89"/>
      <c r="K405" s="89"/>
      <c r="L405" s="89"/>
      <c r="M405" s="89"/>
      <c r="N405" s="264">
        <v>2799927.87</v>
      </c>
      <c r="O405" s="264">
        <v>0</v>
      </c>
      <c r="P405" s="89" t="s">
        <v>670</v>
      </c>
    </row>
    <row r="406" spans="1:16" ht="38.25" hidden="1">
      <c r="A406" s="261" t="s">
        <v>711</v>
      </c>
      <c r="B406" s="89"/>
      <c r="C406" s="262" t="s">
        <v>1405</v>
      </c>
      <c r="D406" s="84">
        <v>43494</v>
      </c>
      <c r="E406" s="85" t="s">
        <v>1811</v>
      </c>
      <c r="F406" s="85" t="s">
        <v>13</v>
      </c>
      <c r="G406" s="85">
        <v>391421</v>
      </c>
      <c r="H406" s="89"/>
      <c r="I406" s="263" t="s">
        <v>720</v>
      </c>
      <c r="J406" s="89"/>
      <c r="K406" s="89"/>
      <c r="L406" s="89"/>
      <c r="M406" s="89"/>
      <c r="N406" s="264">
        <v>2799927.87</v>
      </c>
      <c r="O406" s="264">
        <v>0</v>
      </c>
      <c r="P406" s="89" t="s">
        <v>670</v>
      </c>
    </row>
    <row r="407" spans="1:16" ht="38.25" hidden="1">
      <c r="A407" s="261" t="s">
        <v>711</v>
      </c>
      <c r="B407" s="89"/>
      <c r="C407" s="262" t="s">
        <v>1405</v>
      </c>
      <c r="D407" s="84">
        <v>43494</v>
      </c>
      <c r="E407" s="85" t="s">
        <v>1812</v>
      </c>
      <c r="F407" s="85" t="s">
        <v>13</v>
      </c>
      <c r="G407" s="85">
        <v>391423</v>
      </c>
      <c r="H407" s="89"/>
      <c r="I407" s="263" t="s">
        <v>720</v>
      </c>
      <c r="J407" s="89"/>
      <c r="K407" s="89"/>
      <c r="L407" s="89"/>
      <c r="M407" s="89"/>
      <c r="N407" s="264">
        <v>7690330.7599999998</v>
      </c>
      <c r="O407" s="264">
        <v>0</v>
      </c>
      <c r="P407" s="89" t="s">
        <v>670</v>
      </c>
    </row>
    <row r="408" spans="1:16" ht="38.25" hidden="1">
      <c r="A408" s="261" t="s">
        <v>711</v>
      </c>
      <c r="B408" s="89"/>
      <c r="C408" s="262" t="s">
        <v>1405</v>
      </c>
      <c r="D408" s="84">
        <v>43494</v>
      </c>
      <c r="E408" s="85" t="s">
        <v>1813</v>
      </c>
      <c r="F408" s="85" t="s">
        <v>13</v>
      </c>
      <c r="G408" s="85">
        <v>391425</v>
      </c>
      <c r="H408" s="89"/>
      <c r="I408" s="263" t="s">
        <v>720</v>
      </c>
      <c r="J408" s="89"/>
      <c r="K408" s="89"/>
      <c r="L408" s="89"/>
      <c r="M408" s="89"/>
      <c r="N408" s="264">
        <v>7690330.7599999998</v>
      </c>
      <c r="O408" s="264">
        <v>0</v>
      </c>
      <c r="P408" s="89" t="s">
        <v>670</v>
      </c>
    </row>
    <row r="409" spans="1:16" ht="38.25" hidden="1">
      <c r="A409" s="261" t="s">
        <v>711</v>
      </c>
      <c r="B409" s="89"/>
      <c r="C409" s="262" t="s">
        <v>1405</v>
      </c>
      <c r="D409" s="84">
        <v>43494</v>
      </c>
      <c r="E409" s="85" t="s">
        <v>1814</v>
      </c>
      <c r="F409" s="85" t="s">
        <v>13</v>
      </c>
      <c r="G409" s="85">
        <v>391427</v>
      </c>
      <c r="H409" s="89"/>
      <c r="I409" s="263" t="s">
        <v>720</v>
      </c>
      <c r="J409" s="89"/>
      <c r="K409" s="89"/>
      <c r="L409" s="89"/>
      <c r="M409" s="89"/>
      <c r="N409" s="264">
        <v>7690330.7599999998</v>
      </c>
      <c r="O409" s="264">
        <v>0</v>
      </c>
      <c r="P409" s="89" t="s">
        <v>670</v>
      </c>
    </row>
    <row r="410" spans="1:16" ht="38.25" hidden="1">
      <c r="A410" s="261" t="s">
        <v>711</v>
      </c>
      <c r="B410" s="89"/>
      <c r="C410" s="262" t="s">
        <v>1405</v>
      </c>
      <c r="D410" s="84">
        <v>43494</v>
      </c>
      <c r="E410" s="85" t="s">
        <v>1815</v>
      </c>
      <c r="F410" s="85" t="s">
        <v>13</v>
      </c>
      <c r="G410" s="85">
        <v>391429</v>
      </c>
      <c r="H410" s="89"/>
      <c r="I410" s="263" t="s">
        <v>720</v>
      </c>
      <c r="J410" s="89"/>
      <c r="K410" s="89"/>
      <c r="L410" s="89"/>
      <c r="M410" s="89"/>
      <c r="N410" s="264">
        <v>7690330.7599999998</v>
      </c>
      <c r="O410" s="264">
        <v>0</v>
      </c>
      <c r="P410" s="89" t="s">
        <v>670</v>
      </c>
    </row>
    <row r="411" spans="1:16" ht="38.25" hidden="1">
      <c r="A411" s="261" t="s">
        <v>711</v>
      </c>
      <c r="B411" s="89"/>
      <c r="C411" s="262" t="s">
        <v>1405</v>
      </c>
      <c r="D411" s="84">
        <v>43494</v>
      </c>
      <c r="E411" s="85" t="s">
        <v>1816</v>
      </c>
      <c r="F411" s="85" t="s">
        <v>13</v>
      </c>
      <c r="G411" s="85">
        <v>391431</v>
      </c>
      <c r="H411" s="89"/>
      <c r="I411" s="263" t="s">
        <v>720</v>
      </c>
      <c r="J411" s="89"/>
      <c r="K411" s="89"/>
      <c r="L411" s="89"/>
      <c r="M411" s="89"/>
      <c r="N411" s="264">
        <v>7690330.7599999998</v>
      </c>
      <c r="O411" s="264">
        <v>0</v>
      </c>
      <c r="P411" s="89" t="s">
        <v>670</v>
      </c>
    </row>
    <row r="412" spans="1:16" ht="38.25" hidden="1">
      <c r="A412" s="261" t="s">
        <v>711</v>
      </c>
      <c r="B412" s="89"/>
      <c r="C412" s="262" t="s">
        <v>1405</v>
      </c>
      <c r="D412" s="84">
        <v>43494</v>
      </c>
      <c r="E412" s="85" t="s">
        <v>1817</v>
      </c>
      <c r="F412" s="85" t="s">
        <v>13</v>
      </c>
      <c r="G412" s="85">
        <v>391433</v>
      </c>
      <c r="H412" s="89"/>
      <c r="I412" s="263" t="s">
        <v>720</v>
      </c>
      <c r="J412" s="89"/>
      <c r="K412" s="89"/>
      <c r="L412" s="89"/>
      <c r="M412" s="89"/>
      <c r="N412" s="264">
        <v>6514498.7800000003</v>
      </c>
      <c r="O412" s="264">
        <v>0</v>
      </c>
      <c r="P412" s="89" t="s">
        <v>670</v>
      </c>
    </row>
    <row r="413" spans="1:16" ht="38.25" hidden="1">
      <c r="A413" s="261" t="s">
        <v>711</v>
      </c>
      <c r="B413" s="89"/>
      <c r="C413" s="262" t="s">
        <v>1405</v>
      </c>
      <c r="D413" s="84">
        <v>43494</v>
      </c>
      <c r="E413" s="85" t="s">
        <v>1818</v>
      </c>
      <c r="F413" s="85" t="s">
        <v>13</v>
      </c>
      <c r="G413" s="85">
        <v>391435</v>
      </c>
      <c r="H413" s="89"/>
      <c r="I413" s="263" t="s">
        <v>720</v>
      </c>
      <c r="J413" s="89"/>
      <c r="K413" s="89"/>
      <c r="L413" s="89"/>
      <c r="M413" s="89"/>
      <c r="N413" s="264">
        <v>6514498.7800000003</v>
      </c>
      <c r="O413" s="264">
        <v>0</v>
      </c>
      <c r="P413" s="89" t="s">
        <v>670</v>
      </c>
    </row>
    <row r="414" spans="1:16" ht="38.25" hidden="1">
      <c r="A414" s="261" t="s">
        <v>711</v>
      </c>
      <c r="B414" s="89"/>
      <c r="C414" s="262" t="s">
        <v>1405</v>
      </c>
      <c r="D414" s="84">
        <v>43494</v>
      </c>
      <c r="E414" s="85" t="s">
        <v>1819</v>
      </c>
      <c r="F414" s="85" t="s">
        <v>13</v>
      </c>
      <c r="G414" s="85">
        <v>391437</v>
      </c>
      <c r="H414" s="89"/>
      <c r="I414" s="263" t="s">
        <v>720</v>
      </c>
      <c r="J414" s="89"/>
      <c r="K414" s="89"/>
      <c r="L414" s="89"/>
      <c r="M414" s="89"/>
      <c r="N414" s="264">
        <v>6514498.7800000003</v>
      </c>
      <c r="O414" s="264">
        <v>0</v>
      </c>
      <c r="P414" s="89" t="s">
        <v>670</v>
      </c>
    </row>
    <row r="415" spans="1:16" ht="38.25" hidden="1">
      <c r="A415" s="261" t="s">
        <v>711</v>
      </c>
      <c r="B415" s="89"/>
      <c r="C415" s="262" t="s">
        <v>1405</v>
      </c>
      <c r="D415" s="84">
        <v>43494</v>
      </c>
      <c r="E415" s="85" t="s">
        <v>1820</v>
      </c>
      <c r="F415" s="85" t="s">
        <v>13</v>
      </c>
      <c r="G415" s="85">
        <v>391439</v>
      </c>
      <c r="H415" s="89"/>
      <c r="I415" s="263" t="s">
        <v>720</v>
      </c>
      <c r="J415" s="89"/>
      <c r="K415" s="89"/>
      <c r="L415" s="89"/>
      <c r="M415" s="89"/>
      <c r="N415" s="264">
        <v>6514498.7800000003</v>
      </c>
      <c r="O415" s="264">
        <v>0</v>
      </c>
      <c r="P415" s="89" t="s">
        <v>670</v>
      </c>
    </row>
    <row r="416" spans="1:16" ht="38.25" hidden="1">
      <c r="A416" s="261" t="s">
        <v>711</v>
      </c>
      <c r="B416" s="89"/>
      <c r="C416" s="262" t="s">
        <v>1405</v>
      </c>
      <c r="D416" s="84">
        <v>43494</v>
      </c>
      <c r="E416" s="85" t="s">
        <v>1821</v>
      </c>
      <c r="F416" s="85" t="s">
        <v>13</v>
      </c>
      <c r="G416" s="85">
        <v>391441</v>
      </c>
      <c r="H416" s="89"/>
      <c r="I416" s="263" t="s">
        <v>720</v>
      </c>
      <c r="J416" s="89"/>
      <c r="K416" s="89"/>
      <c r="L416" s="89"/>
      <c r="M416" s="89"/>
      <c r="N416" s="264">
        <v>6514498.7800000003</v>
      </c>
      <c r="O416" s="264">
        <v>0</v>
      </c>
      <c r="P416" s="89" t="s">
        <v>670</v>
      </c>
    </row>
    <row r="417" spans="1:16" ht="38.25" hidden="1">
      <c r="A417" s="261" t="s">
        <v>711</v>
      </c>
      <c r="B417" s="89"/>
      <c r="C417" s="262" t="s">
        <v>1405</v>
      </c>
      <c r="D417" s="84">
        <v>43494</v>
      </c>
      <c r="E417" s="85" t="s">
        <v>1822</v>
      </c>
      <c r="F417" s="85" t="s">
        <v>13</v>
      </c>
      <c r="G417" s="85">
        <v>391443</v>
      </c>
      <c r="H417" s="89"/>
      <c r="I417" s="263" t="s">
        <v>720</v>
      </c>
      <c r="J417" s="89"/>
      <c r="K417" s="89"/>
      <c r="L417" s="89"/>
      <c r="M417" s="89"/>
      <c r="N417" s="264">
        <v>17892836.199999999</v>
      </c>
      <c r="O417" s="264">
        <v>0</v>
      </c>
      <c r="P417" s="89" t="s">
        <v>670</v>
      </c>
    </row>
    <row r="418" spans="1:16" ht="38.25" hidden="1">
      <c r="A418" s="261" t="s">
        <v>711</v>
      </c>
      <c r="B418" s="89"/>
      <c r="C418" s="262" t="s">
        <v>1405</v>
      </c>
      <c r="D418" s="84">
        <v>43494</v>
      </c>
      <c r="E418" s="85" t="s">
        <v>1823</v>
      </c>
      <c r="F418" s="85" t="s">
        <v>13</v>
      </c>
      <c r="G418" s="85">
        <v>391445</v>
      </c>
      <c r="H418" s="89"/>
      <c r="I418" s="263" t="s">
        <v>720</v>
      </c>
      <c r="J418" s="89"/>
      <c r="K418" s="89"/>
      <c r="L418" s="89"/>
      <c r="M418" s="89"/>
      <c r="N418" s="264">
        <v>17892836.199999999</v>
      </c>
      <c r="O418" s="264">
        <v>0</v>
      </c>
      <c r="P418" s="89" t="s">
        <v>670</v>
      </c>
    </row>
    <row r="419" spans="1:16" ht="38.25" hidden="1">
      <c r="A419" s="261" t="s">
        <v>711</v>
      </c>
      <c r="B419" s="89"/>
      <c r="C419" s="262" t="s">
        <v>1405</v>
      </c>
      <c r="D419" s="84">
        <v>43494</v>
      </c>
      <c r="E419" s="85" t="s">
        <v>1824</v>
      </c>
      <c r="F419" s="85" t="s">
        <v>13</v>
      </c>
      <c r="G419" s="85">
        <v>391447</v>
      </c>
      <c r="H419" s="89"/>
      <c r="I419" s="263" t="s">
        <v>720</v>
      </c>
      <c r="J419" s="89"/>
      <c r="K419" s="89"/>
      <c r="L419" s="89"/>
      <c r="M419" s="89"/>
      <c r="N419" s="264">
        <v>17892836.199999999</v>
      </c>
      <c r="O419" s="264">
        <v>0</v>
      </c>
      <c r="P419" s="89" t="s">
        <v>670</v>
      </c>
    </row>
    <row r="420" spans="1:16" ht="38.25" hidden="1">
      <c r="A420" s="261" t="s">
        <v>711</v>
      </c>
      <c r="B420" s="89"/>
      <c r="C420" s="262" t="s">
        <v>1405</v>
      </c>
      <c r="D420" s="84">
        <v>43494</v>
      </c>
      <c r="E420" s="85" t="s">
        <v>1825</v>
      </c>
      <c r="F420" s="85" t="s">
        <v>13</v>
      </c>
      <c r="G420" s="85">
        <v>391449</v>
      </c>
      <c r="H420" s="89"/>
      <c r="I420" s="263" t="s">
        <v>720</v>
      </c>
      <c r="J420" s="89"/>
      <c r="K420" s="89"/>
      <c r="L420" s="89"/>
      <c r="M420" s="89"/>
      <c r="N420" s="264">
        <v>17892836.199999999</v>
      </c>
      <c r="O420" s="264">
        <v>0</v>
      </c>
      <c r="P420" s="89" t="s">
        <v>670</v>
      </c>
    </row>
    <row r="421" spans="1:16" ht="38.25" hidden="1">
      <c r="A421" s="261" t="s">
        <v>711</v>
      </c>
      <c r="B421" s="89"/>
      <c r="C421" s="262" t="s">
        <v>1405</v>
      </c>
      <c r="D421" s="84">
        <v>43494</v>
      </c>
      <c r="E421" s="85" t="s">
        <v>1826</v>
      </c>
      <c r="F421" s="85" t="s">
        <v>13</v>
      </c>
      <c r="G421" s="85">
        <v>391451</v>
      </c>
      <c r="H421" s="89"/>
      <c r="I421" s="263" t="s">
        <v>720</v>
      </c>
      <c r="J421" s="89"/>
      <c r="K421" s="89"/>
      <c r="L421" s="89"/>
      <c r="M421" s="89"/>
      <c r="N421" s="264">
        <v>4323567.2699999996</v>
      </c>
      <c r="O421" s="264">
        <v>0</v>
      </c>
      <c r="P421" s="89" t="s">
        <v>670</v>
      </c>
    </row>
    <row r="422" spans="1:16" ht="38.25" hidden="1">
      <c r="A422" s="261" t="s">
        <v>711</v>
      </c>
      <c r="B422" s="89"/>
      <c r="C422" s="262" t="s">
        <v>1405</v>
      </c>
      <c r="D422" s="84">
        <v>43494</v>
      </c>
      <c r="E422" s="85" t="s">
        <v>1827</v>
      </c>
      <c r="F422" s="85" t="s">
        <v>13</v>
      </c>
      <c r="G422" s="85">
        <v>391453</v>
      </c>
      <c r="H422" s="89"/>
      <c r="I422" s="263" t="s">
        <v>720</v>
      </c>
      <c r="J422" s="89"/>
      <c r="K422" s="89"/>
      <c r="L422" s="89"/>
      <c r="M422" s="89"/>
      <c r="N422" s="264">
        <v>6734934.2400000002</v>
      </c>
      <c r="O422" s="264">
        <v>0</v>
      </c>
      <c r="P422" s="89" t="s">
        <v>670</v>
      </c>
    </row>
    <row r="423" spans="1:16" ht="38.25" hidden="1">
      <c r="A423" s="261" t="s">
        <v>711</v>
      </c>
      <c r="B423" s="89"/>
      <c r="C423" s="262" t="s">
        <v>1405</v>
      </c>
      <c r="D423" s="84">
        <v>43494</v>
      </c>
      <c r="E423" s="85" t="s">
        <v>1828</v>
      </c>
      <c r="F423" s="85" t="s">
        <v>13</v>
      </c>
      <c r="G423" s="85">
        <v>391455</v>
      </c>
      <c r="H423" s="89"/>
      <c r="I423" s="263" t="s">
        <v>720</v>
      </c>
      <c r="J423" s="89"/>
      <c r="K423" s="89"/>
      <c r="L423" s="89"/>
      <c r="M423" s="89"/>
      <c r="N423" s="264">
        <v>414224.77</v>
      </c>
      <c r="O423" s="264">
        <v>0</v>
      </c>
      <c r="P423" s="89" t="s">
        <v>670</v>
      </c>
    </row>
    <row r="424" spans="1:16" ht="38.25" hidden="1">
      <c r="A424" s="261" t="s">
        <v>711</v>
      </c>
      <c r="B424" s="89"/>
      <c r="C424" s="262" t="s">
        <v>1405</v>
      </c>
      <c r="D424" s="84">
        <v>43494</v>
      </c>
      <c r="E424" s="85" t="s">
        <v>1829</v>
      </c>
      <c r="F424" s="85" t="s">
        <v>13</v>
      </c>
      <c r="G424" s="85">
        <v>391457</v>
      </c>
      <c r="H424" s="89"/>
      <c r="I424" s="263" t="s">
        <v>720</v>
      </c>
      <c r="J424" s="89"/>
      <c r="K424" s="89"/>
      <c r="L424" s="89"/>
      <c r="M424" s="89"/>
      <c r="N424" s="264">
        <v>1137717.01</v>
      </c>
      <c r="O424" s="264">
        <v>0</v>
      </c>
      <c r="P424" s="89" t="s">
        <v>670</v>
      </c>
    </row>
    <row r="425" spans="1:16" ht="38.25" hidden="1">
      <c r="A425" s="261" t="s">
        <v>711</v>
      </c>
      <c r="B425" s="89"/>
      <c r="C425" s="262" t="s">
        <v>1405</v>
      </c>
      <c r="D425" s="84">
        <v>43494</v>
      </c>
      <c r="E425" s="85" t="s">
        <v>1830</v>
      </c>
      <c r="F425" s="85" t="s">
        <v>13</v>
      </c>
      <c r="G425" s="85">
        <v>391459</v>
      </c>
      <c r="H425" s="89"/>
      <c r="I425" s="263" t="s">
        <v>720</v>
      </c>
      <c r="J425" s="89"/>
      <c r="K425" s="89"/>
      <c r="L425" s="89"/>
      <c r="M425" s="89"/>
      <c r="N425" s="264">
        <v>18498288.07</v>
      </c>
      <c r="O425" s="264">
        <v>0</v>
      </c>
      <c r="P425" s="89" t="s">
        <v>670</v>
      </c>
    </row>
    <row r="426" spans="1:16" ht="38.25" hidden="1">
      <c r="A426" s="261" t="s">
        <v>711</v>
      </c>
      <c r="B426" s="89"/>
      <c r="C426" s="262" t="s">
        <v>1405</v>
      </c>
      <c r="D426" s="84">
        <v>43494</v>
      </c>
      <c r="E426" s="85" t="s">
        <v>1831</v>
      </c>
      <c r="F426" s="85" t="s">
        <v>13</v>
      </c>
      <c r="G426" s="85">
        <v>391461</v>
      </c>
      <c r="H426" s="89"/>
      <c r="I426" s="263" t="s">
        <v>720</v>
      </c>
      <c r="J426" s="89"/>
      <c r="K426" s="89"/>
      <c r="L426" s="89"/>
      <c r="M426" s="89"/>
      <c r="N426" s="264">
        <v>4274481.9800000004</v>
      </c>
      <c r="O426" s="264">
        <v>0</v>
      </c>
      <c r="P426" s="89" t="s">
        <v>670</v>
      </c>
    </row>
    <row r="427" spans="1:16" ht="38.25" hidden="1">
      <c r="A427" s="261" t="s">
        <v>711</v>
      </c>
      <c r="B427" s="89"/>
      <c r="C427" s="262" t="s">
        <v>1405</v>
      </c>
      <c r="D427" s="84">
        <v>43494</v>
      </c>
      <c r="E427" s="85" t="s">
        <v>1832</v>
      </c>
      <c r="F427" s="85" t="s">
        <v>13</v>
      </c>
      <c r="G427" s="85">
        <v>391463</v>
      </c>
      <c r="H427" s="89"/>
      <c r="I427" s="263" t="s">
        <v>720</v>
      </c>
      <c r="J427" s="89"/>
      <c r="K427" s="89"/>
      <c r="L427" s="89"/>
      <c r="M427" s="89"/>
      <c r="N427" s="264">
        <v>11875185.34</v>
      </c>
      <c r="O427" s="264">
        <v>0</v>
      </c>
      <c r="P427" s="89" t="s">
        <v>670</v>
      </c>
    </row>
    <row r="428" spans="1:16" ht="38.25" hidden="1">
      <c r="A428" s="261" t="s">
        <v>711</v>
      </c>
      <c r="B428" s="89"/>
      <c r="C428" s="262" t="s">
        <v>1405</v>
      </c>
      <c r="D428" s="84">
        <v>43494</v>
      </c>
      <c r="E428" s="85" t="s">
        <v>1833</v>
      </c>
      <c r="F428" s="85" t="s">
        <v>13</v>
      </c>
      <c r="G428" s="85">
        <v>391465</v>
      </c>
      <c r="H428" s="89"/>
      <c r="I428" s="263" t="s">
        <v>720</v>
      </c>
      <c r="J428" s="89"/>
      <c r="K428" s="89"/>
      <c r="L428" s="89"/>
      <c r="M428" s="89"/>
      <c r="N428" s="264">
        <v>3403329.07</v>
      </c>
      <c r="O428" s="264">
        <v>0</v>
      </c>
      <c r="P428" s="89" t="s">
        <v>670</v>
      </c>
    </row>
    <row r="429" spans="1:16" ht="38.25" hidden="1">
      <c r="A429" s="261" t="s">
        <v>711</v>
      </c>
      <c r="B429" s="89"/>
      <c r="C429" s="262" t="s">
        <v>1405</v>
      </c>
      <c r="D429" s="84">
        <v>43494</v>
      </c>
      <c r="E429" s="85" t="s">
        <v>1834</v>
      </c>
      <c r="F429" s="85" t="s">
        <v>13</v>
      </c>
      <c r="G429" s="85">
        <v>391467</v>
      </c>
      <c r="H429" s="89"/>
      <c r="I429" s="263" t="s">
        <v>720</v>
      </c>
      <c r="J429" s="89"/>
      <c r="K429" s="89"/>
      <c r="L429" s="89"/>
      <c r="M429" s="89"/>
      <c r="N429" s="264">
        <v>786422.44</v>
      </c>
      <c r="O429" s="264">
        <v>0</v>
      </c>
      <c r="P429" s="89" t="s">
        <v>670</v>
      </c>
    </row>
    <row r="430" spans="1:16" ht="38.25" hidden="1">
      <c r="A430" s="261" t="s">
        <v>711</v>
      </c>
      <c r="B430" s="89"/>
      <c r="C430" s="262" t="s">
        <v>1405</v>
      </c>
      <c r="D430" s="84">
        <v>43494</v>
      </c>
      <c r="E430" s="85" t="s">
        <v>1835</v>
      </c>
      <c r="F430" s="85" t="s">
        <v>13</v>
      </c>
      <c r="G430" s="85">
        <v>391469</v>
      </c>
      <c r="H430" s="89"/>
      <c r="I430" s="263" t="s">
        <v>720</v>
      </c>
      <c r="J430" s="89"/>
      <c r="K430" s="89"/>
      <c r="L430" s="89"/>
      <c r="M430" s="89"/>
      <c r="N430" s="264">
        <v>209318.01</v>
      </c>
      <c r="O430" s="264">
        <v>0</v>
      </c>
      <c r="P430" s="89" t="s">
        <v>670</v>
      </c>
    </row>
    <row r="431" spans="1:16" ht="38.25" hidden="1">
      <c r="A431" s="261" t="s">
        <v>711</v>
      </c>
      <c r="B431" s="89"/>
      <c r="C431" s="262" t="s">
        <v>1405</v>
      </c>
      <c r="D431" s="84">
        <v>43494</v>
      </c>
      <c r="E431" s="85" t="s">
        <v>1836</v>
      </c>
      <c r="F431" s="85" t="s">
        <v>13</v>
      </c>
      <c r="G431" s="85">
        <v>391471</v>
      </c>
      <c r="H431" s="89"/>
      <c r="I431" s="263" t="s">
        <v>720</v>
      </c>
      <c r="J431" s="89"/>
      <c r="K431" s="89"/>
      <c r="L431" s="89"/>
      <c r="M431" s="89"/>
      <c r="N431" s="264">
        <v>2184805.59</v>
      </c>
      <c r="O431" s="264">
        <v>0</v>
      </c>
      <c r="P431" s="89" t="s">
        <v>670</v>
      </c>
    </row>
    <row r="432" spans="1:16" ht="38.25" hidden="1">
      <c r="A432" s="261" t="s">
        <v>711</v>
      </c>
      <c r="B432" s="89"/>
      <c r="C432" s="262" t="s">
        <v>1405</v>
      </c>
      <c r="D432" s="84">
        <v>43494</v>
      </c>
      <c r="E432" s="85" t="s">
        <v>1837</v>
      </c>
      <c r="F432" s="85" t="s">
        <v>13</v>
      </c>
      <c r="G432" s="85">
        <v>391473</v>
      </c>
      <c r="H432" s="89"/>
      <c r="I432" s="263" t="s">
        <v>720</v>
      </c>
      <c r="J432" s="89"/>
      <c r="K432" s="89"/>
      <c r="L432" s="89"/>
      <c r="M432" s="89"/>
      <c r="N432" s="264">
        <v>2621894.2599999998</v>
      </c>
      <c r="O432" s="264">
        <v>0</v>
      </c>
      <c r="P432" s="89" t="s">
        <v>670</v>
      </c>
    </row>
    <row r="433" spans="1:16" ht="38.25" hidden="1">
      <c r="A433" s="261" t="s">
        <v>711</v>
      </c>
      <c r="B433" s="89"/>
      <c r="C433" s="262" t="s">
        <v>1405</v>
      </c>
      <c r="D433" s="84">
        <v>43494</v>
      </c>
      <c r="E433" s="85" t="s">
        <v>1838</v>
      </c>
      <c r="F433" s="85" t="s">
        <v>13</v>
      </c>
      <c r="G433" s="85">
        <v>391475</v>
      </c>
      <c r="H433" s="89"/>
      <c r="I433" s="263" t="s">
        <v>720</v>
      </c>
      <c r="J433" s="89"/>
      <c r="K433" s="89"/>
      <c r="L433" s="89"/>
      <c r="M433" s="89"/>
      <c r="N433" s="264">
        <v>941661.16</v>
      </c>
      <c r="O433" s="264">
        <v>0</v>
      </c>
      <c r="P433" s="89" t="s">
        <v>670</v>
      </c>
    </row>
    <row r="434" spans="1:16" ht="38.25" hidden="1">
      <c r="A434" s="261" t="s">
        <v>711</v>
      </c>
      <c r="B434" s="89"/>
      <c r="C434" s="262" t="s">
        <v>1405</v>
      </c>
      <c r="D434" s="84">
        <v>43494</v>
      </c>
      <c r="E434" s="85" t="s">
        <v>1839</v>
      </c>
      <c r="F434" s="85" t="s">
        <v>13</v>
      </c>
      <c r="G434" s="85">
        <v>391477</v>
      </c>
      <c r="H434" s="89"/>
      <c r="I434" s="263" t="s">
        <v>720</v>
      </c>
      <c r="J434" s="89"/>
      <c r="K434" s="89"/>
      <c r="L434" s="89"/>
      <c r="M434" s="89"/>
      <c r="N434" s="264">
        <v>2131043.36</v>
      </c>
      <c r="O434" s="264">
        <v>0</v>
      </c>
      <c r="P434" s="89" t="s">
        <v>670</v>
      </c>
    </row>
    <row r="435" spans="1:16" ht="38.25" hidden="1">
      <c r="A435" s="261" t="s">
        <v>711</v>
      </c>
      <c r="B435" s="89"/>
      <c r="C435" s="262" t="s">
        <v>1405</v>
      </c>
      <c r="D435" s="84">
        <v>43494</v>
      </c>
      <c r="E435" s="85" t="s">
        <v>1840</v>
      </c>
      <c r="F435" s="85" t="s">
        <v>13</v>
      </c>
      <c r="G435" s="85">
        <v>391479</v>
      </c>
      <c r="H435" s="89"/>
      <c r="I435" s="263" t="s">
        <v>720</v>
      </c>
      <c r="J435" s="89"/>
      <c r="K435" s="89"/>
      <c r="L435" s="89"/>
      <c r="M435" s="89"/>
      <c r="N435" s="264">
        <v>7201340.6299999999</v>
      </c>
      <c r="O435" s="264">
        <v>0</v>
      </c>
      <c r="P435" s="89" t="s">
        <v>670</v>
      </c>
    </row>
    <row r="436" spans="1:16" ht="38.25" hidden="1">
      <c r="A436" s="261" t="s">
        <v>711</v>
      </c>
      <c r="B436" s="89"/>
      <c r="C436" s="262" t="s">
        <v>1405</v>
      </c>
      <c r="D436" s="84">
        <v>43494</v>
      </c>
      <c r="E436" s="85" t="s">
        <v>1841</v>
      </c>
      <c r="F436" s="85" t="s">
        <v>13</v>
      </c>
      <c r="G436" s="85">
        <v>391481</v>
      </c>
      <c r="H436" s="89"/>
      <c r="I436" s="263" t="s">
        <v>720</v>
      </c>
      <c r="J436" s="89"/>
      <c r="K436" s="89"/>
      <c r="L436" s="89"/>
      <c r="M436" s="89"/>
      <c r="N436" s="264">
        <v>16755119.189999999</v>
      </c>
      <c r="O436" s="264">
        <v>0</v>
      </c>
      <c r="P436" s="89" t="s">
        <v>670</v>
      </c>
    </row>
    <row r="437" spans="1:16" ht="38.25" hidden="1">
      <c r="A437" s="261" t="s">
        <v>711</v>
      </c>
      <c r="B437" s="89"/>
      <c r="C437" s="262" t="s">
        <v>1405</v>
      </c>
      <c r="D437" s="84">
        <v>43494</v>
      </c>
      <c r="E437" s="85" t="s">
        <v>1842</v>
      </c>
      <c r="F437" s="85" t="s">
        <v>13</v>
      </c>
      <c r="G437" s="85">
        <v>391483</v>
      </c>
      <c r="H437" s="89"/>
      <c r="I437" s="263" t="s">
        <v>720</v>
      </c>
      <c r="J437" s="89"/>
      <c r="K437" s="89"/>
      <c r="L437" s="89"/>
      <c r="M437" s="89"/>
      <c r="N437" s="264">
        <v>3082619.55</v>
      </c>
      <c r="O437" s="264">
        <v>0</v>
      </c>
      <c r="P437" s="89" t="s">
        <v>670</v>
      </c>
    </row>
    <row r="438" spans="1:16" ht="38.25" hidden="1">
      <c r="A438" s="261" t="s">
        <v>711</v>
      </c>
      <c r="B438" s="89"/>
      <c r="C438" s="262" t="s">
        <v>1405</v>
      </c>
      <c r="D438" s="84">
        <v>43494</v>
      </c>
      <c r="E438" s="85" t="s">
        <v>1843</v>
      </c>
      <c r="F438" s="85" t="s">
        <v>13</v>
      </c>
      <c r="G438" s="85">
        <v>391485</v>
      </c>
      <c r="H438" s="89"/>
      <c r="I438" s="263" t="s">
        <v>720</v>
      </c>
      <c r="J438" s="89"/>
      <c r="K438" s="89"/>
      <c r="L438" s="89"/>
      <c r="M438" s="89"/>
      <c r="N438" s="264">
        <v>26866143.850000001</v>
      </c>
      <c r="O438" s="264">
        <v>0</v>
      </c>
      <c r="P438" s="89" t="s">
        <v>670</v>
      </c>
    </row>
    <row r="439" spans="1:16" ht="38.25" hidden="1">
      <c r="A439" s="261" t="s">
        <v>711</v>
      </c>
      <c r="B439" s="89"/>
      <c r="C439" s="262" t="s">
        <v>1405</v>
      </c>
      <c r="D439" s="84">
        <v>43494</v>
      </c>
      <c r="E439" s="85" t="s">
        <v>1844</v>
      </c>
      <c r="F439" s="85" t="s">
        <v>13</v>
      </c>
      <c r="G439" s="85">
        <v>391487</v>
      </c>
      <c r="H439" s="89"/>
      <c r="I439" s="263" t="s">
        <v>720</v>
      </c>
      <c r="J439" s="89"/>
      <c r="K439" s="89"/>
      <c r="L439" s="89"/>
      <c r="M439" s="89"/>
      <c r="N439" s="264">
        <v>9183855.1799999997</v>
      </c>
      <c r="O439" s="264">
        <v>0</v>
      </c>
      <c r="P439" s="89" t="s">
        <v>670</v>
      </c>
    </row>
    <row r="440" spans="1:16" ht="38.25" hidden="1">
      <c r="A440" s="261" t="s">
        <v>711</v>
      </c>
      <c r="B440" s="89"/>
      <c r="C440" s="262" t="s">
        <v>1405</v>
      </c>
      <c r="D440" s="84">
        <v>43494</v>
      </c>
      <c r="E440" s="85" t="s">
        <v>1845</v>
      </c>
      <c r="F440" s="85" t="s">
        <v>13</v>
      </c>
      <c r="G440" s="85">
        <v>391489</v>
      </c>
      <c r="H440" s="89"/>
      <c r="I440" s="263" t="s">
        <v>720</v>
      </c>
      <c r="J440" s="89"/>
      <c r="K440" s="89"/>
      <c r="L440" s="89"/>
      <c r="M440" s="89"/>
      <c r="N440" s="264">
        <v>4459.21</v>
      </c>
      <c r="O440" s="264">
        <v>0</v>
      </c>
      <c r="P440" s="89" t="s">
        <v>670</v>
      </c>
    </row>
    <row r="441" spans="1:16" ht="38.25" hidden="1">
      <c r="A441" s="261" t="s">
        <v>711</v>
      </c>
      <c r="B441" s="89"/>
      <c r="C441" s="262" t="s">
        <v>1405</v>
      </c>
      <c r="D441" s="84">
        <v>43494</v>
      </c>
      <c r="E441" s="85" t="s">
        <v>1846</v>
      </c>
      <c r="F441" s="85" t="s">
        <v>13</v>
      </c>
      <c r="G441" s="85">
        <v>391491</v>
      </c>
      <c r="H441" s="89"/>
      <c r="I441" s="263" t="s">
        <v>720</v>
      </c>
      <c r="J441" s="89"/>
      <c r="K441" s="89"/>
      <c r="L441" s="89"/>
      <c r="M441" s="89"/>
      <c r="N441" s="264">
        <v>18666.2</v>
      </c>
      <c r="O441" s="264">
        <v>0</v>
      </c>
      <c r="P441" s="89" t="s">
        <v>670</v>
      </c>
    </row>
    <row r="442" spans="1:16" ht="38.25" hidden="1">
      <c r="A442" s="261" t="s">
        <v>711</v>
      </c>
      <c r="B442" s="89"/>
      <c r="C442" s="262" t="s">
        <v>1405</v>
      </c>
      <c r="D442" s="84">
        <v>43494</v>
      </c>
      <c r="E442" s="85" t="s">
        <v>1847</v>
      </c>
      <c r="F442" s="85" t="s">
        <v>13</v>
      </c>
      <c r="G442" s="85">
        <v>391493</v>
      </c>
      <c r="H442" s="89"/>
      <c r="I442" s="263" t="s">
        <v>720</v>
      </c>
      <c r="J442" s="89"/>
      <c r="K442" s="89"/>
      <c r="L442" s="89"/>
      <c r="M442" s="89"/>
      <c r="N442" s="264">
        <v>4378.3999999999996</v>
      </c>
      <c r="O442" s="264">
        <v>0</v>
      </c>
      <c r="P442" s="89" t="s">
        <v>670</v>
      </c>
    </row>
    <row r="443" spans="1:16" ht="38.25" hidden="1">
      <c r="A443" s="261" t="s">
        <v>711</v>
      </c>
      <c r="B443" s="89"/>
      <c r="C443" s="262" t="s">
        <v>1405</v>
      </c>
      <c r="D443" s="84">
        <v>43494</v>
      </c>
      <c r="E443" s="85" t="s">
        <v>1848</v>
      </c>
      <c r="F443" s="85" t="s">
        <v>13</v>
      </c>
      <c r="G443" s="85">
        <v>391495</v>
      </c>
      <c r="H443" s="89"/>
      <c r="I443" s="263" t="s">
        <v>720</v>
      </c>
      <c r="J443" s="89"/>
      <c r="K443" s="89"/>
      <c r="L443" s="89"/>
      <c r="M443" s="89"/>
      <c r="N443" s="264">
        <v>6597.06</v>
      </c>
      <c r="O443" s="264">
        <v>0</v>
      </c>
      <c r="P443" s="89" t="s">
        <v>670</v>
      </c>
    </row>
    <row r="444" spans="1:16" ht="38.25" hidden="1">
      <c r="A444" s="261" t="s">
        <v>711</v>
      </c>
      <c r="B444" s="89"/>
      <c r="C444" s="262" t="s">
        <v>1405</v>
      </c>
      <c r="D444" s="84">
        <v>43494</v>
      </c>
      <c r="E444" s="85" t="s">
        <v>1849</v>
      </c>
      <c r="F444" s="85" t="s">
        <v>13</v>
      </c>
      <c r="G444" s="85">
        <v>391497</v>
      </c>
      <c r="H444" s="89"/>
      <c r="I444" s="263" t="s">
        <v>720</v>
      </c>
      <c r="J444" s="89"/>
      <c r="K444" s="89"/>
      <c r="L444" s="89"/>
      <c r="M444" s="89"/>
      <c r="N444" s="264">
        <v>34026.29</v>
      </c>
      <c r="O444" s="264">
        <v>0</v>
      </c>
      <c r="P444" s="89" t="s">
        <v>670</v>
      </c>
    </row>
    <row r="445" spans="1:16" ht="38.25" hidden="1">
      <c r="A445" s="261" t="s">
        <v>711</v>
      </c>
      <c r="B445" s="89"/>
      <c r="C445" s="262" t="s">
        <v>1405</v>
      </c>
      <c r="D445" s="84">
        <v>43494</v>
      </c>
      <c r="E445" s="85" t="s">
        <v>1850</v>
      </c>
      <c r="F445" s="85" t="s">
        <v>13</v>
      </c>
      <c r="G445" s="85">
        <v>391499</v>
      </c>
      <c r="H445" s="89"/>
      <c r="I445" s="263" t="s">
        <v>720</v>
      </c>
      <c r="J445" s="89"/>
      <c r="K445" s="89"/>
      <c r="L445" s="89"/>
      <c r="M445" s="89"/>
      <c r="N445" s="264">
        <v>51268.9</v>
      </c>
      <c r="O445" s="264">
        <v>0</v>
      </c>
      <c r="P445" s="89" t="s">
        <v>670</v>
      </c>
    </row>
    <row r="446" spans="1:16" ht="38.25" hidden="1">
      <c r="A446" s="261" t="s">
        <v>711</v>
      </c>
      <c r="B446" s="89"/>
      <c r="C446" s="262" t="s">
        <v>1405</v>
      </c>
      <c r="D446" s="84">
        <v>43494</v>
      </c>
      <c r="E446" s="85" t="s">
        <v>1851</v>
      </c>
      <c r="F446" s="85" t="s">
        <v>13</v>
      </c>
      <c r="G446" s="85">
        <v>391501</v>
      </c>
      <c r="H446" s="89"/>
      <c r="I446" s="263" t="s">
        <v>720</v>
      </c>
      <c r="J446" s="89"/>
      <c r="K446" s="89"/>
      <c r="L446" s="89"/>
      <c r="M446" s="89"/>
      <c r="N446" s="264">
        <v>61225.71</v>
      </c>
      <c r="O446" s="264">
        <v>0</v>
      </c>
      <c r="P446" s="89" t="s">
        <v>670</v>
      </c>
    </row>
    <row r="447" spans="1:16" ht="38.25" hidden="1">
      <c r="A447" s="261" t="s">
        <v>711</v>
      </c>
      <c r="B447" s="89"/>
      <c r="C447" s="262" t="s">
        <v>1405</v>
      </c>
      <c r="D447" s="84">
        <v>43494</v>
      </c>
      <c r="E447" s="85" t="s">
        <v>1852</v>
      </c>
      <c r="F447" s="85" t="s">
        <v>13</v>
      </c>
      <c r="G447" s="85">
        <v>391503</v>
      </c>
      <c r="H447" s="89"/>
      <c r="I447" s="263" t="s">
        <v>720</v>
      </c>
      <c r="J447" s="89"/>
      <c r="K447" s="89"/>
      <c r="L447" s="89"/>
      <c r="M447" s="89"/>
      <c r="N447" s="264">
        <v>17479.28</v>
      </c>
      <c r="O447" s="264">
        <v>0</v>
      </c>
      <c r="P447" s="89" t="s">
        <v>670</v>
      </c>
    </row>
    <row r="448" spans="1:16" ht="38.25" hidden="1">
      <c r="A448" s="261" t="s">
        <v>711</v>
      </c>
      <c r="B448" s="89"/>
      <c r="C448" s="262" t="s">
        <v>1405</v>
      </c>
      <c r="D448" s="84">
        <v>43494</v>
      </c>
      <c r="E448" s="85" t="s">
        <v>1853</v>
      </c>
      <c r="F448" s="85" t="s">
        <v>13</v>
      </c>
      <c r="G448" s="85">
        <v>391505</v>
      </c>
      <c r="H448" s="89"/>
      <c r="I448" s="263" t="s">
        <v>720</v>
      </c>
      <c r="J448" s="89"/>
      <c r="K448" s="89"/>
      <c r="L448" s="89"/>
      <c r="M448" s="89"/>
      <c r="N448" s="264">
        <v>6277.72</v>
      </c>
      <c r="O448" s="264">
        <v>0</v>
      </c>
      <c r="P448" s="89" t="s">
        <v>670</v>
      </c>
    </row>
    <row r="449" spans="1:16" ht="38.25" hidden="1">
      <c r="A449" s="261" t="s">
        <v>711</v>
      </c>
      <c r="B449" s="89"/>
      <c r="C449" s="262" t="s">
        <v>1405</v>
      </c>
      <c r="D449" s="84">
        <v>43494</v>
      </c>
      <c r="E449" s="85" t="s">
        <v>1854</v>
      </c>
      <c r="F449" s="85" t="s">
        <v>13</v>
      </c>
      <c r="G449" s="85">
        <v>391507</v>
      </c>
      <c r="H449" s="89"/>
      <c r="I449" s="263" t="s">
        <v>720</v>
      </c>
      <c r="J449" s="89"/>
      <c r="K449" s="89"/>
      <c r="L449" s="89"/>
      <c r="M449" s="89"/>
      <c r="N449" s="264">
        <v>14206.92</v>
      </c>
      <c r="O449" s="264">
        <v>0</v>
      </c>
      <c r="P449" s="89" t="s">
        <v>670</v>
      </c>
    </row>
    <row r="450" spans="1:16" ht="38.25" hidden="1">
      <c r="A450" s="261" t="s">
        <v>711</v>
      </c>
      <c r="B450" s="89"/>
      <c r="C450" s="262" t="s">
        <v>1405</v>
      </c>
      <c r="D450" s="84">
        <v>43494</v>
      </c>
      <c r="E450" s="85" t="s">
        <v>1855</v>
      </c>
      <c r="F450" s="85" t="s">
        <v>13</v>
      </c>
      <c r="G450" s="85">
        <v>391509</v>
      </c>
      <c r="H450" s="89"/>
      <c r="I450" s="263" t="s">
        <v>720</v>
      </c>
      <c r="J450" s="89"/>
      <c r="K450" s="89"/>
      <c r="L450" s="89"/>
      <c r="M450" s="89"/>
      <c r="N450" s="264">
        <v>17242.54</v>
      </c>
      <c r="O450" s="264">
        <v>0</v>
      </c>
      <c r="P450" s="89" t="s">
        <v>670</v>
      </c>
    </row>
    <row r="451" spans="1:16" ht="38.25" hidden="1">
      <c r="A451" s="261" t="s">
        <v>711</v>
      </c>
      <c r="B451" s="89"/>
      <c r="C451" s="262" t="s">
        <v>1405</v>
      </c>
      <c r="D451" s="84">
        <v>43494</v>
      </c>
      <c r="E451" s="85" t="s">
        <v>1856</v>
      </c>
      <c r="F451" s="85" t="s">
        <v>13</v>
      </c>
      <c r="G451" s="85">
        <v>391511</v>
      </c>
      <c r="H451" s="89"/>
      <c r="I451" s="263" t="s">
        <v>720</v>
      </c>
      <c r="J451" s="89"/>
      <c r="K451" s="89"/>
      <c r="L451" s="89"/>
      <c r="M451" s="89"/>
      <c r="N451" s="264">
        <v>39021.050000000003</v>
      </c>
      <c r="O451" s="264">
        <v>0</v>
      </c>
      <c r="P451" s="89" t="s">
        <v>670</v>
      </c>
    </row>
    <row r="452" spans="1:16" ht="38.25" hidden="1">
      <c r="A452" s="261" t="s">
        <v>711</v>
      </c>
      <c r="B452" s="89"/>
      <c r="C452" s="262" t="s">
        <v>1405</v>
      </c>
      <c r="D452" s="84">
        <v>43494</v>
      </c>
      <c r="E452" s="85" t="s">
        <v>1857</v>
      </c>
      <c r="F452" s="85" t="s">
        <v>13</v>
      </c>
      <c r="G452" s="85">
        <v>391513</v>
      </c>
      <c r="H452" s="89"/>
      <c r="I452" s="263" t="s">
        <v>720</v>
      </c>
      <c r="J452" s="89"/>
      <c r="K452" s="89"/>
      <c r="L452" s="89"/>
      <c r="M452" s="89"/>
      <c r="N452" s="264">
        <v>48008.959999999999</v>
      </c>
      <c r="O452" s="264">
        <v>0</v>
      </c>
      <c r="P452" s="89" t="s">
        <v>670</v>
      </c>
    </row>
    <row r="453" spans="1:16" ht="38.25" hidden="1">
      <c r="A453" s="261" t="s">
        <v>711</v>
      </c>
      <c r="B453" s="89"/>
      <c r="C453" s="262" t="s">
        <v>1405</v>
      </c>
      <c r="D453" s="84">
        <v>43494</v>
      </c>
      <c r="E453" s="85" t="s">
        <v>1858</v>
      </c>
      <c r="F453" s="85" t="s">
        <v>13</v>
      </c>
      <c r="G453" s="85">
        <v>391516</v>
      </c>
      <c r="H453" s="89"/>
      <c r="I453" s="263" t="s">
        <v>720</v>
      </c>
      <c r="J453" s="89"/>
      <c r="K453" s="89"/>
      <c r="L453" s="89"/>
      <c r="M453" s="89"/>
      <c r="N453" s="264">
        <v>5853160.8200000003</v>
      </c>
      <c r="O453" s="264">
        <v>0</v>
      </c>
      <c r="P453" s="89" t="s">
        <v>670</v>
      </c>
    </row>
    <row r="454" spans="1:16" ht="38.25" hidden="1">
      <c r="A454" s="261" t="s">
        <v>711</v>
      </c>
      <c r="B454" s="89"/>
      <c r="C454" s="262" t="s">
        <v>1405</v>
      </c>
      <c r="D454" s="84">
        <v>43494</v>
      </c>
      <c r="E454" s="85" t="s">
        <v>1859</v>
      </c>
      <c r="F454" s="85" t="s">
        <v>13</v>
      </c>
      <c r="G454" s="85">
        <v>391518</v>
      </c>
      <c r="H454" s="89"/>
      <c r="I454" s="263" t="s">
        <v>720</v>
      </c>
      <c r="J454" s="89"/>
      <c r="K454" s="89"/>
      <c r="L454" s="89"/>
      <c r="M454" s="89"/>
      <c r="N454" s="264">
        <v>2586382.86</v>
      </c>
      <c r="O454" s="264">
        <v>0</v>
      </c>
      <c r="P454" s="89" t="s">
        <v>670</v>
      </c>
    </row>
    <row r="455" spans="1:16" ht="38.25" hidden="1">
      <c r="A455" s="261" t="s">
        <v>711</v>
      </c>
      <c r="B455" s="89"/>
      <c r="C455" s="262" t="s">
        <v>1405</v>
      </c>
      <c r="D455" s="84">
        <v>43494</v>
      </c>
      <c r="E455" s="85" t="s">
        <v>1860</v>
      </c>
      <c r="F455" s="85" t="s">
        <v>13</v>
      </c>
      <c r="G455" s="85">
        <v>391520</v>
      </c>
      <c r="H455" s="89"/>
      <c r="I455" s="263" t="s">
        <v>720</v>
      </c>
      <c r="J455" s="89"/>
      <c r="K455" s="89"/>
      <c r="L455" s="89"/>
      <c r="M455" s="89"/>
      <c r="N455" s="264">
        <v>4958227.51</v>
      </c>
      <c r="O455" s="264">
        <v>0</v>
      </c>
      <c r="P455" s="89" t="s">
        <v>670</v>
      </c>
    </row>
    <row r="456" spans="1:16" ht="38.25" hidden="1">
      <c r="A456" s="261" t="s">
        <v>711</v>
      </c>
      <c r="B456" s="89"/>
      <c r="C456" s="262" t="s">
        <v>1405</v>
      </c>
      <c r="D456" s="84">
        <v>43494</v>
      </c>
      <c r="E456" s="85" t="s">
        <v>1861</v>
      </c>
      <c r="F456" s="85" t="s">
        <v>13</v>
      </c>
      <c r="G456" s="85">
        <v>391522</v>
      </c>
      <c r="H456" s="89"/>
      <c r="I456" s="263" t="s">
        <v>720</v>
      </c>
      <c r="J456" s="89"/>
      <c r="K456" s="89"/>
      <c r="L456" s="89"/>
      <c r="M456" s="89"/>
      <c r="N456" s="264">
        <v>6100274</v>
      </c>
      <c r="O456" s="264">
        <v>0</v>
      </c>
      <c r="P456" s="89" t="s">
        <v>670</v>
      </c>
    </row>
    <row r="457" spans="1:16" ht="38.25" hidden="1">
      <c r="A457" s="261" t="s">
        <v>711</v>
      </c>
      <c r="B457" s="89"/>
      <c r="C457" s="262" t="s">
        <v>1405</v>
      </c>
      <c r="D457" s="84">
        <v>43494</v>
      </c>
      <c r="E457" s="85" t="s">
        <v>1862</v>
      </c>
      <c r="F457" s="85" t="s">
        <v>13</v>
      </c>
      <c r="G457" s="85">
        <v>391524</v>
      </c>
      <c r="H457" s="89"/>
      <c r="I457" s="263" t="s">
        <v>720</v>
      </c>
      <c r="J457" s="89"/>
      <c r="K457" s="89"/>
      <c r="L457" s="89"/>
      <c r="M457" s="89"/>
      <c r="N457" s="264">
        <v>2190931.5699999998</v>
      </c>
      <c r="O457" s="264">
        <v>0</v>
      </c>
      <c r="P457" s="89" t="s">
        <v>670</v>
      </c>
    </row>
    <row r="458" spans="1:16" ht="38.25" hidden="1">
      <c r="A458" s="261" t="s">
        <v>711</v>
      </c>
      <c r="B458" s="89"/>
      <c r="C458" s="262" t="s">
        <v>1405</v>
      </c>
      <c r="D458" s="84">
        <v>43494</v>
      </c>
      <c r="E458" s="85" t="s">
        <v>1863</v>
      </c>
      <c r="F458" s="85" t="s">
        <v>13</v>
      </c>
      <c r="G458" s="85">
        <v>391526</v>
      </c>
      <c r="H458" s="89"/>
      <c r="I458" s="263" t="s">
        <v>720</v>
      </c>
      <c r="J458" s="89"/>
      <c r="K458" s="89"/>
      <c r="L458" s="89"/>
      <c r="M458" s="89"/>
      <c r="N458" s="264">
        <v>6017650.8600000003</v>
      </c>
      <c r="O458" s="264">
        <v>0</v>
      </c>
      <c r="P458" s="89" t="s">
        <v>670</v>
      </c>
    </row>
    <row r="459" spans="1:16" ht="38.25" hidden="1">
      <c r="A459" s="261" t="s">
        <v>711</v>
      </c>
      <c r="B459" s="89"/>
      <c r="C459" s="262" t="s">
        <v>1405</v>
      </c>
      <c r="D459" s="84">
        <v>43494</v>
      </c>
      <c r="E459" s="85" t="s">
        <v>1864</v>
      </c>
      <c r="F459" s="85" t="s">
        <v>13</v>
      </c>
      <c r="G459" s="85">
        <v>391528</v>
      </c>
      <c r="H459" s="89"/>
      <c r="I459" s="263" t="s">
        <v>720</v>
      </c>
      <c r="J459" s="89"/>
      <c r="K459" s="89"/>
      <c r="L459" s="89"/>
      <c r="M459" s="89"/>
      <c r="N459" s="264">
        <v>13618354.210000001</v>
      </c>
      <c r="O459" s="264">
        <v>0</v>
      </c>
      <c r="P459" s="89" t="s">
        <v>670</v>
      </c>
    </row>
    <row r="460" spans="1:16" ht="38.25" hidden="1">
      <c r="A460" s="261" t="s">
        <v>711</v>
      </c>
      <c r="B460" s="89"/>
      <c r="C460" s="262" t="s">
        <v>1405</v>
      </c>
      <c r="D460" s="84">
        <v>43494</v>
      </c>
      <c r="E460" s="85" t="s">
        <v>1865</v>
      </c>
      <c r="F460" s="85" t="s">
        <v>13</v>
      </c>
      <c r="G460" s="85">
        <v>391530</v>
      </c>
      <c r="H460" s="89"/>
      <c r="I460" s="263" t="s">
        <v>720</v>
      </c>
      <c r="J460" s="89"/>
      <c r="K460" s="89"/>
      <c r="L460" s="89"/>
      <c r="M460" s="89"/>
      <c r="N460" s="264">
        <v>2505515.12</v>
      </c>
      <c r="O460" s="264">
        <v>0</v>
      </c>
      <c r="P460" s="89" t="s">
        <v>670</v>
      </c>
    </row>
    <row r="461" spans="1:16" ht="38.25" hidden="1">
      <c r="A461" s="261" t="s">
        <v>711</v>
      </c>
      <c r="B461" s="89"/>
      <c r="C461" s="262" t="s">
        <v>1405</v>
      </c>
      <c r="D461" s="84">
        <v>43494</v>
      </c>
      <c r="E461" s="85" t="s">
        <v>1866</v>
      </c>
      <c r="F461" s="85" t="s">
        <v>13</v>
      </c>
      <c r="G461" s="85">
        <v>391532</v>
      </c>
      <c r="H461" s="89"/>
      <c r="I461" s="263" t="s">
        <v>720</v>
      </c>
      <c r="J461" s="89"/>
      <c r="K461" s="89"/>
      <c r="L461" s="89"/>
      <c r="M461" s="89"/>
      <c r="N461" s="264">
        <v>1107131.97</v>
      </c>
      <c r="O461" s="264">
        <v>0</v>
      </c>
      <c r="P461" s="89" t="s">
        <v>670</v>
      </c>
    </row>
    <row r="462" spans="1:16" ht="38.25" hidden="1">
      <c r="A462" s="261" t="s">
        <v>711</v>
      </c>
      <c r="B462" s="89"/>
      <c r="C462" s="262" t="s">
        <v>1405</v>
      </c>
      <c r="D462" s="84">
        <v>43494</v>
      </c>
      <c r="E462" s="85" t="s">
        <v>1867</v>
      </c>
      <c r="F462" s="85" t="s">
        <v>13</v>
      </c>
      <c r="G462" s="85">
        <v>391534</v>
      </c>
      <c r="H462" s="89"/>
      <c r="I462" s="263" t="s">
        <v>720</v>
      </c>
      <c r="J462" s="89"/>
      <c r="K462" s="89"/>
      <c r="L462" s="89"/>
      <c r="M462" s="89"/>
      <c r="N462" s="264">
        <v>21367769.75</v>
      </c>
      <c r="O462" s="264">
        <v>0</v>
      </c>
      <c r="P462" s="89" t="s">
        <v>670</v>
      </c>
    </row>
    <row r="463" spans="1:16" ht="38.25" hidden="1">
      <c r="A463" s="261" t="s">
        <v>711</v>
      </c>
      <c r="B463" s="89"/>
      <c r="C463" s="262" t="s">
        <v>1405</v>
      </c>
      <c r="D463" s="84">
        <v>43494</v>
      </c>
      <c r="E463" s="85" t="s">
        <v>1868</v>
      </c>
      <c r="F463" s="85" t="s">
        <v>13</v>
      </c>
      <c r="G463" s="85">
        <v>391536</v>
      </c>
      <c r="H463" s="89"/>
      <c r="I463" s="263" t="s">
        <v>720</v>
      </c>
      <c r="J463" s="89"/>
      <c r="K463" s="89"/>
      <c r="L463" s="89"/>
      <c r="M463" s="89"/>
      <c r="N463" s="264">
        <v>20950822.719999999</v>
      </c>
      <c r="O463" s="264">
        <v>0</v>
      </c>
      <c r="P463" s="89" t="s">
        <v>670</v>
      </c>
    </row>
    <row r="464" spans="1:16" ht="38.25" hidden="1">
      <c r="A464" s="261" t="s">
        <v>711</v>
      </c>
      <c r="B464" s="89"/>
      <c r="C464" s="262" t="s">
        <v>1405</v>
      </c>
      <c r="D464" s="84">
        <v>43494</v>
      </c>
      <c r="E464" s="85" t="s">
        <v>1869</v>
      </c>
      <c r="F464" s="85" t="s">
        <v>13</v>
      </c>
      <c r="G464" s="85">
        <v>391538</v>
      </c>
      <c r="H464" s="89"/>
      <c r="I464" s="263" t="s">
        <v>720</v>
      </c>
      <c r="J464" s="89"/>
      <c r="K464" s="89"/>
      <c r="L464" s="89"/>
      <c r="M464" s="89"/>
      <c r="N464" s="264">
        <v>10347449.619999999</v>
      </c>
      <c r="O464" s="264">
        <v>0</v>
      </c>
      <c r="P464" s="89" t="s">
        <v>670</v>
      </c>
    </row>
    <row r="465" spans="1:16" ht="38.25" hidden="1">
      <c r="A465" s="261" t="s">
        <v>711</v>
      </c>
      <c r="B465" s="89"/>
      <c r="C465" s="262" t="s">
        <v>1405</v>
      </c>
      <c r="D465" s="84">
        <v>43494</v>
      </c>
      <c r="E465" s="85" t="s">
        <v>1870</v>
      </c>
      <c r="F465" s="85" t="s">
        <v>13</v>
      </c>
      <c r="G465" s="85">
        <v>391540</v>
      </c>
      <c r="H465" s="89"/>
      <c r="I465" s="263" t="s">
        <v>720</v>
      </c>
      <c r="J465" s="89"/>
      <c r="K465" s="89"/>
      <c r="L465" s="89"/>
      <c r="M465" s="89"/>
      <c r="N465" s="264">
        <v>124097658.76000001</v>
      </c>
      <c r="O465" s="264">
        <v>0</v>
      </c>
      <c r="P465" s="89" t="s">
        <v>670</v>
      </c>
    </row>
    <row r="466" spans="1:16" ht="38.25" hidden="1">
      <c r="A466" s="261" t="s">
        <v>711</v>
      </c>
      <c r="B466" s="89"/>
      <c r="C466" s="262" t="s">
        <v>1405</v>
      </c>
      <c r="D466" s="84">
        <v>43494</v>
      </c>
      <c r="E466" s="85" t="s">
        <v>1871</v>
      </c>
      <c r="F466" s="85" t="s">
        <v>13</v>
      </c>
      <c r="G466" s="85">
        <v>391542</v>
      </c>
      <c r="H466" s="89"/>
      <c r="I466" s="263" t="s">
        <v>720</v>
      </c>
      <c r="J466" s="89"/>
      <c r="K466" s="89"/>
      <c r="L466" s="89"/>
      <c r="M466" s="89"/>
      <c r="N466" s="264">
        <v>53337102.579999998</v>
      </c>
      <c r="O466" s="264">
        <v>0</v>
      </c>
      <c r="P466" s="89" t="s">
        <v>670</v>
      </c>
    </row>
    <row r="467" spans="1:16" ht="38.25" hidden="1">
      <c r="A467" s="261" t="s">
        <v>711</v>
      </c>
      <c r="B467" s="89"/>
      <c r="C467" s="262" t="s">
        <v>1405</v>
      </c>
      <c r="D467" s="84">
        <v>43494</v>
      </c>
      <c r="E467" s="85" t="s">
        <v>1872</v>
      </c>
      <c r="F467" s="85" t="s">
        <v>13</v>
      </c>
      <c r="G467" s="85">
        <v>391544</v>
      </c>
      <c r="H467" s="89"/>
      <c r="I467" s="263" t="s">
        <v>720</v>
      </c>
      <c r="J467" s="89"/>
      <c r="K467" s="89"/>
      <c r="L467" s="89"/>
      <c r="M467" s="89"/>
      <c r="N467" s="264">
        <v>12388.47</v>
      </c>
      <c r="O467" s="264">
        <v>0</v>
      </c>
      <c r="P467" s="89" t="s">
        <v>670</v>
      </c>
    </row>
    <row r="468" spans="1:16" ht="38.25" hidden="1">
      <c r="A468" s="261" t="s">
        <v>711</v>
      </c>
      <c r="B468" s="89"/>
      <c r="C468" s="262" t="s">
        <v>1405</v>
      </c>
      <c r="D468" s="84">
        <v>43494</v>
      </c>
      <c r="E468" s="85" t="s">
        <v>1873</v>
      </c>
      <c r="F468" s="85" t="s">
        <v>13</v>
      </c>
      <c r="G468" s="85">
        <v>391546</v>
      </c>
      <c r="H468" s="89"/>
      <c r="I468" s="263" t="s">
        <v>720</v>
      </c>
      <c r="J468" s="89"/>
      <c r="K468" s="89"/>
      <c r="L468" s="89"/>
      <c r="M468" s="89"/>
      <c r="N468" s="264">
        <v>19297.8</v>
      </c>
      <c r="O468" s="264">
        <v>0</v>
      </c>
      <c r="P468" s="89" t="s">
        <v>670</v>
      </c>
    </row>
    <row r="469" spans="1:16" ht="38.25" hidden="1">
      <c r="A469" s="261" t="s">
        <v>711</v>
      </c>
      <c r="B469" s="89"/>
      <c r="C469" s="262" t="s">
        <v>1405</v>
      </c>
      <c r="D469" s="84">
        <v>43494</v>
      </c>
      <c r="E469" s="85" t="s">
        <v>1874</v>
      </c>
      <c r="F469" s="85" t="s">
        <v>13</v>
      </c>
      <c r="G469" s="85">
        <v>391548</v>
      </c>
      <c r="H469" s="89"/>
      <c r="I469" s="263" t="s">
        <v>720</v>
      </c>
      <c r="J469" s="89"/>
      <c r="K469" s="89"/>
      <c r="L469" s="89"/>
      <c r="M469" s="89"/>
      <c r="N469" s="264">
        <v>1186.92</v>
      </c>
      <c r="O469" s="264">
        <v>0</v>
      </c>
      <c r="P469" s="89" t="s">
        <v>670</v>
      </c>
    </row>
    <row r="470" spans="1:16" ht="38.25" hidden="1">
      <c r="A470" s="261" t="s">
        <v>711</v>
      </c>
      <c r="B470" s="89"/>
      <c r="C470" s="262" t="s">
        <v>1405</v>
      </c>
      <c r="D470" s="84">
        <v>43494</v>
      </c>
      <c r="E470" s="85" t="s">
        <v>1875</v>
      </c>
      <c r="F470" s="85" t="s">
        <v>13</v>
      </c>
      <c r="G470" s="85">
        <v>391550</v>
      </c>
      <c r="H470" s="89"/>
      <c r="I470" s="263" t="s">
        <v>720</v>
      </c>
      <c r="J470" s="89"/>
      <c r="K470" s="89"/>
      <c r="L470" s="89"/>
      <c r="M470" s="89"/>
      <c r="N470" s="264">
        <v>18666.2</v>
      </c>
      <c r="O470" s="264">
        <v>0</v>
      </c>
      <c r="P470" s="89" t="s">
        <v>670</v>
      </c>
    </row>
    <row r="471" spans="1:16" ht="38.25" hidden="1">
      <c r="A471" s="261" t="s">
        <v>711</v>
      </c>
      <c r="B471" s="89"/>
      <c r="C471" s="262" t="s">
        <v>1405</v>
      </c>
      <c r="D471" s="84">
        <v>43494</v>
      </c>
      <c r="E471" s="85" t="s">
        <v>1876</v>
      </c>
      <c r="F471" s="85" t="s">
        <v>13</v>
      </c>
      <c r="G471" s="85">
        <v>391552</v>
      </c>
      <c r="H471" s="89"/>
      <c r="I471" s="263" t="s">
        <v>720</v>
      </c>
      <c r="J471" s="89"/>
      <c r="K471" s="89"/>
      <c r="L471" s="89"/>
      <c r="M471" s="89"/>
      <c r="N471" s="264">
        <v>18666.2</v>
      </c>
      <c r="O471" s="264">
        <v>0</v>
      </c>
      <c r="P471" s="89" t="s">
        <v>670</v>
      </c>
    </row>
    <row r="472" spans="1:16" ht="38.25" hidden="1">
      <c r="A472" s="261" t="s">
        <v>711</v>
      </c>
      <c r="B472" s="89"/>
      <c r="C472" s="262" t="s">
        <v>1405</v>
      </c>
      <c r="D472" s="84">
        <v>43494</v>
      </c>
      <c r="E472" s="85" t="s">
        <v>1877</v>
      </c>
      <c r="F472" s="85" t="s">
        <v>13</v>
      </c>
      <c r="G472" s="85">
        <v>391554</v>
      </c>
      <c r="H472" s="89"/>
      <c r="I472" s="263" t="s">
        <v>720</v>
      </c>
      <c r="J472" s="89"/>
      <c r="K472" s="89"/>
      <c r="L472" s="89"/>
      <c r="M472" s="89"/>
      <c r="N472" s="264">
        <v>18666.2</v>
      </c>
      <c r="O472" s="264">
        <v>0</v>
      </c>
      <c r="P472" s="89" t="s">
        <v>670</v>
      </c>
    </row>
    <row r="473" spans="1:16" ht="38.25" hidden="1">
      <c r="A473" s="261" t="s">
        <v>711</v>
      </c>
      <c r="B473" s="89"/>
      <c r="C473" s="262" t="s">
        <v>1405</v>
      </c>
      <c r="D473" s="84">
        <v>43494</v>
      </c>
      <c r="E473" s="85" t="s">
        <v>1878</v>
      </c>
      <c r="F473" s="85" t="s">
        <v>13</v>
      </c>
      <c r="G473" s="85">
        <v>391556</v>
      </c>
      <c r="H473" s="89"/>
      <c r="I473" s="263" t="s">
        <v>720</v>
      </c>
      <c r="J473" s="89"/>
      <c r="K473" s="89"/>
      <c r="L473" s="89"/>
      <c r="M473" s="89"/>
      <c r="N473" s="264">
        <v>18666.2</v>
      </c>
      <c r="O473" s="264">
        <v>0</v>
      </c>
      <c r="P473" s="89" t="s">
        <v>670</v>
      </c>
    </row>
    <row r="474" spans="1:16" ht="38.25" hidden="1">
      <c r="A474" s="261" t="s">
        <v>711</v>
      </c>
      <c r="B474" s="89"/>
      <c r="C474" s="262" t="s">
        <v>1405</v>
      </c>
      <c r="D474" s="84">
        <v>43494</v>
      </c>
      <c r="E474" s="85" t="s">
        <v>1879</v>
      </c>
      <c r="F474" s="85" t="s">
        <v>13</v>
      </c>
      <c r="G474" s="85">
        <v>391558</v>
      </c>
      <c r="H474" s="89"/>
      <c r="I474" s="263" t="s">
        <v>720</v>
      </c>
      <c r="J474" s="89"/>
      <c r="K474" s="89"/>
      <c r="L474" s="89"/>
      <c r="M474" s="89"/>
      <c r="N474" s="264">
        <v>355580.69</v>
      </c>
      <c r="O474" s="264">
        <v>0</v>
      </c>
      <c r="P474" s="89" t="s">
        <v>670</v>
      </c>
    </row>
    <row r="475" spans="1:16" ht="38.25" hidden="1">
      <c r="A475" s="261" t="s">
        <v>711</v>
      </c>
      <c r="B475" s="89"/>
      <c r="C475" s="262" t="s">
        <v>1405</v>
      </c>
      <c r="D475" s="84">
        <v>43494</v>
      </c>
      <c r="E475" s="85" t="s">
        <v>1880</v>
      </c>
      <c r="F475" s="85" t="s">
        <v>13</v>
      </c>
      <c r="G475" s="85">
        <v>391560</v>
      </c>
      <c r="H475" s="89"/>
      <c r="I475" s="263" t="s">
        <v>720</v>
      </c>
      <c r="J475" s="89"/>
      <c r="K475" s="89"/>
      <c r="L475" s="89"/>
      <c r="M475" s="89"/>
      <c r="N475" s="264">
        <v>6820.28</v>
      </c>
      <c r="O475" s="264">
        <v>0</v>
      </c>
      <c r="P475" s="89" t="s">
        <v>670</v>
      </c>
    </row>
    <row r="476" spans="1:16" ht="38.25" hidden="1">
      <c r="A476" s="261" t="s">
        <v>711</v>
      </c>
      <c r="B476" s="89"/>
      <c r="C476" s="262" t="s">
        <v>1405</v>
      </c>
      <c r="D476" s="84">
        <v>43494</v>
      </c>
      <c r="E476" s="85" t="s">
        <v>1881</v>
      </c>
      <c r="F476" s="85" t="s">
        <v>13</v>
      </c>
      <c r="G476" s="85">
        <v>391562</v>
      </c>
      <c r="H476" s="89"/>
      <c r="I476" s="263" t="s">
        <v>720</v>
      </c>
      <c r="J476" s="89"/>
      <c r="K476" s="89"/>
      <c r="L476" s="89"/>
      <c r="M476" s="89"/>
      <c r="N476" s="264">
        <v>419.49</v>
      </c>
      <c r="O476" s="264">
        <v>0</v>
      </c>
      <c r="P476" s="89" t="s">
        <v>670</v>
      </c>
    </row>
    <row r="477" spans="1:16" ht="38.25" hidden="1">
      <c r="A477" s="261" t="s">
        <v>711</v>
      </c>
      <c r="B477" s="89"/>
      <c r="C477" s="262" t="s">
        <v>1405</v>
      </c>
      <c r="D477" s="84">
        <v>43494</v>
      </c>
      <c r="E477" s="85" t="s">
        <v>1882</v>
      </c>
      <c r="F477" s="85" t="s">
        <v>13</v>
      </c>
      <c r="G477" s="85">
        <v>391564</v>
      </c>
      <c r="H477" s="89"/>
      <c r="I477" s="263" t="s">
        <v>720</v>
      </c>
      <c r="J477" s="89"/>
      <c r="K477" s="89"/>
      <c r="L477" s="89"/>
      <c r="M477" s="89"/>
      <c r="N477" s="264">
        <v>1576.02</v>
      </c>
      <c r="O477" s="264">
        <v>0</v>
      </c>
      <c r="P477" s="89" t="s">
        <v>670</v>
      </c>
    </row>
    <row r="478" spans="1:16" ht="38.25" hidden="1">
      <c r="A478" s="261" t="s">
        <v>711</v>
      </c>
      <c r="B478" s="89"/>
      <c r="C478" s="262" t="s">
        <v>1405</v>
      </c>
      <c r="D478" s="84">
        <v>43494</v>
      </c>
      <c r="E478" s="85" t="s">
        <v>1883</v>
      </c>
      <c r="F478" s="85" t="s">
        <v>13</v>
      </c>
      <c r="G478" s="85">
        <v>391566</v>
      </c>
      <c r="H478" s="89"/>
      <c r="I478" s="263" t="s">
        <v>720</v>
      </c>
      <c r="J478" s="89"/>
      <c r="K478" s="89"/>
      <c r="L478" s="89"/>
      <c r="M478" s="89"/>
      <c r="N478" s="264">
        <v>6597.06</v>
      </c>
      <c r="O478" s="264">
        <v>0</v>
      </c>
      <c r="P478" s="89" t="s">
        <v>670</v>
      </c>
    </row>
    <row r="479" spans="1:16" ht="38.25" hidden="1">
      <c r="A479" s="261" t="s">
        <v>711</v>
      </c>
      <c r="B479" s="89"/>
      <c r="C479" s="262" t="s">
        <v>1405</v>
      </c>
      <c r="D479" s="84">
        <v>43494</v>
      </c>
      <c r="E479" s="85" t="s">
        <v>1884</v>
      </c>
      <c r="F479" s="85" t="s">
        <v>13</v>
      </c>
      <c r="G479" s="85">
        <v>391568</v>
      </c>
      <c r="H479" s="89"/>
      <c r="I479" s="263" t="s">
        <v>720</v>
      </c>
      <c r="J479" s="89"/>
      <c r="K479" s="89"/>
      <c r="L479" s="89"/>
      <c r="M479" s="89"/>
      <c r="N479" s="264">
        <v>6597.06</v>
      </c>
      <c r="O479" s="264">
        <v>0</v>
      </c>
      <c r="P479" s="89" t="s">
        <v>670</v>
      </c>
    </row>
    <row r="480" spans="1:16" ht="38.25" hidden="1">
      <c r="A480" s="261" t="s">
        <v>711</v>
      </c>
      <c r="B480" s="89"/>
      <c r="C480" s="262" t="s">
        <v>1405</v>
      </c>
      <c r="D480" s="84">
        <v>43494</v>
      </c>
      <c r="E480" s="85" t="s">
        <v>1885</v>
      </c>
      <c r="F480" s="85" t="s">
        <v>13</v>
      </c>
      <c r="G480" s="85">
        <v>391570</v>
      </c>
      <c r="H480" s="89"/>
      <c r="I480" s="263" t="s">
        <v>720</v>
      </c>
      <c r="J480" s="89"/>
      <c r="K480" s="89"/>
      <c r="L480" s="89"/>
      <c r="M480" s="89"/>
      <c r="N480" s="264">
        <v>6597.06</v>
      </c>
      <c r="O480" s="264">
        <v>0</v>
      </c>
      <c r="P480" s="89" t="s">
        <v>670</v>
      </c>
    </row>
    <row r="481" spans="1:16" ht="38.25" hidden="1">
      <c r="A481" s="261" t="s">
        <v>711</v>
      </c>
      <c r="B481" s="89"/>
      <c r="C481" s="262" t="s">
        <v>1405</v>
      </c>
      <c r="D481" s="84">
        <v>43494</v>
      </c>
      <c r="E481" s="85" t="s">
        <v>1886</v>
      </c>
      <c r="F481" s="85" t="s">
        <v>13</v>
      </c>
      <c r="G481" s="85">
        <v>391572</v>
      </c>
      <c r="H481" s="89"/>
      <c r="I481" s="263" t="s">
        <v>720</v>
      </c>
      <c r="J481" s="89"/>
      <c r="K481" s="89"/>
      <c r="L481" s="89"/>
      <c r="M481" s="89"/>
      <c r="N481" s="264">
        <v>6597.06</v>
      </c>
      <c r="O481" s="264">
        <v>0</v>
      </c>
      <c r="P481" s="89" t="s">
        <v>670</v>
      </c>
    </row>
    <row r="482" spans="1:16" ht="38.25" hidden="1">
      <c r="A482" s="261" t="s">
        <v>711</v>
      </c>
      <c r="B482" s="89"/>
      <c r="C482" s="262" t="s">
        <v>1405</v>
      </c>
      <c r="D482" s="84">
        <v>43494</v>
      </c>
      <c r="E482" s="85" t="s">
        <v>1887</v>
      </c>
      <c r="F482" s="85" t="s">
        <v>13</v>
      </c>
      <c r="G482" s="85">
        <v>391574</v>
      </c>
      <c r="H482" s="89"/>
      <c r="I482" s="263" t="s">
        <v>720</v>
      </c>
      <c r="J482" s="89"/>
      <c r="K482" s="89"/>
      <c r="L482" s="89"/>
      <c r="M482" s="89"/>
      <c r="N482" s="264">
        <v>53003.72</v>
      </c>
      <c r="O482" s="264">
        <v>0</v>
      </c>
      <c r="P482" s="89" t="s">
        <v>670</v>
      </c>
    </row>
    <row r="483" spans="1:16" ht="38.25" hidden="1">
      <c r="A483" s="261" t="s">
        <v>711</v>
      </c>
      <c r="B483" s="89"/>
      <c r="C483" s="262" t="s">
        <v>1405</v>
      </c>
      <c r="D483" s="84">
        <v>43494</v>
      </c>
      <c r="E483" s="85" t="s">
        <v>1888</v>
      </c>
      <c r="F483" s="85" t="s">
        <v>13</v>
      </c>
      <c r="G483" s="85">
        <v>391576</v>
      </c>
      <c r="H483" s="89"/>
      <c r="I483" s="263" t="s">
        <v>720</v>
      </c>
      <c r="J483" s="89"/>
      <c r="K483" s="89"/>
      <c r="L483" s="89"/>
      <c r="M483" s="89"/>
      <c r="N483" s="264">
        <v>3259.94</v>
      </c>
      <c r="O483" s="264">
        <v>0</v>
      </c>
      <c r="P483" s="89" t="s">
        <v>670</v>
      </c>
    </row>
    <row r="484" spans="1:16" ht="38.25" hidden="1">
      <c r="A484" s="261" t="s">
        <v>711</v>
      </c>
      <c r="B484" s="89"/>
      <c r="C484" s="262" t="s">
        <v>1405</v>
      </c>
      <c r="D484" s="84">
        <v>43494</v>
      </c>
      <c r="E484" s="85" t="s">
        <v>1889</v>
      </c>
      <c r="F484" s="85" t="s">
        <v>13</v>
      </c>
      <c r="G484" s="85">
        <v>391578</v>
      </c>
      <c r="H484" s="89"/>
      <c r="I484" s="263" t="s">
        <v>720</v>
      </c>
      <c r="J484" s="89"/>
      <c r="K484" s="89"/>
      <c r="L484" s="89"/>
      <c r="M484" s="89"/>
      <c r="N484" s="264">
        <v>12247.78</v>
      </c>
      <c r="O484" s="264">
        <v>0</v>
      </c>
      <c r="P484" s="89" t="s">
        <v>670</v>
      </c>
    </row>
    <row r="485" spans="1:16" ht="38.25" hidden="1">
      <c r="A485" s="261" t="s">
        <v>711</v>
      </c>
      <c r="B485" s="89"/>
      <c r="C485" s="262" t="s">
        <v>1405</v>
      </c>
      <c r="D485" s="84">
        <v>43494</v>
      </c>
      <c r="E485" s="85" t="s">
        <v>1890</v>
      </c>
      <c r="F485" s="85" t="s">
        <v>13</v>
      </c>
      <c r="G485" s="85">
        <v>391580</v>
      </c>
      <c r="H485" s="89"/>
      <c r="I485" s="263" t="s">
        <v>720</v>
      </c>
      <c r="J485" s="89"/>
      <c r="K485" s="89"/>
      <c r="L485" s="89"/>
      <c r="M485" s="89"/>
      <c r="N485" s="264">
        <v>51268.9</v>
      </c>
      <c r="O485" s="264">
        <v>0</v>
      </c>
      <c r="P485" s="89" t="s">
        <v>670</v>
      </c>
    </row>
    <row r="486" spans="1:16" ht="38.25" hidden="1">
      <c r="A486" s="261" t="s">
        <v>711</v>
      </c>
      <c r="B486" s="89"/>
      <c r="C486" s="262" t="s">
        <v>1405</v>
      </c>
      <c r="D486" s="84">
        <v>43494</v>
      </c>
      <c r="E486" s="85" t="s">
        <v>1891</v>
      </c>
      <c r="F486" s="85" t="s">
        <v>13</v>
      </c>
      <c r="G486" s="85">
        <v>391582</v>
      </c>
      <c r="H486" s="89"/>
      <c r="I486" s="263" t="s">
        <v>720</v>
      </c>
      <c r="J486" s="89"/>
      <c r="K486" s="89"/>
      <c r="L486" s="89"/>
      <c r="M486" s="89"/>
      <c r="N486" s="264">
        <v>51268.9</v>
      </c>
      <c r="O486" s="264">
        <v>0</v>
      </c>
      <c r="P486" s="89" t="s">
        <v>670</v>
      </c>
    </row>
    <row r="487" spans="1:16" ht="38.25" hidden="1">
      <c r="A487" s="261" t="s">
        <v>711</v>
      </c>
      <c r="B487" s="89"/>
      <c r="C487" s="262" t="s">
        <v>1405</v>
      </c>
      <c r="D487" s="84">
        <v>43494</v>
      </c>
      <c r="E487" s="85" t="s">
        <v>1892</v>
      </c>
      <c r="F487" s="85" t="s">
        <v>13</v>
      </c>
      <c r="G487" s="85">
        <v>391584</v>
      </c>
      <c r="H487" s="89"/>
      <c r="I487" s="263" t="s">
        <v>720</v>
      </c>
      <c r="J487" s="89"/>
      <c r="K487" s="89"/>
      <c r="L487" s="89"/>
      <c r="M487" s="89"/>
      <c r="N487" s="264">
        <v>51268.9</v>
      </c>
      <c r="O487" s="264">
        <v>0</v>
      </c>
      <c r="P487" s="89" t="s">
        <v>670</v>
      </c>
    </row>
    <row r="488" spans="1:16" ht="38.25" hidden="1">
      <c r="A488" s="261" t="s">
        <v>711</v>
      </c>
      <c r="B488" s="89"/>
      <c r="C488" s="262" t="s">
        <v>1405</v>
      </c>
      <c r="D488" s="84">
        <v>43494</v>
      </c>
      <c r="E488" s="85" t="s">
        <v>1893</v>
      </c>
      <c r="F488" s="85" t="s">
        <v>13</v>
      </c>
      <c r="G488" s="85">
        <v>391586</v>
      </c>
      <c r="H488" s="89"/>
      <c r="I488" s="263" t="s">
        <v>720</v>
      </c>
      <c r="J488" s="89"/>
      <c r="K488" s="89"/>
      <c r="L488" s="89"/>
      <c r="M488" s="89"/>
      <c r="N488" s="264">
        <v>51268.9</v>
      </c>
      <c r="O488" s="264">
        <v>0</v>
      </c>
      <c r="P488" s="89" t="s">
        <v>670</v>
      </c>
    </row>
    <row r="489" spans="1:16" ht="38.25" hidden="1">
      <c r="A489" s="261" t="s">
        <v>711</v>
      </c>
      <c r="B489" s="89"/>
      <c r="C489" s="262" t="s">
        <v>1405</v>
      </c>
      <c r="D489" s="84">
        <v>43494</v>
      </c>
      <c r="E489" s="85" t="s">
        <v>1894</v>
      </c>
      <c r="F489" s="85" t="s">
        <v>13</v>
      </c>
      <c r="G489" s="85">
        <v>391588</v>
      </c>
      <c r="H489" s="89"/>
      <c r="I489" s="263" t="s">
        <v>720</v>
      </c>
      <c r="J489" s="89"/>
      <c r="K489" s="89"/>
      <c r="L489" s="89"/>
      <c r="M489" s="89"/>
      <c r="N489" s="264">
        <v>5021.04</v>
      </c>
      <c r="O489" s="264">
        <v>0</v>
      </c>
      <c r="P489" s="89" t="s">
        <v>670</v>
      </c>
    </row>
    <row r="490" spans="1:16" ht="38.25" hidden="1">
      <c r="A490" s="261" t="s">
        <v>711</v>
      </c>
      <c r="B490" s="89"/>
      <c r="C490" s="262" t="s">
        <v>1405</v>
      </c>
      <c r="D490" s="84">
        <v>43494</v>
      </c>
      <c r="E490" s="85" t="s">
        <v>1895</v>
      </c>
      <c r="F490" s="85" t="s">
        <v>13</v>
      </c>
      <c r="G490" s="85">
        <v>391590</v>
      </c>
      <c r="H490" s="89"/>
      <c r="I490" s="263" t="s">
        <v>720</v>
      </c>
      <c r="J490" s="89"/>
      <c r="K490" s="89"/>
      <c r="L490" s="89"/>
      <c r="M490" s="89"/>
      <c r="N490" s="264">
        <v>6177.57</v>
      </c>
      <c r="O490" s="264">
        <v>0</v>
      </c>
      <c r="P490" s="89" t="s">
        <v>670</v>
      </c>
    </row>
    <row r="491" spans="1:16" ht="38.25" hidden="1">
      <c r="A491" s="261" t="s">
        <v>711</v>
      </c>
      <c r="B491" s="89"/>
      <c r="C491" s="262" t="s">
        <v>1405</v>
      </c>
      <c r="D491" s="84">
        <v>43494</v>
      </c>
      <c r="E491" s="85" t="s">
        <v>1896</v>
      </c>
      <c r="F491" s="85" t="s">
        <v>13</v>
      </c>
      <c r="G491" s="85">
        <v>391592</v>
      </c>
      <c r="H491" s="89"/>
      <c r="I491" s="263" t="s">
        <v>720</v>
      </c>
      <c r="J491" s="89"/>
      <c r="K491" s="89"/>
      <c r="L491" s="89"/>
      <c r="M491" s="89"/>
      <c r="N491" s="264">
        <v>2218.73</v>
      </c>
      <c r="O491" s="264">
        <v>0</v>
      </c>
      <c r="P491" s="89" t="s">
        <v>670</v>
      </c>
    </row>
    <row r="492" spans="1:16" ht="63.75" hidden="1">
      <c r="A492" s="261" t="s">
        <v>556</v>
      </c>
      <c r="B492" s="89"/>
      <c r="C492" s="262" t="s">
        <v>616</v>
      </c>
      <c r="D492" s="84">
        <v>43494</v>
      </c>
      <c r="E492" s="85" t="s">
        <v>1897</v>
      </c>
      <c r="F492" s="85" t="s">
        <v>11</v>
      </c>
      <c r="G492" s="85">
        <v>945868</v>
      </c>
      <c r="H492" s="89"/>
      <c r="I492" s="263" t="s">
        <v>751</v>
      </c>
      <c r="J492" s="89"/>
      <c r="K492" s="89"/>
      <c r="L492" s="89"/>
      <c r="M492" s="89"/>
      <c r="N492" s="264">
        <v>50</v>
      </c>
      <c r="O492" s="264">
        <v>0</v>
      </c>
      <c r="P492" s="89" t="s">
        <v>670</v>
      </c>
    </row>
    <row r="493" spans="1:16" ht="51" hidden="1">
      <c r="A493" s="261" t="s">
        <v>565</v>
      </c>
      <c r="B493" s="89"/>
      <c r="C493" s="262" t="s">
        <v>615</v>
      </c>
      <c r="D493" s="84">
        <v>43495</v>
      </c>
      <c r="E493" s="85" t="s">
        <v>1898</v>
      </c>
      <c r="F493" s="85" t="s">
        <v>3</v>
      </c>
      <c r="G493" s="85">
        <v>1707815</v>
      </c>
      <c r="H493" s="89"/>
      <c r="I493" s="263" t="s">
        <v>2266</v>
      </c>
      <c r="J493" s="89"/>
      <c r="K493" s="89"/>
      <c r="L493" s="89"/>
      <c r="M493" s="89"/>
      <c r="N493" s="264">
        <v>0</v>
      </c>
      <c r="O493" s="264">
        <v>3.27</v>
      </c>
      <c r="P493" s="89" t="s">
        <v>670</v>
      </c>
    </row>
    <row r="494" spans="1:16" ht="38.25" hidden="1">
      <c r="A494" s="261">
        <v>373</v>
      </c>
      <c r="B494" s="89"/>
      <c r="C494" s="262" t="s">
        <v>636</v>
      </c>
      <c r="D494" s="84">
        <v>43495</v>
      </c>
      <c r="E494" s="85" t="s">
        <v>1899</v>
      </c>
      <c r="F494" s="85" t="s">
        <v>3</v>
      </c>
      <c r="G494" s="85">
        <v>1707717</v>
      </c>
      <c r="H494" s="89"/>
      <c r="I494" s="263" t="s">
        <v>2267</v>
      </c>
      <c r="J494" s="89"/>
      <c r="K494" s="89"/>
      <c r="L494" s="89"/>
      <c r="M494" s="89"/>
      <c r="N494" s="264">
        <v>0</v>
      </c>
      <c r="O494" s="264">
        <v>0.75</v>
      </c>
      <c r="P494" s="89" t="s">
        <v>670</v>
      </c>
    </row>
    <row r="495" spans="1:16" ht="51" hidden="1">
      <c r="A495" s="261" t="s">
        <v>565</v>
      </c>
      <c r="B495" s="89"/>
      <c r="C495" s="262" t="s">
        <v>615</v>
      </c>
      <c r="D495" s="84">
        <v>43495</v>
      </c>
      <c r="E495" s="85" t="s">
        <v>1900</v>
      </c>
      <c r="F495" s="85" t="s">
        <v>3</v>
      </c>
      <c r="G495" s="85">
        <v>1707712</v>
      </c>
      <c r="H495" s="89"/>
      <c r="I495" s="263" t="s">
        <v>2268</v>
      </c>
      <c r="J495" s="89"/>
      <c r="K495" s="89"/>
      <c r="L495" s="89"/>
      <c r="M495" s="89"/>
      <c r="N495" s="264">
        <v>0</v>
      </c>
      <c r="O495" s="264">
        <v>5000</v>
      </c>
      <c r="P495" s="89" t="s">
        <v>670</v>
      </c>
    </row>
    <row r="496" spans="1:16" ht="63.75" hidden="1">
      <c r="A496" s="261" t="s">
        <v>565</v>
      </c>
      <c r="B496" s="89"/>
      <c r="C496" s="262" t="s">
        <v>615</v>
      </c>
      <c r="D496" s="84">
        <v>43495</v>
      </c>
      <c r="E496" s="85" t="s">
        <v>1901</v>
      </c>
      <c r="F496" s="85" t="s">
        <v>3</v>
      </c>
      <c r="G496" s="85">
        <v>1707643</v>
      </c>
      <c r="H496" s="89"/>
      <c r="I496" s="263" t="s">
        <v>2269</v>
      </c>
      <c r="J496" s="89"/>
      <c r="K496" s="89"/>
      <c r="L496" s="89"/>
      <c r="M496" s="89"/>
      <c r="N496" s="264">
        <v>0</v>
      </c>
      <c r="O496" s="264">
        <v>1680.6000000000001</v>
      </c>
      <c r="P496" s="89" t="s">
        <v>670</v>
      </c>
    </row>
    <row r="497" spans="1:16" ht="51" hidden="1">
      <c r="A497" s="261">
        <v>119</v>
      </c>
      <c r="B497" s="89"/>
      <c r="C497" s="262" t="s">
        <v>63</v>
      </c>
      <c r="D497" s="84">
        <v>43495</v>
      </c>
      <c r="E497" s="85" t="s">
        <v>1902</v>
      </c>
      <c r="F497" s="85" t="s">
        <v>3</v>
      </c>
      <c r="G497" s="85">
        <v>1707703</v>
      </c>
      <c r="H497" s="89"/>
      <c r="I497" s="263" t="s">
        <v>2270</v>
      </c>
      <c r="J497" s="89"/>
      <c r="K497" s="89"/>
      <c r="L497" s="89"/>
      <c r="M497" s="89"/>
      <c r="N497" s="264">
        <v>0</v>
      </c>
      <c r="O497" s="264">
        <v>15659.42</v>
      </c>
      <c r="P497" s="89" t="s">
        <v>670</v>
      </c>
    </row>
    <row r="498" spans="1:16" ht="51" hidden="1">
      <c r="A498" s="261">
        <v>20</v>
      </c>
      <c r="B498" s="89"/>
      <c r="C498" s="262" t="s">
        <v>44</v>
      </c>
      <c r="D498" s="84">
        <v>43495</v>
      </c>
      <c r="E498" s="85" t="s">
        <v>1903</v>
      </c>
      <c r="F498" s="85" t="s">
        <v>3</v>
      </c>
      <c r="G498" s="85">
        <v>1707668</v>
      </c>
      <c r="H498" s="89"/>
      <c r="I498" s="263" t="s">
        <v>2271</v>
      </c>
      <c r="J498" s="89"/>
      <c r="K498" s="89"/>
      <c r="L498" s="89"/>
      <c r="M498" s="89"/>
      <c r="N498" s="264">
        <v>0</v>
      </c>
      <c r="O498" s="264">
        <v>333.8</v>
      </c>
      <c r="P498" s="89" t="s">
        <v>670</v>
      </c>
    </row>
    <row r="499" spans="1:16" ht="51" hidden="1">
      <c r="A499" s="261">
        <v>20</v>
      </c>
      <c r="B499" s="89"/>
      <c r="C499" s="262" t="s">
        <v>44</v>
      </c>
      <c r="D499" s="84">
        <v>43495</v>
      </c>
      <c r="E499" s="85" t="s">
        <v>1904</v>
      </c>
      <c r="F499" s="85" t="s">
        <v>3</v>
      </c>
      <c r="G499" s="85">
        <v>1707667</v>
      </c>
      <c r="H499" s="89"/>
      <c r="I499" s="263" t="s">
        <v>2272</v>
      </c>
      <c r="J499" s="89"/>
      <c r="K499" s="89"/>
      <c r="L499" s="89"/>
      <c r="M499" s="89"/>
      <c r="N499" s="264">
        <v>0</v>
      </c>
      <c r="O499" s="264">
        <v>4.5</v>
      </c>
      <c r="P499" s="89" t="s">
        <v>670</v>
      </c>
    </row>
    <row r="500" spans="1:16" ht="51" hidden="1">
      <c r="A500" s="261" t="s">
        <v>556</v>
      </c>
      <c r="B500" s="89"/>
      <c r="C500" s="262" t="s">
        <v>616</v>
      </c>
      <c r="D500" s="84">
        <v>43495</v>
      </c>
      <c r="E500" s="85" t="s">
        <v>1905</v>
      </c>
      <c r="F500" s="85" t="s">
        <v>3</v>
      </c>
      <c r="G500" s="85">
        <v>1707731</v>
      </c>
      <c r="H500" s="89"/>
      <c r="I500" s="263" t="s">
        <v>2273</v>
      </c>
      <c r="J500" s="89"/>
      <c r="K500" s="89"/>
      <c r="L500" s="89"/>
      <c r="M500" s="89"/>
      <c r="N500" s="264">
        <v>0</v>
      </c>
      <c r="O500" s="264">
        <v>100</v>
      </c>
      <c r="P500" s="89" t="s">
        <v>670</v>
      </c>
    </row>
    <row r="501" spans="1:16" ht="63.75" hidden="1">
      <c r="A501" s="261" t="s">
        <v>556</v>
      </c>
      <c r="B501" s="89"/>
      <c r="C501" s="262" t="s">
        <v>616</v>
      </c>
      <c r="D501" s="84">
        <v>43495</v>
      </c>
      <c r="E501" s="85" t="s">
        <v>1906</v>
      </c>
      <c r="F501" s="85" t="s">
        <v>3</v>
      </c>
      <c r="G501" s="85">
        <v>1707724</v>
      </c>
      <c r="H501" s="89"/>
      <c r="I501" s="263" t="s">
        <v>2274</v>
      </c>
      <c r="J501" s="89"/>
      <c r="K501" s="89"/>
      <c r="L501" s="89"/>
      <c r="M501" s="89"/>
      <c r="N501" s="264">
        <v>0</v>
      </c>
      <c r="O501" s="264">
        <v>400</v>
      </c>
      <c r="P501" s="89" t="s">
        <v>670</v>
      </c>
    </row>
    <row r="502" spans="1:16" ht="38.25" hidden="1">
      <c r="A502" s="261">
        <v>15</v>
      </c>
      <c r="B502" s="89"/>
      <c r="C502" s="262" t="s">
        <v>42</v>
      </c>
      <c r="D502" s="84">
        <v>43496</v>
      </c>
      <c r="E502" s="85" t="s">
        <v>1907</v>
      </c>
      <c r="F502" s="85" t="s">
        <v>3</v>
      </c>
      <c r="G502" s="85">
        <v>1708202</v>
      </c>
      <c r="H502" s="89"/>
      <c r="I502" s="263" t="s">
        <v>2275</v>
      </c>
      <c r="J502" s="89"/>
      <c r="K502" s="89"/>
      <c r="L502" s="89"/>
      <c r="M502" s="89"/>
      <c r="N502" s="264">
        <v>0</v>
      </c>
      <c r="O502" s="264">
        <v>34565.03</v>
      </c>
      <c r="P502" s="89" t="s">
        <v>670</v>
      </c>
    </row>
    <row r="503" spans="1:16" ht="38.25" hidden="1">
      <c r="A503" s="261">
        <v>20</v>
      </c>
      <c r="B503" s="89"/>
      <c r="C503" s="262" t="s">
        <v>44</v>
      </c>
      <c r="D503" s="84">
        <v>43496</v>
      </c>
      <c r="E503" s="85" t="s">
        <v>1908</v>
      </c>
      <c r="F503" s="85" t="s">
        <v>3</v>
      </c>
      <c r="G503" s="85">
        <v>1708180</v>
      </c>
      <c r="H503" s="89"/>
      <c r="I503" s="263" t="s">
        <v>2276</v>
      </c>
      <c r="J503" s="89"/>
      <c r="K503" s="89"/>
      <c r="L503" s="89"/>
      <c r="M503" s="89"/>
      <c r="N503" s="264">
        <v>0</v>
      </c>
      <c r="O503" s="264">
        <v>6</v>
      </c>
      <c r="P503" s="89" t="s">
        <v>670</v>
      </c>
    </row>
    <row r="504" spans="1:16" ht="51" hidden="1">
      <c r="A504" s="261" t="s">
        <v>565</v>
      </c>
      <c r="B504" s="89"/>
      <c r="C504" s="262" t="s">
        <v>615</v>
      </c>
      <c r="D504" s="84">
        <v>43496</v>
      </c>
      <c r="E504" s="85" t="s">
        <v>1909</v>
      </c>
      <c r="F504" s="85" t="s">
        <v>3</v>
      </c>
      <c r="G504" s="85">
        <v>1708231</v>
      </c>
      <c r="H504" s="89"/>
      <c r="I504" s="263" t="s">
        <v>740</v>
      </c>
      <c r="J504" s="89"/>
      <c r="K504" s="89"/>
      <c r="L504" s="89"/>
      <c r="M504" s="89"/>
      <c r="N504" s="264">
        <v>0</v>
      </c>
      <c r="O504" s="264">
        <v>1500</v>
      </c>
      <c r="P504" s="89" t="s">
        <v>670</v>
      </c>
    </row>
    <row r="505" spans="1:16" ht="51" hidden="1">
      <c r="A505" s="261" t="s">
        <v>565</v>
      </c>
      <c r="B505" s="89"/>
      <c r="C505" s="262" t="s">
        <v>615</v>
      </c>
      <c r="D505" s="84">
        <v>43496</v>
      </c>
      <c r="E505" s="85" t="s">
        <v>1910</v>
      </c>
      <c r="F505" s="85" t="s">
        <v>3</v>
      </c>
      <c r="G505" s="85">
        <v>1708258</v>
      </c>
      <c r="H505" s="89"/>
      <c r="I505" s="263" t="s">
        <v>724</v>
      </c>
      <c r="J505" s="89"/>
      <c r="K505" s="89"/>
      <c r="L505" s="89"/>
      <c r="M505" s="89"/>
      <c r="N505" s="264">
        <v>0</v>
      </c>
      <c r="O505" s="264">
        <v>674.64</v>
      </c>
      <c r="P505" s="89" t="s">
        <v>670</v>
      </c>
    </row>
    <row r="506" spans="1:16" ht="51" hidden="1">
      <c r="A506" s="261">
        <v>670</v>
      </c>
      <c r="B506" s="89"/>
      <c r="C506" s="262" t="s">
        <v>190</v>
      </c>
      <c r="D506" s="84">
        <v>43496</v>
      </c>
      <c r="E506" s="85" t="s">
        <v>1911</v>
      </c>
      <c r="F506" s="85" t="s">
        <v>3</v>
      </c>
      <c r="G506" s="85">
        <v>1708340</v>
      </c>
      <c r="H506" s="89"/>
      <c r="I506" s="263" t="s">
        <v>2277</v>
      </c>
      <c r="J506" s="89"/>
      <c r="K506" s="89"/>
      <c r="L506" s="89"/>
      <c r="M506" s="89"/>
      <c r="N506" s="264">
        <v>0</v>
      </c>
      <c r="O506" s="264">
        <v>571.61</v>
      </c>
      <c r="P506" s="89" t="s">
        <v>670</v>
      </c>
    </row>
    <row r="507" spans="1:16" ht="63.75" hidden="1">
      <c r="A507" s="261">
        <v>221</v>
      </c>
      <c r="B507" s="89"/>
      <c r="C507" s="262" t="s">
        <v>102</v>
      </c>
      <c r="D507" s="84">
        <v>43496</v>
      </c>
      <c r="E507" s="85" t="s">
        <v>1912</v>
      </c>
      <c r="F507" s="85" t="s">
        <v>3</v>
      </c>
      <c r="G507" s="85">
        <v>1708361</v>
      </c>
      <c r="H507" s="89"/>
      <c r="I507" s="263" t="s">
        <v>2278</v>
      </c>
      <c r="J507" s="89"/>
      <c r="K507" s="89"/>
      <c r="L507" s="89"/>
      <c r="M507" s="89"/>
      <c r="N507" s="264">
        <v>0</v>
      </c>
      <c r="O507" s="264">
        <v>738</v>
      </c>
      <c r="P507" s="89" t="s">
        <v>670</v>
      </c>
    </row>
    <row r="508" spans="1:16" ht="38.25" hidden="1">
      <c r="A508" s="261">
        <v>212</v>
      </c>
      <c r="B508" s="89"/>
      <c r="C508" s="262" t="s">
        <v>100</v>
      </c>
      <c r="D508" s="84">
        <v>43496</v>
      </c>
      <c r="E508" s="85" t="s">
        <v>1913</v>
      </c>
      <c r="F508" s="85" t="s">
        <v>3</v>
      </c>
      <c r="G508" s="85">
        <v>1708437</v>
      </c>
      <c r="H508" s="89"/>
      <c r="I508" s="263" t="s">
        <v>2279</v>
      </c>
      <c r="J508" s="89"/>
      <c r="K508" s="89"/>
      <c r="L508" s="89"/>
      <c r="M508" s="89"/>
      <c r="N508" s="264">
        <v>0</v>
      </c>
      <c r="O508" s="264">
        <v>2919</v>
      </c>
      <c r="P508" s="89" t="s">
        <v>670</v>
      </c>
    </row>
    <row r="509" spans="1:16" ht="63.75" hidden="1">
      <c r="A509" s="261" t="s">
        <v>556</v>
      </c>
      <c r="B509" s="89"/>
      <c r="C509" s="262" t="s">
        <v>616</v>
      </c>
      <c r="D509" s="84">
        <v>43496</v>
      </c>
      <c r="E509" s="85" t="s">
        <v>1914</v>
      </c>
      <c r="F509" s="85" t="s">
        <v>3</v>
      </c>
      <c r="G509" s="85">
        <v>1708176</v>
      </c>
      <c r="H509" s="89"/>
      <c r="I509" s="263" t="s">
        <v>2280</v>
      </c>
      <c r="J509" s="89"/>
      <c r="K509" s="89"/>
      <c r="L509" s="89"/>
      <c r="M509" s="89"/>
      <c r="N509" s="264">
        <v>0</v>
      </c>
      <c r="O509" s="264">
        <v>834.76</v>
      </c>
      <c r="P509" s="89" t="s">
        <v>670</v>
      </c>
    </row>
    <row r="510" spans="1:16" ht="51" hidden="1">
      <c r="A510" s="261">
        <v>591</v>
      </c>
      <c r="B510" s="89"/>
      <c r="C510" s="262" t="s">
        <v>1364</v>
      </c>
      <c r="D510" s="84">
        <v>43496</v>
      </c>
      <c r="E510" s="85" t="s">
        <v>1915</v>
      </c>
      <c r="F510" s="85" t="s">
        <v>3</v>
      </c>
      <c r="G510" s="85">
        <v>1708148</v>
      </c>
      <c r="H510" s="89"/>
      <c r="I510" s="263" t="s">
        <v>2281</v>
      </c>
      <c r="J510" s="89"/>
      <c r="K510" s="89"/>
      <c r="L510" s="89"/>
      <c r="M510" s="89"/>
      <c r="N510" s="264">
        <v>0</v>
      </c>
      <c r="O510" s="264">
        <v>1461.41</v>
      </c>
      <c r="P510" s="89" t="s">
        <v>670</v>
      </c>
    </row>
    <row r="511" spans="1:16" ht="38.25" hidden="1">
      <c r="A511" s="261" t="s">
        <v>565</v>
      </c>
      <c r="B511" s="89"/>
      <c r="C511" s="262" t="s">
        <v>615</v>
      </c>
      <c r="D511" s="84">
        <v>43496</v>
      </c>
      <c r="E511" s="85" t="s">
        <v>1916</v>
      </c>
      <c r="F511" s="85" t="s">
        <v>3</v>
      </c>
      <c r="G511" s="85">
        <v>1708119</v>
      </c>
      <c r="H511" s="89"/>
      <c r="I511" s="263" t="s">
        <v>2282</v>
      </c>
      <c r="J511" s="89"/>
      <c r="K511" s="89"/>
      <c r="L511" s="89"/>
      <c r="M511" s="89"/>
      <c r="N511" s="264">
        <v>0</v>
      </c>
      <c r="O511" s="264">
        <v>4061.2400000000002</v>
      </c>
      <c r="P511" s="89" t="s">
        <v>670</v>
      </c>
    </row>
    <row r="512" spans="1:16" ht="63.75" hidden="1">
      <c r="A512" s="261">
        <v>86</v>
      </c>
      <c r="B512" s="89"/>
      <c r="C512" s="262" t="s">
        <v>56</v>
      </c>
      <c r="D512" s="84">
        <v>43496</v>
      </c>
      <c r="E512" s="85" t="s">
        <v>1917</v>
      </c>
      <c r="F512" s="85" t="s">
        <v>3</v>
      </c>
      <c r="G512" s="85">
        <v>1708215</v>
      </c>
      <c r="H512" s="89"/>
      <c r="I512" s="263" t="s">
        <v>2283</v>
      </c>
      <c r="J512" s="89"/>
      <c r="K512" s="89"/>
      <c r="L512" s="89"/>
      <c r="M512" s="89"/>
      <c r="N512" s="264">
        <v>0</v>
      </c>
      <c r="O512" s="264">
        <v>93386.22</v>
      </c>
      <c r="P512" s="89" t="s">
        <v>670</v>
      </c>
    </row>
    <row r="513" spans="1:16" ht="76.5" hidden="1">
      <c r="A513" s="261">
        <v>670</v>
      </c>
      <c r="B513" s="89"/>
      <c r="C513" s="262" t="s">
        <v>190</v>
      </c>
      <c r="D513" s="84">
        <v>43496</v>
      </c>
      <c r="E513" s="85" t="s">
        <v>1918</v>
      </c>
      <c r="F513" s="85" t="s">
        <v>6</v>
      </c>
      <c r="G513" s="85">
        <v>1077155</v>
      </c>
      <c r="H513" s="89"/>
      <c r="I513" s="263" t="s">
        <v>2284</v>
      </c>
      <c r="J513" s="89"/>
      <c r="K513" s="89"/>
      <c r="L513" s="89"/>
      <c r="M513" s="89"/>
      <c r="N513" s="264">
        <v>0</v>
      </c>
      <c r="O513" s="264">
        <v>198613.2</v>
      </c>
      <c r="P513" s="89" t="s">
        <v>670</v>
      </c>
    </row>
    <row r="514" spans="1:16" ht="63.75" hidden="1">
      <c r="A514" s="261">
        <v>46</v>
      </c>
      <c r="B514" s="89"/>
      <c r="C514" s="262" t="s">
        <v>48</v>
      </c>
      <c r="D514" s="84">
        <v>43496</v>
      </c>
      <c r="E514" s="85" t="s">
        <v>1919</v>
      </c>
      <c r="F514" s="85" t="s">
        <v>6</v>
      </c>
      <c r="G514" s="85">
        <v>1077353</v>
      </c>
      <c r="H514" s="89"/>
      <c r="I514" s="263" t="s">
        <v>2285</v>
      </c>
      <c r="J514" s="89"/>
      <c r="K514" s="89"/>
      <c r="L514" s="89"/>
      <c r="M514" s="89"/>
      <c r="N514" s="264">
        <v>0</v>
      </c>
      <c r="O514" s="264">
        <v>11385</v>
      </c>
      <c r="P514" s="89" t="s">
        <v>670</v>
      </c>
    </row>
    <row r="515" spans="1:16" ht="63.75" hidden="1">
      <c r="A515" s="261">
        <v>650</v>
      </c>
      <c r="B515" s="89"/>
      <c r="C515" s="262" t="s">
        <v>187</v>
      </c>
      <c r="D515" s="84">
        <v>43496</v>
      </c>
      <c r="E515" s="85" t="s">
        <v>1920</v>
      </c>
      <c r="F515" s="85" t="s">
        <v>6</v>
      </c>
      <c r="G515" s="85">
        <v>1077356</v>
      </c>
      <c r="H515" s="89"/>
      <c r="I515" s="263" t="s">
        <v>2286</v>
      </c>
      <c r="J515" s="89"/>
      <c r="K515" s="89"/>
      <c r="L515" s="89"/>
      <c r="M515" s="89"/>
      <c r="N515" s="264">
        <v>0</v>
      </c>
      <c r="O515" s="264">
        <v>5134</v>
      </c>
      <c r="P515" s="89" t="s">
        <v>670</v>
      </c>
    </row>
    <row r="516" spans="1:16" ht="63.75" hidden="1">
      <c r="A516" s="261">
        <v>212</v>
      </c>
      <c r="B516" s="89"/>
      <c r="C516" s="262" t="s">
        <v>100</v>
      </c>
      <c r="D516" s="84">
        <v>43496</v>
      </c>
      <c r="E516" s="85" t="s">
        <v>1921</v>
      </c>
      <c r="F516" s="85" t="s">
        <v>6</v>
      </c>
      <c r="G516" s="85">
        <v>1077358</v>
      </c>
      <c r="H516" s="89"/>
      <c r="I516" s="263" t="s">
        <v>2287</v>
      </c>
      <c r="J516" s="89"/>
      <c r="K516" s="89"/>
      <c r="L516" s="89"/>
      <c r="M516" s="89"/>
      <c r="N516" s="264">
        <v>0</v>
      </c>
      <c r="O516" s="264">
        <v>3876</v>
      </c>
      <c r="P516" s="89" t="s">
        <v>670</v>
      </c>
    </row>
    <row r="517" spans="1:16" ht="76.5" hidden="1">
      <c r="A517" s="261" t="s">
        <v>559</v>
      </c>
      <c r="B517" s="89"/>
      <c r="C517" s="262" t="s">
        <v>759</v>
      </c>
      <c r="D517" s="84">
        <v>43496</v>
      </c>
      <c r="E517" s="85" t="s">
        <v>1922</v>
      </c>
      <c r="F517" s="85" t="s">
        <v>671</v>
      </c>
      <c r="G517" s="85">
        <v>183201</v>
      </c>
      <c r="H517" s="89"/>
      <c r="I517" s="263" t="s">
        <v>2289</v>
      </c>
      <c r="J517" s="89"/>
      <c r="K517" s="89"/>
      <c r="L517" s="89"/>
      <c r="M517" s="89"/>
      <c r="N517" s="264">
        <v>10350</v>
      </c>
      <c r="O517" s="264">
        <v>0</v>
      </c>
      <c r="P517" s="89" t="s">
        <v>670</v>
      </c>
    </row>
    <row r="518" spans="1:16" ht="76.5" hidden="1">
      <c r="A518" s="261" t="s">
        <v>559</v>
      </c>
      <c r="B518" s="89"/>
      <c r="C518" s="262" t="s">
        <v>759</v>
      </c>
      <c r="D518" s="84">
        <v>43496</v>
      </c>
      <c r="E518" s="85" t="s">
        <v>1922</v>
      </c>
      <c r="F518" s="85" t="s">
        <v>671</v>
      </c>
      <c r="G518" s="85">
        <v>183210</v>
      </c>
      <c r="H518" s="89"/>
      <c r="I518" s="263" t="s">
        <v>2290</v>
      </c>
      <c r="J518" s="89"/>
      <c r="K518" s="89"/>
      <c r="L518" s="89"/>
      <c r="M518" s="89"/>
      <c r="N518" s="264">
        <v>16063.5</v>
      </c>
      <c r="O518" s="264">
        <v>0</v>
      </c>
      <c r="P518" s="89" t="s">
        <v>670</v>
      </c>
    </row>
    <row r="519" spans="1:16" ht="76.5" hidden="1">
      <c r="A519" s="261" t="s">
        <v>559</v>
      </c>
      <c r="B519" s="89"/>
      <c r="C519" s="262" t="s">
        <v>759</v>
      </c>
      <c r="D519" s="84">
        <v>43496</v>
      </c>
      <c r="E519" s="85" t="s">
        <v>1922</v>
      </c>
      <c r="F519" s="85" t="s">
        <v>671</v>
      </c>
      <c r="G519" s="85">
        <v>183215</v>
      </c>
      <c r="H519" s="89"/>
      <c r="I519" s="263" t="s">
        <v>2291</v>
      </c>
      <c r="J519" s="89"/>
      <c r="K519" s="89"/>
      <c r="L519" s="89"/>
      <c r="M519" s="89"/>
      <c r="N519" s="264">
        <v>10350</v>
      </c>
      <c r="O519" s="264">
        <v>0</v>
      </c>
      <c r="P519" s="89" t="s">
        <v>670</v>
      </c>
    </row>
    <row r="520" spans="1:16" ht="76.5" hidden="1">
      <c r="A520" s="261" t="s">
        <v>559</v>
      </c>
      <c r="B520" s="89"/>
      <c r="C520" s="262" t="s">
        <v>759</v>
      </c>
      <c r="D520" s="84">
        <v>43496</v>
      </c>
      <c r="E520" s="85" t="s">
        <v>1922</v>
      </c>
      <c r="F520" s="85" t="s">
        <v>671</v>
      </c>
      <c r="G520" s="85">
        <v>183254</v>
      </c>
      <c r="H520" s="89"/>
      <c r="I520" s="263" t="s">
        <v>2292</v>
      </c>
      <c r="J520" s="89"/>
      <c r="K520" s="89"/>
      <c r="L520" s="89"/>
      <c r="M520" s="89"/>
      <c r="N520" s="264">
        <v>19500</v>
      </c>
      <c r="O520" s="264">
        <v>0</v>
      </c>
      <c r="P520" s="89" t="s">
        <v>670</v>
      </c>
    </row>
    <row r="521" spans="1:16" ht="76.5" hidden="1">
      <c r="A521" s="261" t="s">
        <v>559</v>
      </c>
      <c r="B521" s="89"/>
      <c r="C521" s="262" t="s">
        <v>759</v>
      </c>
      <c r="D521" s="84">
        <v>43496</v>
      </c>
      <c r="E521" s="85" t="s">
        <v>1922</v>
      </c>
      <c r="F521" s="85" t="s">
        <v>671</v>
      </c>
      <c r="G521" s="85">
        <v>183280</v>
      </c>
      <c r="H521" s="89"/>
      <c r="I521" s="263" t="s">
        <v>2293</v>
      </c>
      <c r="J521" s="89"/>
      <c r="K521" s="89"/>
      <c r="L521" s="89"/>
      <c r="M521" s="89"/>
      <c r="N521" s="264">
        <v>110130.5</v>
      </c>
      <c r="O521" s="264">
        <v>0</v>
      </c>
      <c r="P521" s="89" t="s">
        <v>670</v>
      </c>
    </row>
    <row r="522" spans="1:16" ht="76.5" hidden="1">
      <c r="A522" s="261" t="s">
        <v>559</v>
      </c>
      <c r="B522" s="89"/>
      <c r="C522" s="262" t="s">
        <v>759</v>
      </c>
      <c r="D522" s="84">
        <v>43496</v>
      </c>
      <c r="E522" s="85" t="s">
        <v>1922</v>
      </c>
      <c r="F522" s="85" t="s">
        <v>671</v>
      </c>
      <c r="G522" s="85">
        <v>183200</v>
      </c>
      <c r="H522" s="89"/>
      <c r="I522" s="263" t="s">
        <v>2294</v>
      </c>
      <c r="J522" s="89"/>
      <c r="K522" s="89"/>
      <c r="L522" s="89"/>
      <c r="M522" s="89"/>
      <c r="N522" s="264">
        <v>21000</v>
      </c>
      <c r="O522" s="264">
        <v>0</v>
      </c>
      <c r="P522" s="89" t="s">
        <v>670</v>
      </c>
    </row>
    <row r="523" spans="1:16" ht="76.5" hidden="1">
      <c r="A523" s="261" t="s">
        <v>559</v>
      </c>
      <c r="B523" s="89"/>
      <c r="C523" s="262" t="s">
        <v>759</v>
      </c>
      <c r="D523" s="84">
        <v>43496</v>
      </c>
      <c r="E523" s="85" t="s">
        <v>1922</v>
      </c>
      <c r="F523" s="85" t="s">
        <v>671</v>
      </c>
      <c r="G523" s="85">
        <v>183197</v>
      </c>
      <c r="H523" s="89"/>
      <c r="I523" s="263" t="s">
        <v>2295</v>
      </c>
      <c r="J523" s="89"/>
      <c r="K523" s="89"/>
      <c r="L523" s="89"/>
      <c r="M523" s="89"/>
      <c r="N523" s="264">
        <v>12660</v>
      </c>
      <c r="O523" s="264">
        <v>0</v>
      </c>
      <c r="P523" s="89" t="s">
        <v>670</v>
      </c>
    </row>
    <row r="524" spans="1:16" ht="76.5" hidden="1">
      <c r="A524" s="261" t="s">
        <v>559</v>
      </c>
      <c r="B524" s="89"/>
      <c r="C524" s="262" t="s">
        <v>759</v>
      </c>
      <c r="D524" s="84">
        <v>43496</v>
      </c>
      <c r="E524" s="85" t="s">
        <v>1922</v>
      </c>
      <c r="F524" s="85" t="s">
        <v>671</v>
      </c>
      <c r="G524" s="85">
        <v>183195</v>
      </c>
      <c r="H524" s="89"/>
      <c r="I524" s="263" t="s">
        <v>2296</v>
      </c>
      <c r="J524" s="89"/>
      <c r="K524" s="89"/>
      <c r="L524" s="89"/>
      <c r="M524" s="89"/>
      <c r="N524" s="264">
        <v>13205</v>
      </c>
      <c r="O524" s="264">
        <v>0</v>
      </c>
      <c r="P524" s="89" t="s">
        <v>670</v>
      </c>
    </row>
    <row r="525" spans="1:16" ht="76.5" hidden="1">
      <c r="A525" s="261" t="s">
        <v>559</v>
      </c>
      <c r="B525" s="89"/>
      <c r="C525" s="262" t="s">
        <v>759</v>
      </c>
      <c r="D525" s="84">
        <v>43496</v>
      </c>
      <c r="E525" s="85" t="s">
        <v>1922</v>
      </c>
      <c r="F525" s="85" t="s">
        <v>671</v>
      </c>
      <c r="G525" s="85">
        <v>183301</v>
      </c>
      <c r="H525" s="89"/>
      <c r="I525" s="263" t="s">
        <v>2297</v>
      </c>
      <c r="J525" s="89"/>
      <c r="K525" s="89"/>
      <c r="L525" s="89"/>
      <c r="M525" s="89"/>
      <c r="N525" s="264">
        <v>35258</v>
      </c>
      <c r="O525" s="264">
        <v>0</v>
      </c>
      <c r="P525" s="89" t="s">
        <v>670</v>
      </c>
    </row>
    <row r="526" spans="1:16" ht="76.5" hidden="1">
      <c r="A526" s="261" t="s">
        <v>559</v>
      </c>
      <c r="B526" s="89"/>
      <c r="C526" s="262" t="s">
        <v>759</v>
      </c>
      <c r="D526" s="84">
        <v>43496</v>
      </c>
      <c r="E526" s="85" t="s">
        <v>1922</v>
      </c>
      <c r="F526" s="85" t="s">
        <v>671</v>
      </c>
      <c r="G526" s="85">
        <v>183184</v>
      </c>
      <c r="H526" s="89"/>
      <c r="I526" s="263" t="s">
        <v>2298</v>
      </c>
      <c r="J526" s="89"/>
      <c r="K526" s="89"/>
      <c r="L526" s="89"/>
      <c r="M526" s="89"/>
      <c r="N526" s="264">
        <v>15383</v>
      </c>
      <c r="O526" s="264">
        <v>0</v>
      </c>
      <c r="P526" s="89" t="s">
        <v>670</v>
      </c>
    </row>
    <row r="527" spans="1:16" ht="76.5" hidden="1">
      <c r="A527" s="261" t="s">
        <v>559</v>
      </c>
      <c r="B527" s="89"/>
      <c r="C527" s="262" t="s">
        <v>759</v>
      </c>
      <c r="D527" s="84">
        <v>43496</v>
      </c>
      <c r="E527" s="85" t="s">
        <v>1922</v>
      </c>
      <c r="F527" s="85" t="s">
        <v>671</v>
      </c>
      <c r="G527" s="85">
        <v>183308</v>
      </c>
      <c r="H527" s="89"/>
      <c r="I527" s="263" t="s">
        <v>2300</v>
      </c>
      <c r="J527" s="89"/>
      <c r="K527" s="89"/>
      <c r="L527" s="89"/>
      <c r="M527" s="89"/>
      <c r="N527" s="264">
        <v>17775</v>
      </c>
      <c r="O527" s="264">
        <v>0</v>
      </c>
      <c r="P527" s="89" t="s">
        <v>670</v>
      </c>
    </row>
    <row r="528" spans="1:16" ht="76.5" hidden="1">
      <c r="A528" s="261" t="s">
        <v>559</v>
      </c>
      <c r="B528" s="89"/>
      <c r="C528" s="262" t="s">
        <v>759</v>
      </c>
      <c r="D528" s="84">
        <v>43496</v>
      </c>
      <c r="E528" s="85" t="s">
        <v>1922</v>
      </c>
      <c r="F528" s="85" t="s">
        <v>671</v>
      </c>
      <c r="G528" s="85">
        <v>183204</v>
      </c>
      <c r="H528" s="89"/>
      <c r="I528" s="263" t="s">
        <v>2301</v>
      </c>
      <c r="J528" s="89"/>
      <c r="K528" s="89"/>
      <c r="L528" s="89"/>
      <c r="M528" s="89"/>
      <c r="N528" s="264">
        <v>14850</v>
      </c>
      <c r="O528" s="264">
        <v>0</v>
      </c>
      <c r="P528" s="89" t="s">
        <v>670</v>
      </c>
    </row>
    <row r="529" spans="1:16" ht="76.5" hidden="1">
      <c r="A529" s="261" t="s">
        <v>559</v>
      </c>
      <c r="B529" s="89"/>
      <c r="C529" s="262" t="s">
        <v>759</v>
      </c>
      <c r="D529" s="84">
        <v>43496</v>
      </c>
      <c r="E529" s="85" t="s">
        <v>1922</v>
      </c>
      <c r="F529" s="85" t="s">
        <v>671</v>
      </c>
      <c r="G529" s="85">
        <v>183313</v>
      </c>
      <c r="H529" s="89"/>
      <c r="I529" s="263" t="s">
        <v>2302</v>
      </c>
      <c r="J529" s="89"/>
      <c r="K529" s="89"/>
      <c r="L529" s="89"/>
      <c r="M529" s="89"/>
      <c r="N529" s="264">
        <v>3150</v>
      </c>
      <c r="O529" s="264">
        <v>0</v>
      </c>
      <c r="P529" s="89" t="s">
        <v>670</v>
      </c>
    </row>
    <row r="530" spans="1:16" ht="76.5" hidden="1">
      <c r="A530" s="261" t="s">
        <v>559</v>
      </c>
      <c r="B530" s="89"/>
      <c r="C530" s="262" t="s">
        <v>759</v>
      </c>
      <c r="D530" s="84">
        <v>43496</v>
      </c>
      <c r="E530" s="85" t="s">
        <v>1922</v>
      </c>
      <c r="F530" s="85" t="s">
        <v>671</v>
      </c>
      <c r="G530" s="85">
        <v>183295</v>
      </c>
      <c r="H530" s="89"/>
      <c r="I530" s="263" t="s">
        <v>2303</v>
      </c>
      <c r="J530" s="89"/>
      <c r="K530" s="89"/>
      <c r="L530" s="89"/>
      <c r="M530" s="89"/>
      <c r="N530" s="264">
        <v>61804</v>
      </c>
      <c r="O530" s="264">
        <v>0</v>
      </c>
      <c r="P530" s="89" t="s">
        <v>670</v>
      </c>
    </row>
    <row r="531" spans="1:16" ht="76.5" hidden="1">
      <c r="A531" s="261" t="s">
        <v>559</v>
      </c>
      <c r="B531" s="89"/>
      <c r="C531" s="262" t="s">
        <v>759</v>
      </c>
      <c r="D531" s="84">
        <v>43496</v>
      </c>
      <c r="E531" s="85" t="s">
        <v>1922</v>
      </c>
      <c r="F531" s="85" t="s">
        <v>671</v>
      </c>
      <c r="G531" s="85">
        <v>183206</v>
      </c>
      <c r="H531" s="89"/>
      <c r="I531" s="263" t="s">
        <v>2304</v>
      </c>
      <c r="J531" s="89"/>
      <c r="K531" s="89"/>
      <c r="L531" s="89"/>
      <c r="M531" s="89"/>
      <c r="N531" s="264">
        <v>4500</v>
      </c>
      <c r="O531" s="264">
        <v>0</v>
      </c>
      <c r="P531" s="89" t="s">
        <v>670</v>
      </c>
    </row>
    <row r="532" spans="1:16" ht="76.5" hidden="1">
      <c r="A532" s="261" t="s">
        <v>559</v>
      </c>
      <c r="B532" s="89"/>
      <c r="C532" s="262" t="s">
        <v>759</v>
      </c>
      <c r="D532" s="84">
        <v>43496</v>
      </c>
      <c r="E532" s="85" t="s">
        <v>1922</v>
      </c>
      <c r="F532" s="85" t="s">
        <v>671</v>
      </c>
      <c r="G532" s="85">
        <v>183213</v>
      </c>
      <c r="H532" s="89"/>
      <c r="I532" s="263" t="s">
        <v>2305</v>
      </c>
      <c r="J532" s="89"/>
      <c r="K532" s="89"/>
      <c r="L532" s="89"/>
      <c r="M532" s="89"/>
      <c r="N532" s="264">
        <v>9000</v>
      </c>
      <c r="O532" s="264">
        <v>0</v>
      </c>
      <c r="P532" s="89" t="s">
        <v>670</v>
      </c>
    </row>
    <row r="533" spans="1:16" ht="76.5" hidden="1">
      <c r="A533" s="261" t="s">
        <v>559</v>
      </c>
      <c r="B533" s="89"/>
      <c r="C533" s="262" t="s">
        <v>759</v>
      </c>
      <c r="D533" s="84">
        <v>43496</v>
      </c>
      <c r="E533" s="85" t="s">
        <v>1922</v>
      </c>
      <c r="F533" s="85" t="s">
        <v>671</v>
      </c>
      <c r="G533" s="85">
        <v>183229</v>
      </c>
      <c r="H533" s="89"/>
      <c r="I533" s="263" t="s">
        <v>2306</v>
      </c>
      <c r="J533" s="89"/>
      <c r="K533" s="89"/>
      <c r="L533" s="89"/>
      <c r="M533" s="89"/>
      <c r="N533" s="264">
        <v>4050</v>
      </c>
      <c r="O533" s="264">
        <v>0</v>
      </c>
      <c r="P533" s="89" t="s">
        <v>670</v>
      </c>
    </row>
    <row r="534" spans="1:16" ht="76.5" hidden="1">
      <c r="A534" s="261" t="s">
        <v>559</v>
      </c>
      <c r="B534" s="89"/>
      <c r="C534" s="262" t="s">
        <v>759</v>
      </c>
      <c r="D534" s="84">
        <v>43496</v>
      </c>
      <c r="E534" s="85" t="s">
        <v>1922</v>
      </c>
      <c r="F534" s="85" t="s">
        <v>671</v>
      </c>
      <c r="G534" s="85">
        <v>183286</v>
      </c>
      <c r="H534" s="89"/>
      <c r="I534" s="263" t="s">
        <v>2307</v>
      </c>
      <c r="J534" s="89"/>
      <c r="K534" s="89"/>
      <c r="L534" s="89"/>
      <c r="M534" s="89"/>
      <c r="N534" s="264">
        <v>3600</v>
      </c>
      <c r="O534" s="264">
        <v>0</v>
      </c>
      <c r="P534" s="89" t="s">
        <v>670</v>
      </c>
    </row>
    <row r="535" spans="1:16" ht="76.5" hidden="1">
      <c r="A535" s="261" t="s">
        <v>559</v>
      </c>
      <c r="B535" s="89"/>
      <c r="C535" s="262" t="s">
        <v>759</v>
      </c>
      <c r="D535" s="84">
        <v>43496</v>
      </c>
      <c r="E535" s="85" t="s">
        <v>1922</v>
      </c>
      <c r="F535" s="85" t="s">
        <v>671</v>
      </c>
      <c r="G535" s="85">
        <v>183242</v>
      </c>
      <c r="H535" s="89"/>
      <c r="I535" s="263" t="s">
        <v>2308</v>
      </c>
      <c r="J535" s="89"/>
      <c r="K535" s="89"/>
      <c r="L535" s="89"/>
      <c r="M535" s="89"/>
      <c r="N535" s="264">
        <v>9450</v>
      </c>
      <c r="O535" s="264">
        <v>0</v>
      </c>
      <c r="P535" s="89" t="s">
        <v>670</v>
      </c>
    </row>
    <row r="536" spans="1:16" ht="76.5" hidden="1">
      <c r="A536" s="261" t="s">
        <v>559</v>
      </c>
      <c r="B536" s="89"/>
      <c r="C536" s="262" t="s">
        <v>759</v>
      </c>
      <c r="D536" s="84">
        <v>43496</v>
      </c>
      <c r="E536" s="85" t="s">
        <v>1922</v>
      </c>
      <c r="F536" s="85" t="s">
        <v>671</v>
      </c>
      <c r="G536" s="85">
        <v>183190</v>
      </c>
      <c r="H536" s="89"/>
      <c r="I536" s="263" t="s">
        <v>2309</v>
      </c>
      <c r="J536" s="89"/>
      <c r="K536" s="89"/>
      <c r="L536" s="89"/>
      <c r="M536" s="89"/>
      <c r="N536" s="264">
        <v>10500</v>
      </c>
      <c r="O536" s="264">
        <v>0</v>
      </c>
      <c r="P536" s="89" t="s">
        <v>670</v>
      </c>
    </row>
    <row r="537" spans="1:16" ht="76.5" hidden="1">
      <c r="A537" s="261" t="s">
        <v>559</v>
      </c>
      <c r="B537" s="89"/>
      <c r="C537" s="262" t="s">
        <v>759</v>
      </c>
      <c r="D537" s="84">
        <v>43496</v>
      </c>
      <c r="E537" s="85" t="s">
        <v>1922</v>
      </c>
      <c r="F537" s="85" t="s">
        <v>671</v>
      </c>
      <c r="G537" s="85">
        <v>183221</v>
      </c>
      <c r="H537" s="89"/>
      <c r="I537" s="263" t="s">
        <v>2310</v>
      </c>
      <c r="J537" s="89"/>
      <c r="K537" s="89"/>
      <c r="L537" s="89"/>
      <c r="M537" s="89"/>
      <c r="N537" s="264">
        <v>5850</v>
      </c>
      <c r="O537" s="264">
        <v>0</v>
      </c>
      <c r="P537" s="89" t="s">
        <v>670</v>
      </c>
    </row>
    <row r="538" spans="1:16" ht="38.25" hidden="1">
      <c r="A538" s="261" t="s">
        <v>565</v>
      </c>
      <c r="B538" s="89"/>
      <c r="C538" s="262" t="s">
        <v>615</v>
      </c>
      <c r="D538" s="84">
        <v>43496</v>
      </c>
      <c r="E538" s="85" t="s">
        <v>1923</v>
      </c>
      <c r="F538" s="85" t="s">
        <v>6</v>
      </c>
      <c r="G538" s="85">
        <v>1077547</v>
      </c>
      <c r="H538" s="89"/>
      <c r="I538" s="263" t="s">
        <v>2311</v>
      </c>
      <c r="J538" s="89"/>
      <c r="K538" s="89"/>
      <c r="L538" s="89"/>
      <c r="M538" s="89"/>
      <c r="N538" s="264">
        <v>0</v>
      </c>
      <c r="O538" s="264">
        <v>5130.66</v>
      </c>
      <c r="P538" s="89" t="s">
        <v>670</v>
      </c>
    </row>
    <row r="539" spans="1:16" ht="76.5" hidden="1">
      <c r="A539" s="261" t="s">
        <v>559</v>
      </c>
      <c r="B539" s="89"/>
      <c r="C539" s="262" t="s">
        <v>759</v>
      </c>
      <c r="D539" s="84">
        <v>43496</v>
      </c>
      <c r="E539" s="85" t="s">
        <v>1922</v>
      </c>
      <c r="F539" s="85" t="s">
        <v>671</v>
      </c>
      <c r="G539" s="85">
        <v>183492</v>
      </c>
      <c r="H539" s="89"/>
      <c r="I539" s="263" t="s">
        <v>2312</v>
      </c>
      <c r="J539" s="89"/>
      <c r="K539" s="89"/>
      <c r="L539" s="89"/>
      <c r="M539" s="89"/>
      <c r="N539" s="264">
        <v>900</v>
      </c>
      <c r="O539" s="264">
        <v>0</v>
      </c>
      <c r="P539" s="89" t="s">
        <v>670</v>
      </c>
    </row>
    <row r="540" spans="1:16" ht="76.5" hidden="1">
      <c r="A540" s="261" t="s">
        <v>559</v>
      </c>
      <c r="B540" s="89"/>
      <c r="C540" s="262" t="s">
        <v>759</v>
      </c>
      <c r="D540" s="84">
        <v>43496</v>
      </c>
      <c r="E540" s="85" t="s">
        <v>1922</v>
      </c>
      <c r="F540" s="85" t="s">
        <v>671</v>
      </c>
      <c r="G540" s="85">
        <v>183491</v>
      </c>
      <c r="H540" s="89"/>
      <c r="I540" s="263" t="s">
        <v>2313</v>
      </c>
      <c r="J540" s="89"/>
      <c r="K540" s="89"/>
      <c r="L540" s="89"/>
      <c r="M540" s="89"/>
      <c r="N540" s="264">
        <v>16064</v>
      </c>
      <c r="O540" s="264">
        <v>0</v>
      </c>
      <c r="P540" s="89" t="s">
        <v>670</v>
      </c>
    </row>
    <row r="541" spans="1:16" ht="76.5" hidden="1">
      <c r="A541" s="261" t="s">
        <v>559</v>
      </c>
      <c r="B541" s="89"/>
      <c r="C541" s="262" t="s">
        <v>759</v>
      </c>
      <c r="D541" s="84">
        <v>43496</v>
      </c>
      <c r="E541" s="85" t="s">
        <v>1922</v>
      </c>
      <c r="F541" s="85" t="s">
        <v>671</v>
      </c>
      <c r="G541" s="85">
        <v>183483</v>
      </c>
      <c r="H541" s="89"/>
      <c r="I541" s="263" t="s">
        <v>2314</v>
      </c>
      <c r="J541" s="89"/>
      <c r="K541" s="89"/>
      <c r="L541" s="89"/>
      <c r="M541" s="89"/>
      <c r="N541" s="264">
        <v>19500</v>
      </c>
      <c r="O541" s="264">
        <v>0</v>
      </c>
      <c r="P541" s="89" t="s">
        <v>670</v>
      </c>
    </row>
    <row r="542" spans="1:16" ht="76.5" hidden="1">
      <c r="A542" s="261" t="s">
        <v>559</v>
      </c>
      <c r="B542" s="89"/>
      <c r="C542" s="262" t="s">
        <v>759</v>
      </c>
      <c r="D542" s="84">
        <v>43496</v>
      </c>
      <c r="E542" s="85" t="s">
        <v>1922</v>
      </c>
      <c r="F542" s="85" t="s">
        <v>671</v>
      </c>
      <c r="G542" s="85">
        <v>183484</v>
      </c>
      <c r="H542" s="89"/>
      <c r="I542" s="263" t="s">
        <v>2315</v>
      </c>
      <c r="J542" s="89"/>
      <c r="K542" s="89"/>
      <c r="L542" s="89"/>
      <c r="M542" s="89"/>
      <c r="N542" s="264">
        <v>23006</v>
      </c>
      <c r="O542" s="264">
        <v>0</v>
      </c>
      <c r="P542" s="89" t="s">
        <v>670</v>
      </c>
    </row>
    <row r="543" spans="1:16" ht="76.5" hidden="1">
      <c r="A543" s="261" t="s">
        <v>559</v>
      </c>
      <c r="B543" s="89"/>
      <c r="C543" s="262" t="s">
        <v>759</v>
      </c>
      <c r="D543" s="84">
        <v>43496</v>
      </c>
      <c r="E543" s="85" t="s">
        <v>1922</v>
      </c>
      <c r="F543" s="85" t="s">
        <v>671</v>
      </c>
      <c r="G543" s="85">
        <v>183487</v>
      </c>
      <c r="H543" s="89"/>
      <c r="I543" s="263" t="s">
        <v>2316</v>
      </c>
      <c r="J543" s="89"/>
      <c r="K543" s="89"/>
      <c r="L543" s="89"/>
      <c r="M543" s="89"/>
      <c r="N543" s="264">
        <v>15000</v>
      </c>
      <c r="O543" s="264">
        <v>0</v>
      </c>
      <c r="P543" s="89" t="s">
        <v>670</v>
      </c>
    </row>
    <row r="544" spans="1:16" ht="76.5" hidden="1">
      <c r="A544" s="261" t="s">
        <v>559</v>
      </c>
      <c r="B544" s="89"/>
      <c r="C544" s="262" t="s">
        <v>759</v>
      </c>
      <c r="D544" s="84">
        <v>43496</v>
      </c>
      <c r="E544" s="85" t="s">
        <v>1922</v>
      </c>
      <c r="F544" s="85" t="s">
        <v>671</v>
      </c>
      <c r="G544" s="85">
        <v>183488</v>
      </c>
      <c r="H544" s="89"/>
      <c r="I544" s="263" t="s">
        <v>2317</v>
      </c>
      <c r="J544" s="89"/>
      <c r="K544" s="89"/>
      <c r="L544" s="89"/>
      <c r="M544" s="89"/>
      <c r="N544" s="264">
        <v>12000</v>
      </c>
      <c r="O544" s="264">
        <v>0</v>
      </c>
      <c r="P544" s="89" t="s">
        <v>670</v>
      </c>
    </row>
    <row r="545" spans="1:16" ht="76.5" hidden="1">
      <c r="A545" s="261" t="s">
        <v>559</v>
      </c>
      <c r="B545" s="89"/>
      <c r="C545" s="262" t="s">
        <v>759</v>
      </c>
      <c r="D545" s="84">
        <v>43496</v>
      </c>
      <c r="E545" s="85" t="s">
        <v>1922</v>
      </c>
      <c r="F545" s="85" t="s">
        <v>671</v>
      </c>
      <c r="G545" s="85">
        <v>183430</v>
      </c>
      <c r="H545" s="89"/>
      <c r="I545" s="263" t="s">
        <v>2318</v>
      </c>
      <c r="J545" s="89"/>
      <c r="K545" s="89"/>
      <c r="L545" s="89"/>
      <c r="M545" s="89"/>
      <c r="N545" s="264">
        <v>11250</v>
      </c>
      <c r="O545" s="264">
        <v>0</v>
      </c>
      <c r="P545" s="89" t="s">
        <v>670</v>
      </c>
    </row>
    <row r="546" spans="1:16" ht="76.5" hidden="1">
      <c r="A546" s="261" t="s">
        <v>559</v>
      </c>
      <c r="B546" s="89"/>
      <c r="C546" s="262" t="s">
        <v>759</v>
      </c>
      <c r="D546" s="84">
        <v>43496</v>
      </c>
      <c r="E546" s="85" t="s">
        <v>1922</v>
      </c>
      <c r="F546" s="85" t="s">
        <v>671</v>
      </c>
      <c r="G546" s="85">
        <v>183427</v>
      </c>
      <c r="H546" s="89"/>
      <c r="I546" s="263" t="s">
        <v>2319</v>
      </c>
      <c r="J546" s="89"/>
      <c r="K546" s="89"/>
      <c r="L546" s="89"/>
      <c r="M546" s="89"/>
      <c r="N546" s="264">
        <v>7200</v>
      </c>
      <c r="O546" s="264">
        <v>0</v>
      </c>
      <c r="P546" s="89" t="s">
        <v>670</v>
      </c>
    </row>
    <row r="547" spans="1:16" ht="76.5" hidden="1">
      <c r="A547" s="261" t="s">
        <v>559</v>
      </c>
      <c r="B547" s="89"/>
      <c r="C547" s="262" t="s">
        <v>759</v>
      </c>
      <c r="D547" s="84">
        <v>43496</v>
      </c>
      <c r="E547" s="85" t="s">
        <v>1922</v>
      </c>
      <c r="F547" s="85" t="s">
        <v>671</v>
      </c>
      <c r="G547" s="85">
        <v>183433</v>
      </c>
      <c r="H547" s="89"/>
      <c r="I547" s="263" t="s">
        <v>2320</v>
      </c>
      <c r="J547" s="89"/>
      <c r="K547" s="89"/>
      <c r="L547" s="89"/>
      <c r="M547" s="89"/>
      <c r="N547" s="264">
        <v>31500</v>
      </c>
      <c r="O547" s="264">
        <v>0</v>
      </c>
      <c r="P547" s="89" t="s">
        <v>670</v>
      </c>
    </row>
    <row r="548" spans="1:16" ht="76.5" hidden="1">
      <c r="A548" s="261" t="s">
        <v>559</v>
      </c>
      <c r="B548" s="89"/>
      <c r="C548" s="262" t="s">
        <v>759</v>
      </c>
      <c r="D548" s="84">
        <v>43496</v>
      </c>
      <c r="E548" s="85" t="s">
        <v>1922</v>
      </c>
      <c r="F548" s="85" t="s">
        <v>671</v>
      </c>
      <c r="G548" s="85">
        <v>183434</v>
      </c>
      <c r="H548" s="89"/>
      <c r="I548" s="263" t="s">
        <v>2321</v>
      </c>
      <c r="J548" s="89"/>
      <c r="K548" s="89"/>
      <c r="L548" s="89"/>
      <c r="M548" s="89"/>
      <c r="N548" s="264">
        <v>14850</v>
      </c>
      <c r="O548" s="264">
        <v>0</v>
      </c>
      <c r="P548" s="89" t="s">
        <v>670</v>
      </c>
    </row>
    <row r="549" spans="1:16" ht="76.5" hidden="1">
      <c r="A549" s="261" t="s">
        <v>559</v>
      </c>
      <c r="B549" s="89"/>
      <c r="C549" s="262" t="s">
        <v>759</v>
      </c>
      <c r="D549" s="84">
        <v>43496</v>
      </c>
      <c r="E549" s="85" t="s">
        <v>1922</v>
      </c>
      <c r="F549" s="85" t="s">
        <v>671</v>
      </c>
      <c r="G549" s="85">
        <v>183435</v>
      </c>
      <c r="H549" s="89"/>
      <c r="I549" s="263" t="s">
        <v>2322</v>
      </c>
      <c r="J549" s="89"/>
      <c r="K549" s="89"/>
      <c r="L549" s="89"/>
      <c r="M549" s="89"/>
      <c r="N549" s="264">
        <v>13050</v>
      </c>
      <c r="O549" s="264">
        <v>0</v>
      </c>
      <c r="P549" s="89" t="s">
        <v>670</v>
      </c>
    </row>
    <row r="550" spans="1:16" ht="76.5" hidden="1">
      <c r="A550" s="261" t="s">
        <v>559</v>
      </c>
      <c r="B550" s="89"/>
      <c r="C550" s="262" t="s">
        <v>759</v>
      </c>
      <c r="D550" s="84">
        <v>43496</v>
      </c>
      <c r="E550" s="85" t="s">
        <v>1922</v>
      </c>
      <c r="F550" s="85" t="s">
        <v>671</v>
      </c>
      <c r="G550" s="85">
        <v>183458</v>
      </c>
      <c r="H550" s="89"/>
      <c r="I550" s="263" t="s">
        <v>2323</v>
      </c>
      <c r="J550" s="89"/>
      <c r="K550" s="89"/>
      <c r="L550" s="89"/>
      <c r="M550" s="89"/>
      <c r="N550" s="264">
        <v>6000</v>
      </c>
      <c r="O550" s="264">
        <v>0</v>
      </c>
      <c r="P550" s="89" t="s">
        <v>670</v>
      </c>
    </row>
    <row r="551" spans="1:16" ht="76.5" hidden="1">
      <c r="A551" s="261" t="s">
        <v>559</v>
      </c>
      <c r="B551" s="89"/>
      <c r="C551" s="262" t="s">
        <v>759</v>
      </c>
      <c r="D551" s="84">
        <v>43496</v>
      </c>
      <c r="E551" s="85" t="s">
        <v>1922</v>
      </c>
      <c r="F551" s="85" t="s">
        <v>671</v>
      </c>
      <c r="G551" s="85">
        <v>183454</v>
      </c>
      <c r="H551" s="89"/>
      <c r="I551" s="263" t="s">
        <v>2324</v>
      </c>
      <c r="J551" s="89"/>
      <c r="K551" s="89"/>
      <c r="L551" s="89"/>
      <c r="M551" s="89"/>
      <c r="N551" s="264">
        <v>15000</v>
      </c>
      <c r="O551" s="264">
        <v>0</v>
      </c>
      <c r="P551" s="89" t="s">
        <v>670</v>
      </c>
    </row>
    <row r="552" spans="1:16" ht="76.5" hidden="1">
      <c r="A552" s="261" t="s">
        <v>559</v>
      </c>
      <c r="B552" s="89"/>
      <c r="C552" s="262" t="s">
        <v>759</v>
      </c>
      <c r="D552" s="84">
        <v>43496</v>
      </c>
      <c r="E552" s="85" t="s">
        <v>1922</v>
      </c>
      <c r="F552" s="85" t="s">
        <v>671</v>
      </c>
      <c r="G552" s="85">
        <v>183446</v>
      </c>
      <c r="H552" s="89"/>
      <c r="I552" s="263" t="s">
        <v>2325</v>
      </c>
      <c r="J552" s="89"/>
      <c r="K552" s="89"/>
      <c r="L552" s="89"/>
      <c r="M552" s="89"/>
      <c r="N552" s="264">
        <v>15000</v>
      </c>
      <c r="O552" s="264">
        <v>0</v>
      </c>
      <c r="P552" s="89" t="s">
        <v>670</v>
      </c>
    </row>
    <row r="553" spans="1:16" ht="76.5" hidden="1">
      <c r="A553" s="261" t="s">
        <v>559</v>
      </c>
      <c r="B553" s="89"/>
      <c r="C553" s="262" t="s">
        <v>759</v>
      </c>
      <c r="D553" s="84">
        <v>43496</v>
      </c>
      <c r="E553" s="85" t="s">
        <v>1922</v>
      </c>
      <c r="F553" s="85" t="s">
        <v>671</v>
      </c>
      <c r="G553" s="85">
        <v>183438</v>
      </c>
      <c r="H553" s="89"/>
      <c r="I553" s="263" t="s">
        <v>2326</v>
      </c>
      <c r="J553" s="89"/>
      <c r="K553" s="89"/>
      <c r="L553" s="89"/>
      <c r="M553" s="89"/>
      <c r="N553" s="264">
        <v>13950</v>
      </c>
      <c r="O553" s="264">
        <v>0</v>
      </c>
      <c r="P553" s="89" t="s">
        <v>670</v>
      </c>
    </row>
    <row r="554" spans="1:16" ht="76.5" hidden="1">
      <c r="A554" s="261" t="s">
        <v>559</v>
      </c>
      <c r="B554" s="89"/>
      <c r="C554" s="262" t="s">
        <v>759</v>
      </c>
      <c r="D554" s="84">
        <v>43496</v>
      </c>
      <c r="E554" s="85" t="s">
        <v>1922</v>
      </c>
      <c r="F554" s="85" t="s">
        <v>671</v>
      </c>
      <c r="G554" s="85">
        <v>183443</v>
      </c>
      <c r="H554" s="89"/>
      <c r="I554" s="263" t="s">
        <v>2327</v>
      </c>
      <c r="J554" s="89"/>
      <c r="K554" s="89"/>
      <c r="L554" s="89"/>
      <c r="M554" s="89"/>
      <c r="N554" s="264">
        <v>12000</v>
      </c>
      <c r="O554" s="264">
        <v>0</v>
      </c>
      <c r="P554" s="89" t="s">
        <v>670</v>
      </c>
    </row>
    <row r="555" spans="1:16" ht="76.5" hidden="1">
      <c r="A555" s="261" t="s">
        <v>559</v>
      </c>
      <c r="B555" s="89"/>
      <c r="C555" s="262" t="s">
        <v>759</v>
      </c>
      <c r="D555" s="84">
        <v>43496</v>
      </c>
      <c r="E555" s="85" t="s">
        <v>1922</v>
      </c>
      <c r="F555" s="85" t="s">
        <v>671</v>
      </c>
      <c r="G555" s="85">
        <v>183490</v>
      </c>
      <c r="H555" s="89"/>
      <c r="I555" s="263" t="s">
        <v>2328</v>
      </c>
      <c r="J555" s="89"/>
      <c r="K555" s="89"/>
      <c r="L555" s="89"/>
      <c r="M555" s="89"/>
      <c r="N555" s="264">
        <v>3267</v>
      </c>
      <c r="O555" s="264">
        <v>0</v>
      </c>
      <c r="P555" s="89" t="s">
        <v>670</v>
      </c>
    </row>
    <row r="556" spans="1:16" ht="38.25" hidden="1">
      <c r="A556" s="261">
        <v>35</v>
      </c>
      <c r="B556" s="89"/>
      <c r="C556" s="262" t="s">
        <v>46</v>
      </c>
      <c r="D556" s="84">
        <v>43497</v>
      </c>
      <c r="E556" s="85" t="s">
        <v>2377</v>
      </c>
      <c r="F556" s="85" t="s">
        <v>3</v>
      </c>
      <c r="G556" s="85">
        <v>1708796</v>
      </c>
      <c r="H556" s="89"/>
      <c r="I556" s="263" t="s">
        <v>2985</v>
      </c>
      <c r="J556" s="89"/>
      <c r="K556" s="89"/>
      <c r="L556" s="89"/>
      <c r="M556" s="89"/>
      <c r="N556" s="264">
        <v>0</v>
      </c>
      <c r="O556" s="264">
        <v>1000</v>
      </c>
      <c r="P556" s="89" t="s">
        <v>670</v>
      </c>
    </row>
    <row r="557" spans="1:16" ht="51" hidden="1">
      <c r="A557" s="261" t="s">
        <v>565</v>
      </c>
      <c r="B557" s="89"/>
      <c r="C557" s="262" t="s">
        <v>615</v>
      </c>
      <c r="D557" s="84">
        <v>43497</v>
      </c>
      <c r="E557" s="85" t="s">
        <v>2378</v>
      </c>
      <c r="F557" s="85" t="s">
        <v>3</v>
      </c>
      <c r="G557" s="85">
        <v>1708814</v>
      </c>
      <c r="H557" s="89"/>
      <c r="I557" s="263" t="s">
        <v>2986</v>
      </c>
      <c r="J557" s="89"/>
      <c r="K557" s="89"/>
      <c r="L557" s="89"/>
      <c r="M557" s="89"/>
      <c r="N557" s="264">
        <v>0</v>
      </c>
      <c r="O557" s="264">
        <v>40.800000000000004</v>
      </c>
      <c r="P557" s="89" t="s">
        <v>670</v>
      </c>
    </row>
    <row r="558" spans="1:16" ht="51" hidden="1">
      <c r="A558" s="261">
        <v>212</v>
      </c>
      <c r="B558" s="89"/>
      <c r="C558" s="262" t="s">
        <v>100</v>
      </c>
      <c r="D558" s="84">
        <v>43497</v>
      </c>
      <c r="E558" s="85" t="s">
        <v>2379</v>
      </c>
      <c r="F558" s="85" t="s">
        <v>3</v>
      </c>
      <c r="G558" s="85">
        <v>1708850</v>
      </c>
      <c r="H558" s="89"/>
      <c r="I558" s="263" t="s">
        <v>2987</v>
      </c>
      <c r="J558" s="89"/>
      <c r="K558" s="89"/>
      <c r="L558" s="89"/>
      <c r="M558" s="89"/>
      <c r="N558" s="264">
        <v>0</v>
      </c>
      <c r="O558" s="264">
        <v>1459.5</v>
      </c>
      <c r="P558" s="89" t="s">
        <v>670</v>
      </c>
    </row>
    <row r="559" spans="1:16" ht="51" hidden="1">
      <c r="A559" s="261" t="s">
        <v>565</v>
      </c>
      <c r="B559" s="89"/>
      <c r="C559" s="262" t="s">
        <v>615</v>
      </c>
      <c r="D559" s="84">
        <v>43497</v>
      </c>
      <c r="E559" s="85" t="s">
        <v>2380</v>
      </c>
      <c r="F559" s="85" t="s">
        <v>3</v>
      </c>
      <c r="G559" s="85">
        <v>1708861</v>
      </c>
      <c r="H559" s="89"/>
      <c r="I559" s="263" t="s">
        <v>2988</v>
      </c>
      <c r="J559" s="89"/>
      <c r="K559" s="89"/>
      <c r="L559" s="89"/>
      <c r="M559" s="89"/>
      <c r="N559" s="264">
        <v>0</v>
      </c>
      <c r="O559" s="264">
        <v>795</v>
      </c>
      <c r="P559" s="89" t="s">
        <v>670</v>
      </c>
    </row>
    <row r="560" spans="1:16" ht="51" hidden="1">
      <c r="A560" s="261">
        <v>593</v>
      </c>
      <c r="B560" s="89"/>
      <c r="C560" s="262" t="s">
        <v>612</v>
      </c>
      <c r="D560" s="84">
        <v>43497</v>
      </c>
      <c r="E560" s="85" t="s">
        <v>2381</v>
      </c>
      <c r="F560" s="85" t="s">
        <v>3</v>
      </c>
      <c r="G560" s="85">
        <v>1708603</v>
      </c>
      <c r="H560" s="89"/>
      <c r="I560" s="263" t="s">
        <v>2989</v>
      </c>
      <c r="J560" s="89"/>
      <c r="K560" s="89"/>
      <c r="L560" s="89"/>
      <c r="M560" s="89"/>
      <c r="N560" s="264">
        <v>0</v>
      </c>
      <c r="O560" s="264">
        <v>395357.64</v>
      </c>
      <c r="P560" s="89" t="s">
        <v>670</v>
      </c>
    </row>
    <row r="561" spans="1:16" ht="38.25" hidden="1">
      <c r="A561" s="261" t="s">
        <v>565</v>
      </c>
      <c r="B561" s="89"/>
      <c r="C561" s="262" t="s">
        <v>615</v>
      </c>
      <c r="D561" s="84">
        <v>43497</v>
      </c>
      <c r="E561" s="85" t="s">
        <v>2382</v>
      </c>
      <c r="F561" s="85" t="s">
        <v>3</v>
      </c>
      <c r="G561" s="85">
        <v>1708589</v>
      </c>
      <c r="H561" s="89"/>
      <c r="I561" s="263" t="s">
        <v>2990</v>
      </c>
      <c r="J561" s="89"/>
      <c r="K561" s="89"/>
      <c r="L561" s="89"/>
      <c r="M561" s="89"/>
      <c r="N561" s="264">
        <v>0</v>
      </c>
      <c r="O561" s="264">
        <v>70754.2</v>
      </c>
      <c r="P561" s="89" t="s">
        <v>670</v>
      </c>
    </row>
    <row r="562" spans="1:16" ht="38.25" hidden="1">
      <c r="A562" s="261" t="s">
        <v>565</v>
      </c>
      <c r="B562" s="89"/>
      <c r="C562" s="262" t="s">
        <v>615</v>
      </c>
      <c r="D562" s="84">
        <v>43497</v>
      </c>
      <c r="E562" s="85" t="s">
        <v>2383</v>
      </c>
      <c r="F562" s="85" t="s">
        <v>3</v>
      </c>
      <c r="G562" s="85">
        <v>1708634</v>
      </c>
      <c r="H562" s="89"/>
      <c r="I562" s="263" t="s">
        <v>712</v>
      </c>
      <c r="J562" s="89"/>
      <c r="K562" s="89"/>
      <c r="L562" s="89"/>
      <c r="M562" s="89"/>
      <c r="N562" s="264">
        <v>0</v>
      </c>
      <c r="O562" s="264">
        <v>545</v>
      </c>
      <c r="P562" s="89" t="s">
        <v>670</v>
      </c>
    </row>
    <row r="563" spans="1:16" ht="38.25" hidden="1">
      <c r="A563" s="261" t="s">
        <v>565</v>
      </c>
      <c r="B563" s="89"/>
      <c r="C563" s="262" t="s">
        <v>615</v>
      </c>
      <c r="D563" s="84">
        <v>43497</v>
      </c>
      <c r="E563" s="85" t="s">
        <v>2384</v>
      </c>
      <c r="F563" s="85" t="s">
        <v>3</v>
      </c>
      <c r="G563" s="85">
        <v>1708627</v>
      </c>
      <c r="H563" s="89"/>
      <c r="I563" s="263" t="s">
        <v>2991</v>
      </c>
      <c r="J563" s="89"/>
      <c r="K563" s="89"/>
      <c r="L563" s="89"/>
      <c r="M563" s="89"/>
      <c r="N563" s="264">
        <v>0</v>
      </c>
      <c r="O563" s="264">
        <v>4959.99</v>
      </c>
      <c r="P563" s="89" t="s">
        <v>670</v>
      </c>
    </row>
    <row r="564" spans="1:16" ht="51" hidden="1">
      <c r="A564" s="261" t="s">
        <v>565</v>
      </c>
      <c r="B564" s="89"/>
      <c r="C564" s="262" t="s">
        <v>615</v>
      </c>
      <c r="D564" s="84">
        <v>43497</v>
      </c>
      <c r="E564" s="85" t="s">
        <v>2385</v>
      </c>
      <c r="F564" s="85" t="s">
        <v>3</v>
      </c>
      <c r="G564" s="85">
        <v>1708604</v>
      </c>
      <c r="H564" s="89"/>
      <c r="I564" s="263" t="s">
        <v>713</v>
      </c>
      <c r="J564" s="89"/>
      <c r="K564" s="89"/>
      <c r="L564" s="89"/>
      <c r="M564" s="89"/>
      <c r="N564" s="264">
        <v>0</v>
      </c>
      <c r="O564" s="264">
        <v>1000</v>
      </c>
      <c r="P564" s="89" t="s">
        <v>670</v>
      </c>
    </row>
    <row r="565" spans="1:16" ht="38.25" hidden="1">
      <c r="A565" s="261" t="s">
        <v>565</v>
      </c>
      <c r="B565" s="89"/>
      <c r="C565" s="262" t="s">
        <v>615</v>
      </c>
      <c r="D565" s="84">
        <v>43497</v>
      </c>
      <c r="E565" s="85" t="s">
        <v>2386</v>
      </c>
      <c r="F565" s="85" t="s">
        <v>3</v>
      </c>
      <c r="G565" s="85">
        <v>1708601</v>
      </c>
      <c r="H565" s="89"/>
      <c r="I565" s="263" t="s">
        <v>2992</v>
      </c>
      <c r="J565" s="89"/>
      <c r="K565" s="89"/>
      <c r="L565" s="89"/>
      <c r="M565" s="89"/>
      <c r="N565" s="264">
        <v>0</v>
      </c>
      <c r="O565" s="264">
        <v>2916.2400000000002</v>
      </c>
      <c r="P565" s="89" t="s">
        <v>670</v>
      </c>
    </row>
    <row r="566" spans="1:16" ht="38.25" hidden="1">
      <c r="A566" s="261" t="s">
        <v>565</v>
      </c>
      <c r="B566" s="89"/>
      <c r="C566" s="262" t="s">
        <v>615</v>
      </c>
      <c r="D566" s="84">
        <v>43497</v>
      </c>
      <c r="E566" s="85" t="s">
        <v>2387</v>
      </c>
      <c r="F566" s="85" t="s">
        <v>3</v>
      </c>
      <c r="G566" s="85">
        <v>1708598</v>
      </c>
      <c r="H566" s="89"/>
      <c r="I566" s="263" t="s">
        <v>2993</v>
      </c>
      <c r="J566" s="89"/>
      <c r="K566" s="89"/>
      <c r="L566" s="89"/>
      <c r="M566" s="89"/>
      <c r="N566" s="264">
        <v>0</v>
      </c>
      <c r="O566" s="264">
        <v>276.94</v>
      </c>
      <c r="P566" s="89" t="s">
        <v>670</v>
      </c>
    </row>
    <row r="567" spans="1:16" ht="51" hidden="1">
      <c r="A567" s="261" t="s">
        <v>565</v>
      </c>
      <c r="B567" s="89"/>
      <c r="C567" s="262" t="s">
        <v>615</v>
      </c>
      <c r="D567" s="84">
        <v>43497</v>
      </c>
      <c r="E567" s="85" t="s">
        <v>2388</v>
      </c>
      <c r="F567" s="85" t="s">
        <v>3</v>
      </c>
      <c r="G567" s="85">
        <v>1708594</v>
      </c>
      <c r="H567" s="89"/>
      <c r="I567" s="263" t="s">
        <v>2994</v>
      </c>
      <c r="J567" s="89"/>
      <c r="K567" s="89"/>
      <c r="L567" s="89"/>
      <c r="M567" s="89"/>
      <c r="N567" s="264">
        <v>0</v>
      </c>
      <c r="O567" s="264">
        <v>5020</v>
      </c>
      <c r="P567" s="89" t="s">
        <v>670</v>
      </c>
    </row>
    <row r="568" spans="1:16" ht="51" hidden="1">
      <c r="A568" s="261" t="s">
        <v>565</v>
      </c>
      <c r="B568" s="89"/>
      <c r="C568" s="262" t="s">
        <v>615</v>
      </c>
      <c r="D568" s="84">
        <v>43497</v>
      </c>
      <c r="E568" s="85" t="s">
        <v>2389</v>
      </c>
      <c r="F568" s="85" t="s">
        <v>3</v>
      </c>
      <c r="G568" s="85">
        <v>1708593</v>
      </c>
      <c r="H568" s="89"/>
      <c r="I568" s="263" t="s">
        <v>2995</v>
      </c>
      <c r="J568" s="89"/>
      <c r="K568" s="89"/>
      <c r="L568" s="89"/>
      <c r="M568" s="89"/>
      <c r="N568" s="264">
        <v>0</v>
      </c>
      <c r="O568" s="264">
        <v>10296.700000000001</v>
      </c>
      <c r="P568" s="89" t="s">
        <v>670</v>
      </c>
    </row>
    <row r="569" spans="1:16" ht="63.75" hidden="1">
      <c r="A569" s="261" t="s">
        <v>559</v>
      </c>
      <c r="B569" s="89"/>
      <c r="C569" s="262" t="s">
        <v>759</v>
      </c>
      <c r="D569" s="84">
        <v>43497</v>
      </c>
      <c r="E569" s="85" t="s">
        <v>2390</v>
      </c>
      <c r="F569" s="85" t="s">
        <v>671</v>
      </c>
      <c r="G569" s="85">
        <v>183173</v>
      </c>
      <c r="H569" s="89"/>
      <c r="I569" s="263" t="s">
        <v>2996</v>
      </c>
      <c r="J569" s="89"/>
      <c r="K569" s="89"/>
      <c r="L569" s="89"/>
      <c r="M569" s="89"/>
      <c r="N569" s="264">
        <v>0</v>
      </c>
      <c r="O569" s="264">
        <v>5574094.5899999999</v>
      </c>
      <c r="P569" s="89" t="s">
        <v>670</v>
      </c>
    </row>
    <row r="570" spans="1:16" ht="63.75" hidden="1">
      <c r="A570" s="261" t="s">
        <v>559</v>
      </c>
      <c r="B570" s="89"/>
      <c r="C570" s="262" t="s">
        <v>759</v>
      </c>
      <c r="D570" s="84">
        <v>43497</v>
      </c>
      <c r="E570" s="85" t="s">
        <v>2390</v>
      </c>
      <c r="F570" s="85" t="s">
        <v>671</v>
      </c>
      <c r="G570" s="85">
        <v>183175</v>
      </c>
      <c r="H570" s="89"/>
      <c r="I570" s="263" t="s">
        <v>2997</v>
      </c>
      <c r="J570" s="89"/>
      <c r="K570" s="89"/>
      <c r="L570" s="89"/>
      <c r="M570" s="89"/>
      <c r="N570" s="264">
        <v>0</v>
      </c>
      <c r="O570" s="264">
        <v>1303841.95</v>
      </c>
      <c r="P570" s="89" t="s">
        <v>670</v>
      </c>
    </row>
    <row r="571" spans="1:16" ht="63.75" hidden="1">
      <c r="A571" s="261" t="s">
        <v>559</v>
      </c>
      <c r="B571" s="89"/>
      <c r="C571" s="262" t="s">
        <v>759</v>
      </c>
      <c r="D571" s="84">
        <v>43497</v>
      </c>
      <c r="E571" s="85" t="s">
        <v>2390</v>
      </c>
      <c r="F571" s="85" t="s">
        <v>671</v>
      </c>
      <c r="G571" s="85">
        <v>183189</v>
      </c>
      <c r="H571" s="89"/>
      <c r="I571" s="263" t="s">
        <v>2998</v>
      </c>
      <c r="J571" s="89"/>
      <c r="K571" s="89"/>
      <c r="L571" s="89"/>
      <c r="M571" s="89"/>
      <c r="N571" s="264">
        <v>0</v>
      </c>
      <c r="O571" s="264">
        <v>13804844.16</v>
      </c>
      <c r="P571" s="89" t="s">
        <v>670</v>
      </c>
    </row>
    <row r="572" spans="1:16" ht="63.75" hidden="1">
      <c r="A572" s="261" t="s">
        <v>559</v>
      </c>
      <c r="B572" s="89"/>
      <c r="C572" s="262" t="s">
        <v>759</v>
      </c>
      <c r="D572" s="84">
        <v>43497</v>
      </c>
      <c r="E572" s="85" t="s">
        <v>2390</v>
      </c>
      <c r="F572" s="85" t="s">
        <v>671</v>
      </c>
      <c r="G572" s="85">
        <v>183177</v>
      </c>
      <c r="H572" s="89"/>
      <c r="I572" s="263" t="s">
        <v>2999</v>
      </c>
      <c r="J572" s="89"/>
      <c r="K572" s="89"/>
      <c r="L572" s="89"/>
      <c r="M572" s="89"/>
      <c r="N572" s="264">
        <v>0</v>
      </c>
      <c r="O572" s="264">
        <v>9451881.1699999999</v>
      </c>
      <c r="P572" s="89" t="s">
        <v>670</v>
      </c>
    </row>
    <row r="573" spans="1:16" ht="63.75" hidden="1">
      <c r="A573" s="261" t="s">
        <v>559</v>
      </c>
      <c r="B573" s="89"/>
      <c r="C573" s="262" t="s">
        <v>759</v>
      </c>
      <c r="D573" s="84">
        <v>43497</v>
      </c>
      <c r="E573" s="85" t="s">
        <v>2390</v>
      </c>
      <c r="F573" s="85" t="s">
        <v>671</v>
      </c>
      <c r="G573" s="85">
        <v>183183</v>
      </c>
      <c r="H573" s="89"/>
      <c r="I573" s="263" t="s">
        <v>2998</v>
      </c>
      <c r="J573" s="89"/>
      <c r="K573" s="89"/>
      <c r="L573" s="89"/>
      <c r="M573" s="89"/>
      <c r="N573" s="264">
        <v>0</v>
      </c>
      <c r="O573" s="264">
        <v>4733181.97</v>
      </c>
      <c r="P573" s="89" t="s">
        <v>670</v>
      </c>
    </row>
    <row r="574" spans="1:16" ht="63.75" hidden="1">
      <c r="A574" s="261" t="s">
        <v>559</v>
      </c>
      <c r="B574" s="89"/>
      <c r="C574" s="262" t="s">
        <v>759</v>
      </c>
      <c r="D574" s="84">
        <v>43497</v>
      </c>
      <c r="E574" s="85" t="s">
        <v>2390</v>
      </c>
      <c r="F574" s="85" t="s">
        <v>671</v>
      </c>
      <c r="G574" s="85">
        <v>183186</v>
      </c>
      <c r="H574" s="89"/>
      <c r="I574" s="263" t="s">
        <v>2998</v>
      </c>
      <c r="J574" s="89"/>
      <c r="K574" s="89"/>
      <c r="L574" s="89"/>
      <c r="M574" s="89"/>
      <c r="N574" s="264">
        <v>0</v>
      </c>
      <c r="O574" s="264">
        <v>3480490.07</v>
      </c>
      <c r="P574" s="89" t="s">
        <v>670</v>
      </c>
    </row>
    <row r="575" spans="1:16" ht="63.75" hidden="1">
      <c r="A575" s="261" t="s">
        <v>559</v>
      </c>
      <c r="B575" s="89"/>
      <c r="C575" s="262" t="s">
        <v>759</v>
      </c>
      <c r="D575" s="84">
        <v>43497</v>
      </c>
      <c r="E575" s="85" t="s">
        <v>2390</v>
      </c>
      <c r="F575" s="85" t="s">
        <v>671</v>
      </c>
      <c r="G575" s="85">
        <v>183180</v>
      </c>
      <c r="H575" s="89"/>
      <c r="I575" s="263" t="s">
        <v>3000</v>
      </c>
      <c r="J575" s="89"/>
      <c r="K575" s="89"/>
      <c r="L575" s="89"/>
      <c r="M575" s="89"/>
      <c r="N575" s="264">
        <v>0</v>
      </c>
      <c r="O575" s="264">
        <v>1651158.61</v>
      </c>
      <c r="P575" s="89" t="s">
        <v>670</v>
      </c>
    </row>
    <row r="576" spans="1:16" ht="76.5" hidden="1">
      <c r="A576" s="261" t="s">
        <v>559</v>
      </c>
      <c r="B576" s="89"/>
      <c r="C576" s="262" t="s">
        <v>759</v>
      </c>
      <c r="D576" s="84">
        <v>43497</v>
      </c>
      <c r="E576" s="85" t="s">
        <v>2391</v>
      </c>
      <c r="F576" s="85" t="s">
        <v>671</v>
      </c>
      <c r="G576" s="85">
        <v>183423</v>
      </c>
      <c r="H576" s="89"/>
      <c r="I576" s="263" t="s">
        <v>3001</v>
      </c>
      <c r="J576" s="89"/>
      <c r="K576" s="89"/>
      <c r="L576" s="89"/>
      <c r="M576" s="89"/>
      <c r="N576" s="264">
        <v>22500</v>
      </c>
      <c r="O576" s="264">
        <v>0</v>
      </c>
      <c r="P576" s="89" t="s">
        <v>670</v>
      </c>
    </row>
    <row r="577" spans="1:16" ht="76.5" hidden="1">
      <c r="A577" s="261" t="s">
        <v>559</v>
      </c>
      <c r="B577" s="89"/>
      <c r="C577" s="262" t="s">
        <v>759</v>
      </c>
      <c r="D577" s="84">
        <v>43497</v>
      </c>
      <c r="E577" s="85" t="s">
        <v>2392</v>
      </c>
      <c r="F577" s="85" t="s">
        <v>671</v>
      </c>
      <c r="G577" s="85">
        <v>183406</v>
      </c>
      <c r="H577" s="89"/>
      <c r="I577" s="263" t="s">
        <v>3002</v>
      </c>
      <c r="J577" s="89"/>
      <c r="K577" s="89"/>
      <c r="L577" s="89"/>
      <c r="M577" s="89"/>
      <c r="N577" s="264">
        <v>1800</v>
      </c>
      <c r="O577" s="264">
        <v>0</v>
      </c>
      <c r="P577" s="89" t="s">
        <v>670</v>
      </c>
    </row>
    <row r="578" spans="1:16" ht="76.5" hidden="1">
      <c r="A578" s="261" t="s">
        <v>559</v>
      </c>
      <c r="B578" s="89"/>
      <c r="C578" s="262" t="s">
        <v>759</v>
      </c>
      <c r="D578" s="84">
        <v>43497</v>
      </c>
      <c r="E578" s="85" t="s">
        <v>2392</v>
      </c>
      <c r="F578" s="85" t="s">
        <v>671</v>
      </c>
      <c r="G578" s="85">
        <v>183421</v>
      </c>
      <c r="H578" s="89"/>
      <c r="I578" s="263" t="s">
        <v>3003</v>
      </c>
      <c r="J578" s="89"/>
      <c r="K578" s="89"/>
      <c r="L578" s="89"/>
      <c r="M578" s="89"/>
      <c r="N578" s="264">
        <v>10500</v>
      </c>
      <c r="O578" s="264">
        <v>0</v>
      </c>
      <c r="P578" s="89" t="s">
        <v>670</v>
      </c>
    </row>
    <row r="579" spans="1:16" ht="76.5" hidden="1">
      <c r="A579" s="261" t="s">
        <v>559</v>
      </c>
      <c r="B579" s="89"/>
      <c r="C579" s="262" t="s">
        <v>759</v>
      </c>
      <c r="D579" s="84">
        <v>43497</v>
      </c>
      <c r="E579" s="85" t="s">
        <v>2392</v>
      </c>
      <c r="F579" s="85" t="s">
        <v>671</v>
      </c>
      <c r="G579" s="85">
        <v>183416</v>
      </c>
      <c r="H579" s="89"/>
      <c r="I579" s="263" t="s">
        <v>3004</v>
      </c>
      <c r="J579" s="89"/>
      <c r="K579" s="89"/>
      <c r="L579" s="89"/>
      <c r="M579" s="89"/>
      <c r="N579" s="264">
        <v>18900</v>
      </c>
      <c r="O579" s="264">
        <v>0</v>
      </c>
      <c r="P579" s="89" t="s">
        <v>670</v>
      </c>
    </row>
    <row r="580" spans="1:16" ht="76.5" hidden="1">
      <c r="A580" s="261" t="s">
        <v>559</v>
      </c>
      <c r="B580" s="89"/>
      <c r="C580" s="262" t="s">
        <v>759</v>
      </c>
      <c r="D580" s="84">
        <v>43497</v>
      </c>
      <c r="E580" s="85" t="s">
        <v>2392</v>
      </c>
      <c r="F580" s="85" t="s">
        <v>671</v>
      </c>
      <c r="G580" s="85">
        <v>183412</v>
      </c>
      <c r="H580" s="89"/>
      <c r="I580" s="263" t="s">
        <v>3005</v>
      </c>
      <c r="J580" s="89"/>
      <c r="K580" s="89"/>
      <c r="L580" s="89"/>
      <c r="M580" s="89"/>
      <c r="N580" s="264">
        <v>50505</v>
      </c>
      <c r="O580" s="264">
        <v>0</v>
      </c>
      <c r="P580" s="89" t="s">
        <v>670</v>
      </c>
    </row>
    <row r="581" spans="1:16" ht="76.5" hidden="1">
      <c r="A581" s="261" t="s">
        <v>559</v>
      </c>
      <c r="B581" s="89"/>
      <c r="C581" s="262" t="s">
        <v>759</v>
      </c>
      <c r="D581" s="84">
        <v>43497</v>
      </c>
      <c r="E581" s="85" t="s">
        <v>2393</v>
      </c>
      <c r="F581" s="85" t="s">
        <v>671</v>
      </c>
      <c r="G581" s="85">
        <v>183399</v>
      </c>
      <c r="H581" s="89"/>
      <c r="I581" s="263" t="s">
        <v>3006</v>
      </c>
      <c r="J581" s="89"/>
      <c r="K581" s="89"/>
      <c r="L581" s="89"/>
      <c r="M581" s="89"/>
      <c r="N581" s="264">
        <v>12252</v>
      </c>
      <c r="O581" s="264">
        <v>0</v>
      </c>
      <c r="P581" s="89" t="s">
        <v>670</v>
      </c>
    </row>
    <row r="582" spans="1:16" ht="76.5" hidden="1">
      <c r="A582" s="261" t="s">
        <v>559</v>
      </c>
      <c r="B582" s="89"/>
      <c r="C582" s="262" t="s">
        <v>759</v>
      </c>
      <c r="D582" s="84">
        <v>43497</v>
      </c>
      <c r="E582" s="85" t="s">
        <v>2393</v>
      </c>
      <c r="F582" s="85" t="s">
        <v>671</v>
      </c>
      <c r="G582" s="85">
        <v>183383</v>
      </c>
      <c r="H582" s="89"/>
      <c r="I582" s="263" t="s">
        <v>3007</v>
      </c>
      <c r="J582" s="89"/>
      <c r="K582" s="89"/>
      <c r="L582" s="89"/>
      <c r="M582" s="89"/>
      <c r="N582" s="264">
        <v>13950</v>
      </c>
      <c r="O582" s="264">
        <v>0</v>
      </c>
      <c r="P582" s="89" t="s">
        <v>670</v>
      </c>
    </row>
    <row r="583" spans="1:16" ht="76.5" hidden="1">
      <c r="A583" s="261" t="s">
        <v>559</v>
      </c>
      <c r="B583" s="89"/>
      <c r="C583" s="262" t="s">
        <v>759</v>
      </c>
      <c r="D583" s="84">
        <v>43497</v>
      </c>
      <c r="E583" s="85" t="s">
        <v>2393</v>
      </c>
      <c r="F583" s="85" t="s">
        <v>671</v>
      </c>
      <c r="G583" s="85">
        <v>183384</v>
      </c>
      <c r="H583" s="89"/>
      <c r="I583" s="263" t="s">
        <v>3008</v>
      </c>
      <c r="J583" s="89"/>
      <c r="K583" s="89"/>
      <c r="L583" s="89"/>
      <c r="M583" s="89"/>
      <c r="N583" s="264">
        <v>9900</v>
      </c>
      <c r="O583" s="264">
        <v>0</v>
      </c>
      <c r="P583" s="89" t="s">
        <v>670</v>
      </c>
    </row>
    <row r="584" spans="1:16" ht="76.5" hidden="1">
      <c r="A584" s="261" t="s">
        <v>559</v>
      </c>
      <c r="B584" s="89"/>
      <c r="C584" s="262" t="s">
        <v>759</v>
      </c>
      <c r="D584" s="84">
        <v>43497</v>
      </c>
      <c r="E584" s="85" t="s">
        <v>2393</v>
      </c>
      <c r="F584" s="85" t="s">
        <v>671</v>
      </c>
      <c r="G584" s="85">
        <v>183403</v>
      </c>
      <c r="H584" s="89"/>
      <c r="I584" s="263" t="s">
        <v>3009</v>
      </c>
      <c r="J584" s="89"/>
      <c r="K584" s="89"/>
      <c r="L584" s="89"/>
      <c r="M584" s="89"/>
      <c r="N584" s="264">
        <v>12150</v>
      </c>
      <c r="O584" s="264">
        <v>0</v>
      </c>
      <c r="P584" s="89" t="s">
        <v>670</v>
      </c>
    </row>
    <row r="585" spans="1:16" ht="76.5" hidden="1">
      <c r="A585" s="261" t="s">
        <v>559</v>
      </c>
      <c r="B585" s="89"/>
      <c r="C585" s="262" t="s">
        <v>759</v>
      </c>
      <c r="D585" s="84">
        <v>43497</v>
      </c>
      <c r="E585" s="85" t="s">
        <v>2393</v>
      </c>
      <c r="F585" s="85" t="s">
        <v>671</v>
      </c>
      <c r="G585" s="85">
        <v>183395</v>
      </c>
      <c r="H585" s="89"/>
      <c r="I585" s="263" t="s">
        <v>3010</v>
      </c>
      <c r="J585" s="89"/>
      <c r="K585" s="89"/>
      <c r="L585" s="89"/>
      <c r="M585" s="89"/>
      <c r="N585" s="264">
        <v>17425</v>
      </c>
      <c r="O585" s="264">
        <v>0</v>
      </c>
      <c r="P585" s="89" t="s">
        <v>670</v>
      </c>
    </row>
    <row r="586" spans="1:16" ht="76.5" hidden="1">
      <c r="A586" s="261" t="s">
        <v>559</v>
      </c>
      <c r="B586" s="89"/>
      <c r="C586" s="262" t="s">
        <v>759</v>
      </c>
      <c r="D586" s="84">
        <v>43497</v>
      </c>
      <c r="E586" s="85" t="s">
        <v>2393</v>
      </c>
      <c r="F586" s="85" t="s">
        <v>671</v>
      </c>
      <c r="G586" s="85">
        <v>183402</v>
      </c>
      <c r="H586" s="89"/>
      <c r="I586" s="263" t="s">
        <v>3011</v>
      </c>
      <c r="J586" s="89"/>
      <c r="K586" s="89"/>
      <c r="L586" s="89"/>
      <c r="M586" s="89"/>
      <c r="N586" s="264">
        <v>900</v>
      </c>
      <c r="O586" s="264">
        <v>0</v>
      </c>
      <c r="P586" s="89" t="s">
        <v>670</v>
      </c>
    </row>
    <row r="587" spans="1:16" ht="76.5" hidden="1">
      <c r="A587" s="261" t="s">
        <v>559</v>
      </c>
      <c r="B587" s="89"/>
      <c r="C587" s="262" t="s">
        <v>759</v>
      </c>
      <c r="D587" s="84">
        <v>43497</v>
      </c>
      <c r="E587" s="85" t="s">
        <v>2393</v>
      </c>
      <c r="F587" s="85" t="s">
        <v>671</v>
      </c>
      <c r="G587" s="85">
        <v>183389</v>
      </c>
      <c r="H587" s="89"/>
      <c r="I587" s="263" t="s">
        <v>3012</v>
      </c>
      <c r="J587" s="89"/>
      <c r="K587" s="89"/>
      <c r="L587" s="89"/>
      <c r="M587" s="89"/>
      <c r="N587" s="264">
        <v>16336</v>
      </c>
      <c r="O587" s="264">
        <v>0</v>
      </c>
      <c r="P587" s="89" t="s">
        <v>670</v>
      </c>
    </row>
    <row r="588" spans="1:16" ht="76.5" hidden="1">
      <c r="A588" s="261" t="s">
        <v>559</v>
      </c>
      <c r="B588" s="89"/>
      <c r="C588" s="262" t="s">
        <v>759</v>
      </c>
      <c r="D588" s="84">
        <v>43497</v>
      </c>
      <c r="E588" s="85" t="s">
        <v>2393</v>
      </c>
      <c r="F588" s="85" t="s">
        <v>671</v>
      </c>
      <c r="G588" s="85">
        <v>183401</v>
      </c>
      <c r="H588" s="89"/>
      <c r="I588" s="263" t="s">
        <v>3013</v>
      </c>
      <c r="J588" s="89"/>
      <c r="K588" s="89"/>
      <c r="L588" s="89"/>
      <c r="M588" s="89"/>
      <c r="N588" s="264">
        <v>40500</v>
      </c>
      <c r="O588" s="264">
        <v>0</v>
      </c>
      <c r="P588" s="89" t="s">
        <v>670</v>
      </c>
    </row>
    <row r="589" spans="1:16" ht="76.5" hidden="1">
      <c r="A589" s="261" t="s">
        <v>559</v>
      </c>
      <c r="B589" s="89"/>
      <c r="C589" s="262" t="s">
        <v>759</v>
      </c>
      <c r="D589" s="84">
        <v>43497</v>
      </c>
      <c r="E589" s="85" t="s">
        <v>2393</v>
      </c>
      <c r="F589" s="85" t="s">
        <v>671</v>
      </c>
      <c r="G589" s="85">
        <v>183397</v>
      </c>
      <c r="H589" s="89"/>
      <c r="I589" s="263" t="s">
        <v>3014</v>
      </c>
      <c r="J589" s="89"/>
      <c r="K589" s="89"/>
      <c r="L589" s="89"/>
      <c r="M589" s="89"/>
      <c r="N589" s="264">
        <v>18514</v>
      </c>
      <c r="O589" s="264">
        <v>0</v>
      </c>
      <c r="P589" s="89" t="s">
        <v>670</v>
      </c>
    </row>
    <row r="590" spans="1:16" ht="76.5" hidden="1">
      <c r="A590" s="261" t="s">
        <v>559</v>
      </c>
      <c r="B590" s="89"/>
      <c r="C590" s="262" t="s">
        <v>759</v>
      </c>
      <c r="D590" s="84">
        <v>43497</v>
      </c>
      <c r="E590" s="85" t="s">
        <v>2393</v>
      </c>
      <c r="F590" s="85" t="s">
        <v>671</v>
      </c>
      <c r="G590" s="85">
        <v>183400</v>
      </c>
      <c r="H590" s="89"/>
      <c r="I590" s="263" t="s">
        <v>3015</v>
      </c>
      <c r="J590" s="89"/>
      <c r="K590" s="89"/>
      <c r="L590" s="89"/>
      <c r="M590" s="89"/>
      <c r="N590" s="264">
        <v>5173</v>
      </c>
      <c r="O590" s="264">
        <v>0</v>
      </c>
      <c r="P590" s="89" t="s">
        <v>670</v>
      </c>
    </row>
    <row r="591" spans="1:16" ht="76.5" hidden="1">
      <c r="A591" s="261" t="s">
        <v>559</v>
      </c>
      <c r="B591" s="89"/>
      <c r="C591" s="262" t="s">
        <v>759</v>
      </c>
      <c r="D591" s="84">
        <v>43497</v>
      </c>
      <c r="E591" s="85" t="s">
        <v>2393</v>
      </c>
      <c r="F591" s="85" t="s">
        <v>671</v>
      </c>
      <c r="G591" s="85">
        <v>183393</v>
      </c>
      <c r="H591" s="89"/>
      <c r="I591" s="263" t="s">
        <v>3016</v>
      </c>
      <c r="J591" s="89"/>
      <c r="K591" s="89"/>
      <c r="L591" s="89"/>
      <c r="M591" s="89"/>
      <c r="N591" s="264">
        <v>183233</v>
      </c>
      <c r="O591" s="264">
        <v>0</v>
      </c>
      <c r="P591" s="89" t="s">
        <v>670</v>
      </c>
    </row>
    <row r="592" spans="1:16" ht="76.5" hidden="1">
      <c r="A592" s="261" t="s">
        <v>559</v>
      </c>
      <c r="B592" s="89"/>
      <c r="C592" s="262" t="s">
        <v>759</v>
      </c>
      <c r="D592" s="84">
        <v>43497</v>
      </c>
      <c r="E592" s="85" t="s">
        <v>2394</v>
      </c>
      <c r="F592" s="85" t="s">
        <v>671</v>
      </c>
      <c r="G592" s="85">
        <v>183246</v>
      </c>
      <c r="H592" s="89"/>
      <c r="I592" s="263" t="s">
        <v>3017</v>
      </c>
      <c r="J592" s="89"/>
      <c r="K592" s="89"/>
      <c r="L592" s="89"/>
      <c r="M592" s="89"/>
      <c r="N592" s="264">
        <v>6000</v>
      </c>
      <c r="O592" s="264">
        <v>0</v>
      </c>
      <c r="P592" s="89" t="s">
        <v>670</v>
      </c>
    </row>
    <row r="593" spans="1:16" ht="76.5" hidden="1">
      <c r="A593" s="261" t="s">
        <v>559</v>
      </c>
      <c r="B593" s="89"/>
      <c r="C593" s="262" t="s">
        <v>759</v>
      </c>
      <c r="D593" s="84">
        <v>43497</v>
      </c>
      <c r="E593" s="85" t="s">
        <v>2394</v>
      </c>
      <c r="F593" s="85" t="s">
        <v>671</v>
      </c>
      <c r="G593" s="85">
        <v>183366</v>
      </c>
      <c r="H593" s="89"/>
      <c r="I593" s="263" t="s">
        <v>2288</v>
      </c>
      <c r="J593" s="89"/>
      <c r="K593" s="89"/>
      <c r="L593" s="89"/>
      <c r="M593" s="89"/>
      <c r="N593" s="264">
        <v>61500</v>
      </c>
      <c r="O593" s="264">
        <v>0</v>
      </c>
      <c r="P593" s="89" t="s">
        <v>670</v>
      </c>
    </row>
    <row r="594" spans="1:16" ht="76.5" hidden="1">
      <c r="A594" s="261" t="s">
        <v>559</v>
      </c>
      <c r="B594" s="89"/>
      <c r="C594" s="262" t="s">
        <v>759</v>
      </c>
      <c r="D594" s="84">
        <v>43497</v>
      </c>
      <c r="E594" s="85" t="s">
        <v>2394</v>
      </c>
      <c r="F594" s="85" t="s">
        <v>671</v>
      </c>
      <c r="G594" s="85">
        <v>183363</v>
      </c>
      <c r="H594" s="89"/>
      <c r="I594" s="263" t="s">
        <v>3018</v>
      </c>
      <c r="J594" s="89"/>
      <c r="K594" s="89"/>
      <c r="L594" s="89"/>
      <c r="M594" s="89"/>
      <c r="N594" s="264">
        <v>13613</v>
      </c>
      <c r="O594" s="264">
        <v>0</v>
      </c>
      <c r="P594" s="89" t="s">
        <v>670</v>
      </c>
    </row>
    <row r="595" spans="1:16" ht="76.5" hidden="1">
      <c r="A595" s="261" t="s">
        <v>559</v>
      </c>
      <c r="B595" s="89"/>
      <c r="C595" s="262" t="s">
        <v>759</v>
      </c>
      <c r="D595" s="84">
        <v>43497</v>
      </c>
      <c r="E595" s="85" t="s">
        <v>2394</v>
      </c>
      <c r="F595" s="85" t="s">
        <v>671</v>
      </c>
      <c r="G595" s="85">
        <v>183348</v>
      </c>
      <c r="H595" s="89"/>
      <c r="I595" s="263" t="s">
        <v>3019</v>
      </c>
      <c r="J595" s="89"/>
      <c r="K595" s="89"/>
      <c r="L595" s="89"/>
      <c r="M595" s="89"/>
      <c r="N595" s="264">
        <v>6300</v>
      </c>
      <c r="O595" s="264">
        <v>0</v>
      </c>
      <c r="P595" s="89" t="s">
        <v>670</v>
      </c>
    </row>
    <row r="596" spans="1:16" ht="76.5" hidden="1">
      <c r="A596" s="261" t="s">
        <v>559</v>
      </c>
      <c r="B596" s="89"/>
      <c r="C596" s="262" t="s">
        <v>759</v>
      </c>
      <c r="D596" s="84">
        <v>43497</v>
      </c>
      <c r="E596" s="85" t="s">
        <v>2394</v>
      </c>
      <c r="F596" s="85" t="s">
        <v>671</v>
      </c>
      <c r="G596" s="85">
        <v>183346</v>
      </c>
      <c r="H596" s="89"/>
      <c r="I596" s="263" t="s">
        <v>3020</v>
      </c>
      <c r="J596" s="89"/>
      <c r="K596" s="89"/>
      <c r="L596" s="89"/>
      <c r="M596" s="89"/>
      <c r="N596" s="264">
        <v>10500</v>
      </c>
      <c r="O596" s="264">
        <v>0</v>
      </c>
      <c r="P596" s="89" t="s">
        <v>670</v>
      </c>
    </row>
    <row r="597" spans="1:16" ht="76.5" hidden="1">
      <c r="A597" s="261" t="s">
        <v>559</v>
      </c>
      <c r="B597" s="89"/>
      <c r="C597" s="262" t="s">
        <v>759</v>
      </c>
      <c r="D597" s="84">
        <v>43497</v>
      </c>
      <c r="E597" s="85" t="s">
        <v>2394</v>
      </c>
      <c r="F597" s="85" t="s">
        <v>671</v>
      </c>
      <c r="G597" s="85">
        <v>183371</v>
      </c>
      <c r="H597" s="89"/>
      <c r="I597" s="263" t="s">
        <v>3021</v>
      </c>
      <c r="J597" s="89"/>
      <c r="K597" s="89"/>
      <c r="L597" s="89"/>
      <c r="M597" s="89"/>
      <c r="N597" s="264">
        <v>24367.5</v>
      </c>
      <c r="O597" s="264">
        <v>0</v>
      </c>
      <c r="P597" s="89" t="s">
        <v>670</v>
      </c>
    </row>
    <row r="598" spans="1:16" ht="76.5" hidden="1">
      <c r="A598" s="261" t="s">
        <v>559</v>
      </c>
      <c r="B598" s="89"/>
      <c r="C598" s="262" t="s">
        <v>759</v>
      </c>
      <c r="D598" s="84">
        <v>43497</v>
      </c>
      <c r="E598" s="85" t="s">
        <v>2394</v>
      </c>
      <c r="F598" s="85" t="s">
        <v>671</v>
      </c>
      <c r="G598" s="85">
        <v>183341</v>
      </c>
      <c r="H598" s="89"/>
      <c r="I598" s="263" t="s">
        <v>3022</v>
      </c>
      <c r="J598" s="89"/>
      <c r="K598" s="89"/>
      <c r="L598" s="89"/>
      <c r="M598" s="89"/>
      <c r="N598" s="264">
        <v>7351</v>
      </c>
      <c r="O598" s="264">
        <v>0</v>
      </c>
      <c r="P598" s="89" t="s">
        <v>670</v>
      </c>
    </row>
    <row r="599" spans="1:16" ht="76.5" hidden="1">
      <c r="A599" s="261" t="s">
        <v>559</v>
      </c>
      <c r="B599" s="89"/>
      <c r="C599" s="262" t="s">
        <v>759</v>
      </c>
      <c r="D599" s="84">
        <v>43497</v>
      </c>
      <c r="E599" s="85" t="s">
        <v>2394</v>
      </c>
      <c r="F599" s="85" t="s">
        <v>671</v>
      </c>
      <c r="G599" s="85">
        <v>183358</v>
      </c>
      <c r="H599" s="89"/>
      <c r="I599" s="263" t="s">
        <v>3023</v>
      </c>
      <c r="J599" s="89"/>
      <c r="K599" s="89"/>
      <c r="L599" s="89"/>
      <c r="M599" s="89"/>
      <c r="N599" s="264">
        <v>12796.5</v>
      </c>
      <c r="O599" s="264">
        <v>0</v>
      </c>
      <c r="P599" s="89" t="s">
        <v>670</v>
      </c>
    </row>
    <row r="600" spans="1:16" ht="76.5" hidden="1">
      <c r="A600" s="261" t="s">
        <v>559</v>
      </c>
      <c r="B600" s="89"/>
      <c r="C600" s="262" t="s">
        <v>759</v>
      </c>
      <c r="D600" s="84">
        <v>43497</v>
      </c>
      <c r="E600" s="85" t="s">
        <v>2394</v>
      </c>
      <c r="F600" s="85" t="s">
        <v>671</v>
      </c>
      <c r="G600" s="85">
        <v>183340</v>
      </c>
      <c r="H600" s="89"/>
      <c r="I600" s="263" t="s">
        <v>3024</v>
      </c>
      <c r="J600" s="89"/>
      <c r="K600" s="89"/>
      <c r="L600" s="89"/>
      <c r="M600" s="89"/>
      <c r="N600" s="264">
        <v>18378</v>
      </c>
      <c r="O600" s="264">
        <v>0</v>
      </c>
      <c r="P600" s="89" t="s">
        <v>670</v>
      </c>
    </row>
    <row r="601" spans="1:16" ht="76.5" hidden="1">
      <c r="A601" s="261" t="s">
        <v>559</v>
      </c>
      <c r="B601" s="89"/>
      <c r="C601" s="262" t="s">
        <v>759</v>
      </c>
      <c r="D601" s="84">
        <v>43497</v>
      </c>
      <c r="E601" s="85" t="s">
        <v>2394</v>
      </c>
      <c r="F601" s="85" t="s">
        <v>671</v>
      </c>
      <c r="G601" s="85">
        <v>183339</v>
      </c>
      <c r="H601" s="89"/>
      <c r="I601" s="263" t="s">
        <v>3025</v>
      </c>
      <c r="J601" s="89"/>
      <c r="K601" s="89"/>
      <c r="L601" s="89"/>
      <c r="M601" s="89"/>
      <c r="N601" s="264">
        <v>8100</v>
      </c>
      <c r="O601" s="264">
        <v>0</v>
      </c>
      <c r="P601" s="89" t="s">
        <v>670</v>
      </c>
    </row>
    <row r="602" spans="1:16" ht="76.5" hidden="1">
      <c r="A602" s="261" t="s">
        <v>559</v>
      </c>
      <c r="B602" s="89"/>
      <c r="C602" s="262" t="s">
        <v>759</v>
      </c>
      <c r="D602" s="84">
        <v>43497</v>
      </c>
      <c r="E602" s="85" t="s">
        <v>2394</v>
      </c>
      <c r="F602" s="85" t="s">
        <v>671</v>
      </c>
      <c r="G602" s="85">
        <v>183357</v>
      </c>
      <c r="H602" s="89"/>
      <c r="I602" s="263" t="s">
        <v>3026</v>
      </c>
      <c r="J602" s="89"/>
      <c r="K602" s="89"/>
      <c r="L602" s="89"/>
      <c r="M602" s="89"/>
      <c r="N602" s="264">
        <v>11700</v>
      </c>
      <c r="O602" s="264">
        <v>0</v>
      </c>
      <c r="P602" s="89" t="s">
        <v>670</v>
      </c>
    </row>
    <row r="603" spans="1:16" ht="76.5" hidden="1">
      <c r="A603" s="261" t="s">
        <v>559</v>
      </c>
      <c r="B603" s="89"/>
      <c r="C603" s="262" t="s">
        <v>759</v>
      </c>
      <c r="D603" s="84">
        <v>43497</v>
      </c>
      <c r="E603" s="85" t="s">
        <v>2394</v>
      </c>
      <c r="F603" s="85" t="s">
        <v>671</v>
      </c>
      <c r="G603" s="85">
        <v>183336</v>
      </c>
      <c r="H603" s="89"/>
      <c r="I603" s="263" t="s">
        <v>3027</v>
      </c>
      <c r="J603" s="89"/>
      <c r="K603" s="89"/>
      <c r="L603" s="89"/>
      <c r="M603" s="89"/>
      <c r="N603" s="264">
        <v>105502</v>
      </c>
      <c r="O603" s="264">
        <v>0</v>
      </c>
      <c r="P603" s="89" t="s">
        <v>670</v>
      </c>
    </row>
    <row r="604" spans="1:16" ht="76.5" hidden="1">
      <c r="A604" s="261" t="s">
        <v>559</v>
      </c>
      <c r="B604" s="89"/>
      <c r="C604" s="262" t="s">
        <v>759</v>
      </c>
      <c r="D604" s="84">
        <v>43497</v>
      </c>
      <c r="E604" s="85" t="s">
        <v>2394</v>
      </c>
      <c r="F604" s="85" t="s">
        <v>671</v>
      </c>
      <c r="G604" s="85">
        <v>183375</v>
      </c>
      <c r="H604" s="89"/>
      <c r="I604" s="263" t="s">
        <v>3028</v>
      </c>
      <c r="J604" s="89"/>
      <c r="K604" s="89"/>
      <c r="L604" s="89"/>
      <c r="M604" s="89"/>
      <c r="N604" s="264">
        <v>11163</v>
      </c>
      <c r="O604" s="264">
        <v>0</v>
      </c>
      <c r="P604" s="89" t="s">
        <v>670</v>
      </c>
    </row>
    <row r="605" spans="1:16" ht="76.5" hidden="1">
      <c r="A605" s="261" t="s">
        <v>559</v>
      </c>
      <c r="B605" s="89"/>
      <c r="C605" s="262" t="s">
        <v>759</v>
      </c>
      <c r="D605" s="84">
        <v>43497</v>
      </c>
      <c r="E605" s="85" t="s">
        <v>2394</v>
      </c>
      <c r="F605" s="85" t="s">
        <v>671</v>
      </c>
      <c r="G605" s="85">
        <v>183335</v>
      </c>
      <c r="H605" s="89"/>
      <c r="I605" s="263" t="s">
        <v>3029</v>
      </c>
      <c r="J605" s="89"/>
      <c r="K605" s="89"/>
      <c r="L605" s="89"/>
      <c r="M605" s="89"/>
      <c r="N605" s="264">
        <v>19800</v>
      </c>
      <c r="O605" s="264">
        <v>0</v>
      </c>
      <c r="P605" s="89" t="s">
        <v>670</v>
      </c>
    </row>
    <row r="606" spans="1:16" ht="76.5" hidden="1">
      <c r="A606" s="261" t="s">
        <v>559</v>
      </c>
      <c r="B606" s="89"/>
      <c r="C606" s="262" t="s">
        <v>759</v>
      </c>
      <c r="D606" s="84">
        <v>43497</v>
      </c>
      <c r="E606" s="85" t="s">
        <v>2394</v>
      </c>
      <c r="F606" s="85" t="s">
        <v>671</v>
      </c>
      <c r="G606" s="85">
        <v>183333</v>
      </c>
      <c r="H606" s="89"/>
      <c r="I606" s="263" t="s">
        <v>3030</v>
      </c>
      <c r="J606" s="89"/>
      <c r="K606" s="89"/>
      <c r="L606" s="89"/>
      <c r="M606" s="89"/>
      <c r="N606" s="264">
        <v>16500</v>
      </c>
      <c r="O606" s="264">
        <v>0</v>
      </c>
      <c r="P606" s="89" t="s">
        <v>670</v>
      </c>
    </row>
    <row r="607" spans="1:16" ht="76.5" hidden="1">
      <c r="A607" s="261" t="s">
        <v>559</v>
      </c>
      <c r="B607" s="89"/>
      <c r="C607" s="262" t="s">
        <v>759</v>
      </c>
      <c r="D607" s="84">
        <v>43497</v>
      </c>
      <c r="E607" s="85" t="s">
        <v>2394</v>
      </c>
      <c r="F607" s="85" t="s">
        <v>671</v>
      </c>
      <c r="G607" s="85">
        <v>183332</v>
      </c>
      <c r="H607" s="89"/>
      <c r="I607" s="263" t="s">
        <v>3031</v>
      </c>
      <c r="J607" s="89"/>
      <c r="K607" s="89"/>
      <c r="L607" s="89"/>
      <c r="M607" s="89"/>
      <c r="N607" s="264">
        <v>13341</v>
      </c>
      <c r="O607" s="264">
        <v>0</v>
      </c>
      <c r="P607" s="89" t="s">
        <v>670</v>
      </c>
    </row>
    <row r="608" spans="1:16" ht="76.5" hidden="1">
      <c r="A608" s="261" t="s">
        <v>559</v>
      </c>
      <c r="B608" s="89"/>
      <c r="C608" s="262" t="s">
        <v>759</v>
      </c>
      <c r="D608" s="84">
        <v>43497</v>
      </c>
      <c r="E608" s="85" t="s">
        <v>2394</v>
      </c>
      <c r="F608" s="85" t="s">
        <v>671</v>
      </c>
      <c r="G608" s="85">
        <v>183354</v>
      </c>
      <c r="H608" s="89"/>
      <c r="I608" s="263" t="s">
        <v>3032</v>
      </c>
      <c r="J608" s="89"/>
      <c r="K608" s="89"/>
      <c r="L608" s="89"/>
      <c r="M608" s="89"/>
      <c r="N608" s="264">
        <v>15000</v>
      </c>
      <c r="O608" s="264">
        <v>0</v>
      </c>
      <c r="P608" s="89" t="s">
        <v>670</v>
      </c>
    </row>
    <row r="609" spans="1:16" ht="76.5" hidden="1">
      <c r="A609" s="261" t="s">
        <v>559</v>
      </c>
      <c r="B609" s="89"/>
      <c r="C609" s="262" t="s">
        <v>759</v>
      </c>
      <c r="D609" s="84">
        <v>43497</v>
      </c>
      <c r="E609" s="85" t="s">
        <v>2394</v>
      </c>
      <c r="F609" s="85" t="s">
        <v>671</v>
      </c>
      <c r="G609" s="85">
        <v>183330</v>
      </c>
      <c r="H609" s="89"/>
      <c r="I609" s="263" t="s">
        <v>3033</v>
      </c>
      <c r="J609" s="89"/>
      <c r="K609" s="89"/>
      <c r="L609" s="89"/>
      <c r="M609" s="89"/>
      <c r="N609" s="264">
        <v>17100</v>
      </c>
      <c r="O609" s="264">
        <v>0</v>
      </c>
      <c r="P609" s="89" t="s">
        <v>670</v>
      </c>
    </row>
    <row r="610" spans="1:16" ht="76.5" hidden="1">
      <c r="A610" s="261" t="s">
        <v>559</v>
      </c>
      <c r="B610" s="89"/>
      <c r="C610" s="262" t="s">
        <v>759</v>
      </c>
      <c r="D610" s="84">
        <v>43497</v>
      </c>
      <c r="E610" s="85" t="s">
        <v>2394</v>
      </c>
      <c r="F610" s="85" t="s">
        <v>671</v>
      </c>
      <c r="G610" s="85">
        <v>183378</v>
      </c>
      <c r="H610" s="89"/>
      <c r="I610" s="263" t="s">
        <v>3034</v>
      </c>
      <c r="J610" s="89"/>
      <c r="K610" s="89"/>
      <c r="L610" s="89"/>
      <c r="M610" s="89"/>
      <c r="N610" s="264">
        <v>14400</v>
      </c>
      <c r="O610" s="264">
        <v>0</v>
      </c>
      <c r="P610" s="89" t="s">
        <v>670</v>
      </c>
    </row>
    <row r="611" spans="1:16" ht="76.5" hidden="1">
      <c r="A611" s="261" t="s">
        <v>559</v>
      </c>
      <c r="B611" s="89"/>
      <c r="C611" s="262" t="s">
        <v>759</v>
      </c>
      <c r="D611" s="84">
        <v>43497</v>
      </c>
      <c r="E611" s="85" t="s">
        <v>2394</v>
      </c>
      <c r="F611" s="85" t="s">
        <v>671</v>
      </c>
      <c r="G611" s="85">
        <v>183328</v>
      </c>
      <c r="H611" s="89"/>
      <c r="I611" s="263" t="s">
        <v>3035</v>
      </c>
      <c r="J611" s="89"/>
      <c r="K611" s="89"/>
      <c r="L611" s="89"/>
      <c r="M611" s="89"/>
      <c r="N611" s="264">
        <v>19350</v>
      </c>
      <c r="O611" s="264">
        <v>0</v>
      </c>
      <c r="P611" s="89" t="s">
        <v>670</v>
      </c>
    </row>
    <row r="612" spans="1:16" ht="76.5" hidden="1">
      <c r="A612" s="261" t="s">
        <v>559</v>
      </c>
      <c r="B612" s="89"/>
      <c r="C612" s="262" t="s">
        <v>759</v>
      </c>
      <c r="D612" s="84">
        <v>43497</v>
      </c>
      <c r="E612" s="85" t="s">
        <v>2394</v>
      </c>
      <c r="F612" s="85" t="s">
        <v>671</v>
      </c>
      <c r="G612" s="85">
        <v>183380</v>
      </c>
      <c r="H612" s="89"/>
      <c r="I612" s="263" t="s">
        <v>3036</v>
      </c>
      <c r="J612" s="89"/>
      <c r="K612" s="89"/>
      <c r="L612" s="89"/>
      <c r="M612" s="89"/>
      <c r="N612" s="264">
        <v>14850</v>
      </c>
      <c r="O612" s="264">
        <v>0</v>
      </c>
      <c r="P612" s="89" t="s">
        <v>670</v>
      </c>
    </row>
    <row r="613" spans="1:16" ht="89.25" hidden="1">
      <c r="A613" s="261" t="s">
        <v>559</v>
      </c>
      <c r="B613" s="89"/>
      <c r="C613" s="262" t="s">
        <v>759</v>
      </c>
      <c r="D613" s="84">
        <v>43497</v>
      </c>
      <c r="E613" s="85" t="s">
        <v>2394</v>
      </c>
      <c r="F613" s="85" t="s">
        <v>671</v>
      </c>
      <c r="G613" s="85">
        <v>183326</v>
      </c>
      <c r="H613" s="89"/>
      <c r="I613" s="263" t="s">
        <v>3037</v>
      </c>
      <c r="J613" s="89"/>
      <c r="K613" s="89"/>
      <c r="L613" s="89"/>
      <c r="M613" s="89"/>
      <c r="N613" s="264">
        <v>4500</v>
      </c>
      <c r="O613" s="264">
        <v>0</v>
      </c>
      <c r="P613" s="89" t="s">
        <v>670</v>
      </c>
    </row>
    <row r="614" spans="1:16" ht="76.5" hidden="1">
      <c r="A614" s="261" t="s">
        <v>559</v>
      </c>
      <c r="B614" s="89"/>
      <c r="C614" s="262" t="s">
        <v>759</v>
      </c>
      <c r="D614" s="84">
        <v>43497</v>
      </c>
      <c r="E614" s="85" t="s">
        <v>2394</v>
      </c>
      <c r="F614" s="85" t="s">
        <v>671</v>
      </c>
      <c r="G614" s="85">
        <v>183352</v>
      </c>
      <c r="H614" s="89"/>
      <c r="I614" s="263" t="s">
        <v>3038</v>
      </c>
      <c r="J614" s="89"/>
      <c r="K614" s="89"/>
      <c r="L614" s="89"/>
      <c r="M614" s="89"/>
      <c r="N614" s="264">
        <v>14400</v>
      </c>
      <c r="O614" s="264">
        <v>0</v>
      </c>
      <c r="P614" s="89" t="s">
        <v>670</v>
      </c>
    </row>
    <row r="615" spans="1:16" ht="76.5" hidden="1">
      <c r="A615" s="261" t="s">
        <v>559</v>
      </c>
      <c r="B615" s="89"/>
      <c r="C615" s="262" t="s">
        <v>759</v>
      </c>
      <c r="D615" s="84">
        <v>43497</v>
      </c>
      <c r="E615" s="85" t="s">
        <v>2394</v>
      </c>
      <c r="F615" s="85" t="s">
        <v>671</v>
      </c>
      <c r="G615" s="85">
        <v>183239</v>
      </c>
      <c r="H615" s="89"/>
      <c r="I615" s="263" t="s">
        <v>3039</v>
      </c>
      <c r="J615" s="89"/>
      <c r="K615" s="89"/>
      <c r="L615" s="89"/>
      <c r="M615" s="89"/>
      <c r="N615" s="264">
        <v>9900</v>
      </c>
      <c r="O615" s="264">
        <v>0</v>
      </c>
      <c r="P615" s="89" t="s">
        <v>670</v>
      </c>
    </row>
    <row r="616" spans="1:16" ht="76.5" hidden="1">
      <c r="A616" s="261" t="s">
        <v>559</v>
      </c>
      <c r="B616" s="89"/>
      <c r="C616" s="262" t="s">
        <v>759</v>
      </c>
      <c r="D616" s="84">
        <v>43497</v>
      </c>
      <c r="E616" s="85" t="s">
        <v>2394</v>
      </c>
      <c r="F616" s="85" t="s">
        <v>671</v>
      </c>
      <c r="G616" s="85">
        <v>183232</v>
      </c>
      <c r="H616" s="89"/>
      <c r="I616" s="263" t="s">
        <v>3040</v>
      </c>
      <c r="J616" s="89"/>
      <c r="K616" s="89"/>
      <c r="L616" s="89"/>
      <c r="M616" s="89"/>
      <c r="N616" s="264">
        <v>12375</v>
      </c>
      <c r="O616" s="264">
        <v>0</v>
      </c>
      <c r="P616" s="89" t="s">
        <v>670</v>
      </c>
    </row>
    <row r="617" spans="1:16" ht="76.5" hidden="1">
      <c r="A617" s="261" t="s">
        <v>559</v>
      </c>
      <c r="B617" s="89"/>
      <c r="C617" s="262" t="s">
        <v>759</v>
      </c>
      <c r="D617" s="84">
        <v>43497</v>
      </c>
      <c r="E617" s="85" t="s">
        <v>2394</v>
      </c>
      <c r="F617" s="85" t="s">
        <v>671</v>
      </c>
      <c r="G617" s="85">
        <v>183224</v>
      </c>
      <c r="H617" s="89"/>
      <c r="I617" s="263" t="s">
        <v>3041</v>
      </c>
      <c r="J617" s="89"/>
      <c r="K617" s="89"/>
      <c r="L617" s="89"/>
      <c r="M617" s="89"/>
      <c r="N617" s="264">
        <v>31991</v>
      </c>
      <c r="O617" s="264">
        <v>0</v>
      </c>
      <c r="P617" s="89" t="s">
        <v>670</v>
      </c>
    </row>
    <row r="618" spans="1:16" ht="76.5" hidden="1">
      <c r="A618" s="261" t="s">
        <v>559</v>
      </c>
      <c r="B618" s="89"/>
      <c r="C618" s="262" t="s">
        <v>759</v>
      </c>
      <c r="D618" s="84">
        <v>43497</v>
      </c>
      <c r="E618" s="85" t="s">
        <v>2394</v>
      </c>
      <c r="F618" s="85" t="s">
        <v>671</v>
      </c>
      <c r="G618" s="85">
        <v>183234</v>
      </c>
      <c r="H618" s="89"/>
      <c r="I618" s="263" t="s">
        <v>2299</v>
      </c>
      <c r="J618" s="89"/>
      <c r="K618" s="89"/>
      <c r="L618" s="89"/>
      <c r="M618" s="89"/>
      <c r="N618" s="264">
        <v>9450</v>
      </c>
      <c r="O618" s="264">
        <v>0</v>
      </c>
      <c r="P618" s="89" t="s">
        <v>670</v>
      </c>
    </row>
    <row r="619" spans="1:16" ht="76.5" hidden="1">
      <c r="A619" s="261" t="s">
        <v>559</v>
      </c>
      <c r="B619" s="89"/>
      <c r="C619" s="262" t="s">
        <v>759</v>
      </c>
      <c r="D619" s="84">
        <v>43497</v>
      </c>
      <c r="E619" s="85" t="s">
        <v>2394</v>
      </c>
      <c r="F619" s="85" t="s">
        <v>671</v>
      </c>
      <c r="G619" s="85">
        <v>183287</v>
      </c>
      <c r="H619" s="89"/>
      <c r="I619" s="263" t="s">
        <v>3042</v>
      </c>
      <c r="J619" s="89"/>
      <c r="K619" s="89"/>
      <c r="L619" s="89"/>
      <c r="M619" s="89"/>
      <c r="N619" s="264">
        <v>8550</v>
      </c>
      <c r="O619" s="264">
        <v>0</v>
      </c>
      <c r="P619" s="89" t="s">
        <v>670</v>
      </c>
    </row>
    <row r="620" spans="1:16" ht="76.5" hidden="1">
      <c r="A620" s="261" t="s">
        <v>559</v>
      </c>
      <c r="B620" s="89"/>
      <c r="C620" s="262" t="s">
        <v>759</v>
      </c>
      <c r="D620" s="84">
        <v>43497</v>
      </c>
      <c r="E620" s="85" t="s">
        <v>2394</v>
      </c>
      <c r="F620" s="85" t="s">
        <v>671</v>
      </c>
      <c r="G620" s="85">
        <v>183305</v>
      </c>
      <c r="H620" s="89"/>
      <c r="I620" s="263" t="s">
        <v>3043</v>
      </c>
      <c r="J620" s="89"/>
      <c r="K620" s="89"/>
      <c r="L620" s="89"/>
      <c r="M620" s="89"/>
      <c r="N620" s="264">
        <v>10482</v>
      </c>
      <c r="O620" s="264">
        <v>0</v>
      </c>
      <c r="P620" s="89" t="s">
        <v>670</v>
      </c>
    </row>
    <row r="621" spans="1:16" ht="76.5" hidden="1">
      <c r="A621" s="261" t="s">
        <v>559</v>
      </c>
      <c r="B621" s="89"/>
      <c r="C621" s="262" t="s">
        <v>759</v>
      </c>
      <c r="D621" s="84">
        <v>43497</v>
      </c>
      <c r="E621" s="85" t="s">
        <v>2394</v>
      </c>
      <c r="F621" s="85" t="s">
        <v>671</v>
      </c>
      <c r="G621" s="85">
        <v>183285</v>
      </c>
      <c r="H621" s="89"/>
      <c r="I621" s="263" t="s">
        <v>3044</v>
      </c>
      <c r="J621" s="89"/>
      <c r="K621" s="89"/>
      <c r="L621" s="89"/>
      <c r="M621" s="89"/>
      <c r="N621" s="264">
        <v>7650</v>
      </c>
      <c r="O621" s="264">
        <v>0</v>
      </c>
      <c r="P621" s="89" t="s">
        <v>670</v>
      </c>
    </row>
    <row r="622" spans="1:16" ht="76.5" hidden="1">
      <c r="A622" s="261" t="s">
        <v>559</v>
      </c>
      <c r="B622" s="89"/>
      <c r="C622" s="262" t="s">
        <v>759</v>
      </c>
      <c r="D622" s="84">
        <v>43497</v>
      </c>
      <c r="E622" s="85" t="s">
        <v>2394</v>
      </c>
      <c r="F622" s="85" t="s">
        <v>671</v>
      </c>
      <c r="G622" s="85">
        <v>183309</v>
      </c>
      <c r="H622" s="89"/>
      <c r="I622" s="263" t="s">
        <v>3045</v>
      </c>
      <c r="J622" s="89"/>
      <c r="K622" s="89"/>
      <c r="L622" s="89"/>
      <c r="M622" s="89"/>
      <c r="N622" s="264">
        <v>3000</v>
      </c>
      <c r="O622" s="264">
        <v>0</v>
      </c>
      <c r="P622" s="89" t="s">
        <v>670</v>
      </c>
    </row>
    <row r="623" spans="1:16" ht="76.5" hidden="1">
      <c r="A623" s="261" t="s">
        <v>559</v>
      </c>
      <c r="B623" s="89"/>
      <c r="C623" s="262" t="s">
        <v>759</v>
      </c>
      <c r="D623" s="84">
        <v>43497</v>
      </c>
      <c r="E623" s="85" t="s">
        <v>2394</v>
      </c>
      <c r="F623" s="85" t="s">
        <v>671</v>
      </c>
      <c r="G623" s="85">
        <v>183282</v>
      </c>
      <c r="H623" s="89"/>
      <c r="I623" s="263" t="s">
        <v>3046</v>
      </c>
      <c r="J623" s="89"/>
      <c r="K623" s="89"/>
      <c r="L623" s="89"/>
      <c r="M623" s="89"/>
      <c r="N623" s="264">
        <v>10800</v>
      </c>
      <c r="O623" s="264">
        <v>0</v>
      </c>
      <c r="P623" s="89" t="s">
        <v>670</v>
      </c>
    </row>
    <row r="624" spans="1:16" ht="76.5" hidden="1">
      <c r="A624" s="261" t="s">
        <v>559</v>
      </c>
      <c r="B624" s="89"/>
      <c r="C624" s="262" t="s">
        <v>759</v>
      </c>
      <c r="D624" s="84">
        <v>43497</v>
      </c>
      <c r="E624" s="85" t="s">
        <v>2394</v>
      </c>
      <c r="F624" s="85" t="s">
        <v>671</v>
      </c>
      <c r="G624" s="85">
        <v>183312</v>
      </c>
      <c r="H624" s="89"/>
      <c r="I624" s="263" t="s">
        <v>3047</v>
      </c>
      <c r="J624" s="89"/>
      <c r="K624" s="89"/>
      <c r="L624" s="89"/>
      <c r="M624" s="89"/>
      <c r="N624" s="264">
        <v>15750</v>
      </c>
      <c r="O624" s="264">
        <v>0</v>
      </c>
      <c r="P624" s="89" t="s">
        <v>670</v>
      </c>
    </row>
    <row r="625" spans="1:16" ht="76.5" hidden="1">
      <c r="A625" s="261" t="s">
        <v>559</v>
      </c>
      <c r="B625" s="89"/>
      <c r="C625" s="262" t="s">
        <v>759</v>
      </c>
      <c r="D625" s="84">
        <v>43497</v>
      </c>
      <c r="E625" s="85" t="s">
        <v>2394</v>
      </c>
      <c r="F625" s="85" t="s">
        <v>671</v>
      </c>
      <c r="G625" s="85">
        <v>183278</v>
      </c>
      <c r="H625" s="89"/>
      <c r="I625" s="263" t="s">
        <v>3048</v>
      </c>
      <c r="J625" s="89"/>
      <c r="K625" s="89"/>
      <c r="L625" s="89"/>
      <c r="M625" s="89"/>
      <c r="N625" s="264">
        <v>6262</v>
      </c>
      <c r="O625" s="264">
        <v>0</v>
      </c>
      <c r="P625" s="89" t="s">
        <v>670</v>
      </c>
    </row>
    <row r="626" spans="1:16" ht="76.5" hidden="1">
      <c r="A626" s="261" t="s">
        <v>559</v>
      </c>
      <c r="B626" s="89"/>
      <c r="C626" s="262" t="s">
        <v>759</v>
      </c>
      <c r="D626" s="84">
        <v>43497</v>
      </c>
      <c r="E626" s="85" t="s">
        <v>2394</v>
      </c>
      <c r="F626" s="85" t="s">
        <v>671</v>
      </c>
      <c r="G626" s="85">
        <v>183302</v>
      </c>
      <c r="H626" s="89"/>
      <c r="I626" s="263" t="s">
        <v>3049</v>
      </c>
      <c r="J626" s="89"/>
      <c r="K626" s="89"/>
      <c r="L626" s="89"/>
      <c r="M626" s="89"/>
      <c r="N626" s="264">
        <v>18000</v>
      </c>
      <c r="O626" s="264">
        <v>0</v>
      </c>
      <c r="P626" s="89" t="s">
        <v>670</v>
      </c>
    </row>
    <row r="627" spans="1:16" ht="76.5" hidden="1">
      <c r="A627" s="261" t="s">
        <v>559</v>
      </c>
      <c r="B627" s="89"/>
      <c r="C627" s="262" t="s">
        <v>759</v>
      </c>
      <c r="D627" s="84">
        <v>43497</v>
      </c>
      <c r="E627" s="85" t="s">
        <v>2394</v>
      </c>
      <c r="F627" s="85" t="s">
        <v>671</v>
      </c>
      <c r="G627" s="85">
        <v>183275</v>
      </c>
      <c r="H627" s="89"/>
      <c r="I627" s="263" t="s">
        <v>3050</v>
      </c>
      <c r="J627" s="89"/>
      <c r="K627" s="89"/>
      <c r="L627" s="89"/>
      <c r="M627" s="89"/>
      <c r="N627" s="264">
        <v>9000</v>
      </c>
      <c r="O627" s="264">
        <v>0</v>
      </c>
      <c r="P627" s="89" t="s">
        <v>670</v>
      </c>
    </row>
    <row r="628" spans="1:16" ht="76.5" hidden="1">
      <c r="A628" s="261" t="s">
        <v>559</v>
      </c>
      <c r="B628" s="89"/>
      <c r="C628" s="262" t="s">
        <v>759</v>
      </c>
      <c r="D628" s="84">
        <v>43497</v>
      </c>
      <c r="E628" s="85" t="s">
        <v>2394</v>
      </c>
      <c r="F628" s="85" t="s">
        <v>671</v>
      </c>
      <c r="G628" s="85">
        <v>183298</v>
      </c>
      <c r="H628" s="89"/>
      <c r="I628" s="263" t="s">
        <v>3051</v>
      </c>
      <c r="J628" s="89"/>
      <c r="K628" s="89"/>
      <c r="L628" s="89"/>
      <c r="M628" s="89"/>
      <c r="N628" s="264">
        <v>12600</v>
      </c>
      <c r="O628" s="264">
        <v>0</v>
      </c>
      <c r="P628" s="89" t="s">
        <v>670</v>
      </c>
    </row>
    <row r="629" spans="1:16" ht="76.5" hidden="1">
      <c r="A629" s="261" t="s">
        <v>559</v>
      </c>
      <c r="B629" s="89"/>
      <c r="C629" s="262" t="s">
        <v>759</v>
      </c>
      <c r="D629" s="84">
        <v>43497</v>
      </c>
      <c r="E629" s="85" t="s">
        <v>2394</v>
      </c>
      <c r="F629" s="85" t="s">
        <v>671</v>
      </c>
      <c r="G629" s="85">
        <v>183269</v>
      </c>
      <c r="H629" s="89"/>
      <c r="I629" s="263" t="s">
        <v>3052</v>
      </c>
      <c r="J629" s="89"/>
      <c r="K629" s="89"/>
      <c r="L629" s="89"/>
      <c r="M629" s="89"/>
      <c r="N629" s="264">
        <v>3000</v>
      </c>
      <c r="O629" s="264">
        <v>0</v>
      </c>
      <c r="P629" s="89" t="s">
        <v>670</v>
      </c>
    </row>
    <row r="630" spans="1:16" ht="76.5" hidden="1">
      <c r="A630" s="261" t="s">
        <v>559</v>
      </c>
      <c r="B630" s="89"/>
      <c r="C630" s="262" t="s">
        <v>759</v>
      </c>
      <c r="D630" s="84">
        <v>43497</v>
      </c>
      <c r="E630" s="85" t="s">
        <v>2394</v>
      </c>
      <c r="F630" s="85" t="s">
        <v>671</v>
      </c>
      <c r="G630" s="85">
        <v>183297</v>
      </c>
      <c r="H630" s="89"/>
      <c r="I630" s="263" t="s">
        <v>3053</v>
      </c>
      <c r="J630" s="89"/>
      <c r="K630" s="89"/>
      <c r="L630" s="89"/>
      <c r="M630" s="89"/>
      <c r="N630" s="264">
        <v>7200</v>
      </c>
      <c r="O630" s="264">
        <v>0</v>
      </c>
      <c r="P630" s="89" t="s">
        <v>670</v>
      </c>
    </row>
    <row r="631" spans="1:16" ht="76.5" hidden="1">
      <c r="A631" s="261" t="s">
        <v>559</v>
      </c>
      <c r="B631" s="89"/>
      <c r="C631" s="262" t="s">
        <v>759</v>
      </c>
      <c r="D631" s="84">
        <v>43497</v>
      </c>
      <c r="E631" s="85" t="s">
        <v>2394</v>
      </c>
      <c r="F631" s="85" t="s">
        <v>671</v>
      </c>
      <c r="G631" s="85">
        <v>183267</v>
      </c>
      <c r="H631" s="89"/>
      <c r="I631" s="263" t="s">
        <v>3054</v>
      </c>
      <c r="J631" s="89"/>
      <c r="K631" s="89"/>
      <c r="L631" s="89"/>
      <c r="M631" s="89"/>
      <c r="N631" s="264">
        <v>15000</v>
      </c>
      <c r="O631" s="264">
        <v>0</v>
      </c>
      <c r="P631" s="89" t="s">
        <v>670</v>
      </c>
    </row>
    <row r="632" spans="1:16" ht="76.5" hidden="1">
      <c r="A632" s="261" t="s">
        <v>559</v>
      </c>
      <c r="B632" s="89"/>
      <c r="C632" s="262" t="s">
        <v>759</v>
      </c>
      <c r="D632" s="84">
        <v>43497</v>
      </c>
      <c r="E632" s="85" t="s">
        <v>2394</v>
      </c>
      <c r="F632" s="85" t="s">
        <v>671</v>
      </c>
      <c r="G632" s="85">
        <v>183318</v>
      </c>
      <c r="H632" s="89"/>
      <c r="I632" s="263" t="s">
        <v>3055</v>
      </c>
      <c r="J632" s="89"/>
      <c r="K632" s="89"/>
      <c r="L632" s="89"/>
      <c r="M632" s="89"/>
      <c r="N632" s="264">
        <v>9000</v>
      </c>
      <c r="O632" s="264">
        <v>0</v>
      </c>
      <c r="P632" s="89" t="s">
        <v>670</v>
      </c>
    </row>
    <row r="633" spans="1:16" ht="76.5" hidden="1">
      <c r="A633" s="261" t="s">
        <v>559</v>
      </c>
      <c r="B633" s="89"/>
      <c r="C633" s="262" t="s">
        <v>759</v>
      </c>
      <c r="D633" s="84">
        <v>43497</v>
      </c>
      <c r="E633" s="85" t="s">
        <v>2394</v>
      </c>
      <c r="F633" s="85" t="s">
        <v>671</v>
      </c>
      <c r="G633" s="85">
        <v>183263</v>
      </c>
      <c r="H633" s="89"/>
      <c r="I633" s="263" t="s">
        <v>3056</v>
      </c>
      <c r="J633" s="89"/>
      <c r="K633" s="89"/>
      <c r="L633" s="89"/>
      <c r="M633" s="89"/>
      <c r="N633" s="264">
        <v>15000</v>
      </c>
      <c r="O633" s="264">
        <v>0</v>
      </c>
      <c r="P633" s="89" t="s">
        <v>670</v>
      </c>
    </row>
    <row r="634" spans="1:16" ht="76.5" hidden="1">
      <c r="A634" s="261" t="s">
        <v>559</v>
      </c>
      <c r="B634" s="89"/>
      <c r="C634" s="262" t="s">
        <v>759</v>
      </c>
      <c r="D634" s="84">
        <v>43497</v>
      </c>
      <c r="E634" s="85" t="s">
        <v>2394</v>
      </c>
      <c r="F634" s="85" t="s">
        <v>671</v>
      </c>
      <c r="G634" s="85">
        <v>183261</v>
      </c>
      <c r="H634" s="89"/>
      <c r="I634" s="263" t="s">
        <v>3057</v>
      </c>
      <c r="J634" s="89"/>
      <c r="K634" s="89"/>
      <c r="L634" s="89"/>
      <c r="M634" s="89"/>
      <c r="N634" s="264">
        <v>9450</v>
      </c>
      <c r="O634" s="264">
        <v>0</v>
      </c>
      <c r="P634" s="89" t="s">
        <v>670</v>
      </c>
    </row>
    <row r="635" spans="1:16" ht="76.5" hidden="1">
      <c r="A635" s="261" t="s">
        <v>559</v>
      </c>
      <c r="B635" s="89"/>
      <c r="C635" s="262" t="s">
        <v>759</v>
      </c>
      <c r="D635" s="84">
        <v>43497</v>
      </c>
      <c r="E635" s="85" t="s">
        <v>2394</v>
      </c>
      <c r="F635" s="85" t="s">
        <v>671</v>
      </c>
      <c r="G635" s="85">
        <v>183293</v>
      </c>
      <c r="H635" s="89"/>
      <c r="I635" s="263" t="s">
        <v>3058</v>
      </c>
      <c r="J635" s="89"/>
      <c r="K635" s="89"/>
      <c r="L635" s="89"/>
      <c r="M635" s="89"/>
      <c r="N635" s="264">
        <v>9000</v>
      </c>
      <c r="O635" s="264">
        <v>0</v>
      </c>
      <c r="P635" s="89" t="s">
        <v>670</v>
      </c>
    </row>
    <row r="636" spans="1:16" ht="76.5" hidden="1">
      <c r="A636" s="261" t="s">
        <v>559</v>
      </c>
      <c r="B636" s="89"/>
      <c r="C636" s="262" t="s">
        <v>759</v>
      </c>
      <c r="D636" s="84">
        <v>43497</v>
      </c>
      <c r="E636" s="85" t="s">
        <v>2394</v>
      </c>
      <c r="F636" s="85" t="s">
        <v>671</v>
      </c>
      <c r="G636" s="85">
        <v>183320</v>
      </c>
      <c r="H636" s="89"/>
      <c r="I636" s="263" t="s">
        <v>3059</v>
      </c>
      <c r="J636" s="89"/>
      <c r="K636" s="89"/>
      <c r="L636" s="89"/>
      <c r="M636" s="89"/>
      <c r="N636" s="264">
        <v>17425</v>
      </c>
      <c r="O636" s="264">
        <v>0</v>
      </c>
      <c r="P636" s="89" t="s">
        <v>670</v>
      </c>
    </row>
    <row r="637" spans="1:16" ht="76.5" hidden="1">
      <c r="A637" s="261" t="s">
        <v>559</v>
      </c>
      <c r="B637" s="89"/>
      <c r="C637" s="262" t="s">
        <v>759</v>
      </c>
      <c r="D637" s="84">
        <v>43497</v>
      </c>
      <c r="E637" s="85" t="s">
        <v>2394</v>
      </c>
      <c r="F637" s="85" t="s">
        <v>671</v>
      </c>
      <c r="G637" s="85">
        <v>183321</v>
      </c>
      <c r="H637" s="89"/>
      <c r="I637" s="263" t="s">
        <v>3060</v>
      </c>
      <c r="J637" s="89"/>
      <c r="K637" s="89"/>
      <c r="L637" s="89"/>
      <c r="M637" s="89"/>
      <c r="N637" s="264">
        <v>3600</v>
      </c>
      <c r="O637" s="264">
        <v>0</v>
      </c>
      <c r="P637" s="89" t="s">
        <v>670</v>
      </c>
    </row>
    <row r="638" spans="1:16" ht="76.5" hidden="1">
      <c r="A638" s="261" t="s">
        <v>559</v>
      </c>
      <c r="B638" s="89"/>
      <c r="C638" s="262" t="s">
        <v>759</v>
      </c>
      <c r="D638" s="84">
        <v>43497</v>
      </c>
      <c r="E638" s="85" t="s">
        <v>2394</v>
      </c>
      <c r="F638" s="85" t="s">
        <v>671</v>
      </c>
      <c r="G638" s="85">
        <v>183256</v>
      </c>
      <c r="H638" s="89"/>
      <c r="I638" s="263" t="s">
        <v>3061</v>
      </c>
      <c r="J638" s="89"/>
      <c r="K638" s="89"/>
      <c r="L638" s="89"/>
      <c r="M638" s="89"/>
      <c r="N638" s="264">
        <v>18000</v>
      </c>
      <c r="O638" s="264">
        <v>0</v>
      </c>
      <c r="P638" s="89" t="s">
        <v>670</v>
      </c>
    </row>
    <row r="639" spans="1:16" ht="76.5" hidden="1">
      <c r="A639" s="261" t="s">
        <v>559</v>
      </c>
      <c r="B639" s="89"/>
      <c r="C639" s="262" t="s">
        <v>759</v>
      </c>
      <c r="D639" s="84">
        <v>43497</v>
      </c>
      <c r="E639" s="85" t="s">
        <v>2394</v>
      </c>
      <c r="F639" s="85" t="s">
        <v>671</v>
      </c>
      <c r="G639" s="85">
        <v>183291</v>
      </c>
      <c r="H639" s="89"/>
      <c r="I639" s="263" t="s">
        <v>3062</v>
      </c>
      <c r="J639" s="89"/>
      <c r="K639" s="89"/>
      <c r="L639" s="89"/>
      <c r="M639" s="89"/>
      <c r="N639" s="264">
        <v>19058.5</v>
      </c>
      <c r="O639" s="264">
        <v>0</v>
      </c>
      <c r="P639" s="89" t="s">
        <v>670</v>
      </c>
    </row>
    <row r="640" spans="1:16" ht="76.5" hidden="1">
      <c r="A640" s="261" t="s">
        <v>559</v>
      </c>
      <c r="B640" s="89"/>
      <c r="C640" s="262" t="s">
        <v>759</v>
      </c>
      <c r="D640" s="84">
        <v>43497</v>
      </c>
      <c r="E640" s="85" t="s">
        <v>2394</v>
      </c>
      <c r="F640" s="85" t="s">
        <v>671</v>
      </c>
      <c r="G640" s="85">
        <v>183253</v>
      </c>
      <c r="H640" s="89"/>
      <c r="I640" s="263" t="s">
        <v>3063</v>
      </c>
      <c r="J640" s="89"/>
      <c r="K640" s="89"/>
      <c r="L640" s="89"/>
      <c r="M640" s="89"/>
      <c r="N640" s="264">
        <v>10500</v>
      </c>
      <c r="O640" s="264">
        <v>0</v>
      </c>
      <c r="P640" s="89" t="s">
        <v>670</v>
      </c>
    </row>
    <row r="641" spans="1:16" ht="76.5" hidden="1">
      <c r="A641" s="261" t="s">
        <v>559</v>
      </c>
      <c r="B641" s="89"/>
      <c r="C641" s="262" t="s">
        <v>759</v>
      </c>
      <c r="D641" s="84">
        <v>43497</v>
      </c>
      <c r="E641" s="85" t="s">
        <v>2394</v>
      </c>
      <c r="F641" s="85" t="s">
        <v>671</v>
      </c>
      <c r="G641" s="85">
        <v>183324</v>
      </c>
      <c r="H641" s="89"/>
      <c r="I641" s="263" t="s">
        <v>3064</v>
      </c>
      <c r="J641" s="89"/>
      <c r="K641" s="89"/>
      <c r="L641" s="89"/>
      <c r="M641" s="89"/>
      <c r="N641" s="264">
        <v>27634.5</v>
      </c>
      <c r="O641" s="264">
        <v>0</v>
      </c>
      <c r="P641" s="89" t="s">
        <v>670</v>
      </c>
    </row>
    <row r="642" spans="1:16" ht="76.5" hidden="1">
      <c r="A642" s="261" t="s">
        <v>559</v>
      </c>
      <c r="B642" s="89"/>
      <c r="C642" s="262" t="s">
        <v>759</v>
      </c>
      <c r="D642" s="84">
        <v>43497</v>
      </c>
      <c r="E642" s="85" t="s">
        <v>2394</v>
      </c>
      <c r="F642" s="85" t="s">
        <v>671</v>
      </c>
      <c r="G642" s="85">
        <v>183247</v>
      </c>
      <c r="H642" s="89"/>
      <c r="I642" s="263" t="s">
        <v>3065</v>
      </c>
      <c r="J642" s="89"/>
      <c r="K642" s="89"/>
      <c r="L642" s="89"/>
      <c r="M642" s="89"/>
      <c r="N642" s="264">
        <v>15000</v>
      </c>
      <c r="O642" s="264">
        <v>0</v>
      </c>
      <c r="P642" s="89" t="s">
        <v>670</v>
      </c>
    </row>
    <row r="643" spans="1:16" ht="63.75" hidden="1">
      <c r="A643" s="261">
        <v>513</v>
      </c>
      <c r="B643" s="89"/>
      <c r="C643" s="262" t="s">
        <v>171</v>
      </c>
      <c r="D643" s="84">
        <v>43497</v>
      </c>
      <c r="E643" s="85" t="s">
        <v>2395</v>
      </c>
      <c r="F643" s="85" t="s">
        <v>6</v>
      </c>
      <c r="G643" s="85">
        <v>954172</v>
      </c>
      <c r="H643" s="89"/>
      <c r="I643" s="263" t="s">
        <v>3066</v>
      </c>
      <c r="J643" s="89"/>
      <c r="K643" s="89"/>
      <c r="L643" s="89"/>
      <c r="M643" s="89"/>
      <c r="N643" s="264">
        <v>0</v>
      </c>
      <c r="O643" s="264">
        <v>330992.46000000002</v>
      </c>
      <c r="P643" s="89" t="s">
        <v>670</v>
      </c>
    </row>
    <row r="644" spans="1:16" ht="63.75" hidden="1">
      <c r="A644" s="261" t="s">
        <v>557</v>
      </c>
      <c r="B644" s="89"/>
      <c r="C644" s="262" t="s">
        <v>777</v>
      </c>
      <c r="D644" s="84">
        <v>43497</v>
      </c>
      <c r="E644" s="85" t="s">
        <v>2396</v>
      </c>
      <c r="F644" s="85" t="s">
        <v>6</v>
      </c>
      <c r="G644" s="85">
        <v>954316</v>
      </c>
      <c r="H644" s="89"/>
      <c r="I644" s="263" t="s">
        <v>3067</v>
      </c>
      <c r="J644" s="89"/>
      <c r="K644" s="89"/>
      <c r="L644" s="89"/>
      <c r="M644" s="89"/>
      <c r="N644" s="264">
        <v>0</v>
      </c>
      <c r="O644" s="264">
        <v>645532.59</v>
      </c>
      <c r="P644" s="89" t="s">
        <v>670</v>
      </c>
    </row>
    <row r="645" spans="1:16" ht="89.25" hidden="1">
      <c r="A645" s="261" t="s">
        <v>559</v>
      </c>
      <c r="B645" s="89"/>
      <c r="C645" s="262" t="s">
        <v>759</v>
      </c>
      <c r="D645" s="84">
        <v>43497</v>
      </c>
      <c r="E645" s="85" t="s">
        <v>2397</v>
      </c>
      <c r="F645" s="85" t="s">
        <v>6</v>
      </c>
      <c r="G645" s="85">
        <v>946259</v>
      </c>
      <c r="H645" s="89"/>
      <c r="I645" s="263" t="s">
        <v>3068</v>
      </c>
      <c r="J645" s="89"/>
      <c r="K645" s="89"/>
      <c r="L645" s="89"/>
      <c r="M645" s="89"/>
      <c r="N645" s="264">
        <v>0</v>
      </c>
      <c r="O645" s="264">
        <v>0.27</v>
      </c>
      <c r="P645" s="89" t="s">
        <v>670</v>
      </c>
    </row>
    <row r="646" spans="1:16" ht="38.25" hidden="1">
      <c r="A646" s="261" t="s">
        <v>565</v>
      </c>
      <c r="B646" s="89"/>
      <c r="C646" s="262" t="s">
        <v>615</v>
      </c>
      <c r="D646" s="84">
        <v>43500</v>
      </c>
      <c r="E646" s="85" t="s">
        <v>2398</v>
      </c>
      <c r="F646" s="85" t="s">
        <v>3</v>
      </c>
      <c r="G646" s="85">
        <v>1709183</v>
      </c>
      <c r="H646" s="89"/>
      <c r="I646" s="263" t="s">
        <v>3069</v>
      </c>
      <c r="J646" s="89"/>
      <c r="K646" s="89"/>
      <c r="L646" s="89"/>
      <c r="M646" s="89"/>
      <c r="N646" s="264">
        <v>0</v>
      </c>
      <c r="O646" s="264">
        <v>15.06</v>
      </c>
      <c r="P646" s="89" t="s">
        <v>670</v>
      </c>
    </row>
    <row r="647" spans="1:16" ht="51" hidden="1">
      <c r="A647" s="261" t="s">
        <v>565</v>
      </c>
      <c r="B647" s="89"/>
      <c r="C647" s="262" t="s">
        <v>615</v>
      </c>
      <c r="D647" s="84">
        <v>43500</v>
      </c>
      <c r="E647" s="85" t="s">
        <v>2399</v>
      </c>
      <c r="F647" s="85" t="s">
        <v>3</v>
      </c>
      <c r="G647" s="85">
        <v>1709169</v>
      </c>
      <c r="H647" s="89"/>
      <c r="I647" s="263" t="s">
        <v>3070</v>
      </c>
      <c r="J647" s="89"/>
      <c r="K647" s="89"/>
      <c r="L647" s="89"/>
      <c r="M647" s="89"/>
      <c r="N647" s="264">
        <v>0</v>
      </c>
      <c r="O647" s="264">
        <v>169</v>
      </c>
      <c r="P647" s="89" t="s">
        <v>670</v>
      </c>
    </row>
    <row r="648" spans="1:16" ht="38.25" hidden="1">
      <c r="A648" s="261" t="s">
        <v>565</v>
      </c>
      <c r="B648" s="89"/>
      <c r="C648" s="262" t="s">
        <v>615</v>
      </c>
      <c r="D648" s="84">
        <v>43500</v>
      </c>
      <c r="E648" s="85" t="s">
        <v>2400</v>
      </c>
      <c r="F648" s="85" t="s">
        <v>3</v>
      </c>
      <c r="G648" s="85">
        <v>1709156</v>
      </c>
      <c r="H648" s="89"/>
      <c r="I648" s="263" t="s">
        <v>3071</v>
      </c>
      <c r="J648" s="89"/>
      <c r="K648" s="89"/>
      <c r="L648" s="89"/>
      <c r="M648" s="89"/>
      <c r="N648" s="264">
        <v>0</v>
      </c>
      <c r="O648" s="264">
        <v>400</v>
      </c>
      <c r="P648" s="89" t="s">
        <v>670</v>
      </c>
    </row>
    <row r="649" spans="1:16" ht="63.75" hidden="1">
      <c r="A649" s="261" t="s">
        <v>565</v>
      </c>
      <c r="B649" s="89"/>
      <c r="C649" s="262" t="s">
        <v>615</v>
      </c>
      <c r="D649" s="84">
        <v>43500</v>
      </c>
      <c r="E649" s="85" t="s">
        <v>2401</v>
      </c>
      <c r="F649" s="85" t="s">
        <v>3</v>
      </c>
      <c r="G649" s="85">
        <v>1709133</v>
      </c>
      <c r="H649" s="89"/>
      <c r="I649" s="263" t="s">
        <v>3072</v>
      </c>
      <c r="J649" s="89"/>
      <c r="K649" s="89"/>
      <c r="L649" s="89"/>
      <c r="M649" s="89"/>
      <c r="N649" s="264">
        <v>0</v>
      </c>
      <c r="O649" s="264">
        <v>8382.6200000000008</v>
      </c>
      <c r="P649" s="89" t="s">
        <v>670</v>
      </c>
    </row>
    <row r="650" spans="1:16" ht="51" hidden="1">
      <c r="A650" s="261">
        <v>85</v>
      </c>
      <c r="B650" s="89"/>
      <c r="C650" s="262" t="s">
        <v>735</v>
      </c>
      <c r="D650" s="84">
        <v>43500</v>
      </c>
      <c r="E650" s="85" t="s">
        <v>2402</v>
      </c>
      <c r="F650" s="85" t="s">
        <v>3</v>
      </c>
      <c r="G650" s="85">
        <v>1709128</v>
      </c>
      <c r="H650" s="89"/>
      <c r="I650" s="263" t="s">
        <v>3073</v>
      </c>
      <c r="J650" s="89"/>
      <c r="K650" s="89"/>
      <c r="L650" s="89"/>
      <c r="M650" s="89"/>
      <c r="N650" s="264">
        <v>0</v>
      </c>
      <c r="O650" s="264">
        <v>372.28000000000003</v>
      </c>
      <c r="P650" s="89" t="s">
        <v>670</v>
      </c>
    </row>
    <row r="651" spans="1:16" ht="51" hidden="1">
      <c r="A651" s="261" t="s">
        <v>565</v>
      </c>
      <c r="B651" s="89"/>
      <c r="C651" s="262" t="s">
        <v>615</v>
      </c>
      <c r="D651" s="84">
        <v>43500</v>
      </c>
      <c r="E651" s="85" t="s">
        <v>2403</v>
      </c>
      <c r="F651" s="85" t="s">
        <v>3</v>
      </c>
      <c r="G651" s="85">
        <v>1709127</v>
      </c>
      <c r="H651" s="89"/>
      <c r="I651" s="263" t="s">
        <v>714</v>
      </c>
      <c r="J651" s="89"/>
      <c r="K651" s="89"/>
      <c r="L651" s="89"/>
      <c r="M651" s="89"/>
      <c r="N651" s="264">
        <v>0</v>
      </c>
      <c r="O651" s="264">
        <v>711.18000000000006</v>
      </c>
      <c r="P651" s="89" t="s">
        <v>670</v>
      </c>
    </row>
    <row r="652" spans="1:16" ht="63.75" hidden="1">
      <c r="A652" s="261">
        <v>287</v>
      </c>
      <c r="B652" s="89"/>
      <c r="C652" s="262" t="s">
        <v>126</v>
      </c>
      <c r="D652" s="84">
        <v>43500</v>
      </c>
      <c r="E652" s="85" t="s">
        <v>2404</v>
      </c>
      <c r="F652" s="85" t="s">
        <v>3</v>
      </c>
      <c r="G652" s="85">
        <v>1709121</v>
      </c>
      <c r="H652" s="89"/>
      <c r="I652" s="263" t="s">
        <v>3074</v>
      </c>
      <c r="J652" s="89"/>
      <c r="K652" s="89"/>
      <c r="L652" s="89"/>
      <c r="M652" s="89"/>
      <c r="N652" s="264">
        <v>0</v>
      </c>
      <c r="O652" s="264">
        <v>0.8</v>
      </c>
      <c r="P652" s="89" t="s">
        <v>670</v>
      </c>
    </row>
    <row r="653" spans="1:16" ht="51" hidden="1">
      <c r="A653" s="261" t="s">
        <v>565</v>
      </c>
      <c r="B653" s="89"/>
      <c r="C653" s="262" t="s">
        <v>615</v>
      </c>
      <c r="D653" s="84">
        <v>43500</v>
      </c>
      <c r="E653" s="85" t="s">
        <v>2405</v>
      </c>
      <c r="F653" s="85" t="s">
        <v>3</v>
      </c>
      <c r="G653" s="85">
        <v>1709278</v>
      </c>
      <c r="H653" s="89"/>
      <c r="I653" s="263" t="s">
        <v>3075</v>
      </c>
      <c r="J653" s="89"/>
      <c r="K653" s="89"/>
      <c r="L653" s="89"/>
      <c r="M653" s="89"/>
      <c r="N653" s="264">
        <v>0</v>
      </c>
      <c r="O653" s="264">
        <v>3000</v>
      </c>
      <c r="P653" s="89" t="s">
        <v>670</v>
      </c>
    </row>
    <row r="654" spans="1:16" ht="38.25" hidden="1">
      <c r="A654" s="261" t="s">
        <v>565</v>
      </c>
      <c r="B654" s="89"/>
      <c r="C654" s="262" t="s">
        <v>615</v>
      </c>
      <c r="D654" s="84">
        <v>43500</v>
      </c>
      <c r="E654" s="85" t="s">
        <v>2406</v>
      </c>
      <c r="F654" s="85" t="s">
        <v>3</v>
      </c>
      <c r="G654" s="85">
        <v>1709244</v>
      </c>
      <c r="H654" s="89"/>
      <c r="I654" s="263" t="s">
        <v>715</v>
      </c>
      <c r="J654" s="89"/>
      <c r="K654" s="89"/>
      <c r="L654" s="89"/>
      <c r="M654" s="89"/>
      <c r="N654" s="264">
        <v>0</v>
      </c>
      <c r="O654" s="264">
        <v>1685</v>
      </c>
      <c r="P654" s="89" t="s">
        <v>670</v>
      </c>
    </row>
    <row r="655" spans="1:16" ht="51" hidden="1">
      <c r="A655" s="261">
        <v>156</v>
      </c>
      <c r="B655" s="89"/>
      <c r="C655" s="262" t="s">
        <v>86</v>
      </c>
      <c r="D655" s="84">
        <v>43500</v>
      </c>
      <c r="E655" s="85" t="s">
        <v>2407</v>
      </c>
      <c r="F655" s="85" t="s">
        <v>3</v>
      </c>
      <c r="G655" s="85">
        <v>1709238</v>
      </c>
      <c r="H655" s="89"/>
      <c r="I655" s="263" t="s">
        <v>3076</v>
      </c>
      <c r="J655" s="89"/>
      <c r="K655" s="89"/>
      <c r="L655" s="89"/>
      <c r="M655" s="89"/>
      <c r="N655" s="264">
        <v>0</v>
      </c>
      <c r="O655" s="264">
        <v>91.92</v>
      </c>
      <c r="P655" s="89" t="s">
        <v>670</v>
      </c>
    </row>
    <row r="656" spans="1:16" ht="51" hidden="1">
      <c r="A656" s="261" t="s">
        <v>565</v>
      </c>
      <c r="B656" s="89"/>
      <c r="C656" s="262" t="s">
        <v>615</v>
      </c>
      <c r="D656" s="84">
        <v>43500</v>
      </c>
      <c r="E656" s="85" t="s">
        <v>2408</v>
      </c>
      <c r="F656" s="85" t="s">
        <v>3</v>
      </c>
      <c r="G656" s="85">
        <v>1709218</v>
      </c>
      <c r="H656" s="89"/>
      <c r="I656" s="263" t="s">
        <v>3077</v>
      </c>
      <c r="J656" s="89"/>
      <c r="K656" s="89"/>
      <c r="L656" s="89"/>
      <c r="M656" s="89"/>
      <c r="N656" s="264">
        <v>0</v>
      </c>
      <c r="O656" s="264">
        <v>4054.7000000000003</v>
      </c>
      <c r="P656" s="89" t="s">
        <v>670</v>
      </c>
    </row>
    <row r="657" spans="1:16" ht="51" hidden="1">
      <c r="A657" s="261" t="s">
        <v>556</v>
      </c>
      <c r="B657" s="89"/>
      <c r="C657" s="262" t="s">
        <v>616</v>
      </c>
      <c r="D657" s="84">
        <v>43500</v>
      </c>
      <c r="E657" s="85" t="s">
        <v>2409</v>
      </c>
      <c r="F657" s="85" t="s">
        <v>3</v>
      </c>
      <c r="G657" s="85">
        <v>1709211</v>
      </c>
      <c r="H657" s="89"/>
      <c r="I657" s="263" t="s">
        <v>3078</v>
      </c>
      <c r="J657" s="89"/>
      <c r="K657" s="89"/>
      <c r="L657" s="89"/>
      <c r="M657" s="89"/>
      <c r="N657" s="264">
        <v>0</v>
      </c>
      <c r="O657" s="264">
        <v>400</v>
      </c>
      <c r="P657" s="89" t="s">
        <v>670</v>
      </c>
    </row>
    <row r="658" spans="1:16" ht="51" hidden="1">
      <c r="A658" s="261" t="s">
        <v>565</v>
      </c>
      <c r="B658" s="89"/>
      <c r="C658" s="262" t="s">
        <v>615</v>
      </c>
      <c r="D658" s="84">
        <v>43500</v>
      </c>
      <c r="E658" s="85" t="s">
        <v>2410</v>
      </c>
      <c r="F658" s="85" t="s">
        <v>3</v>
      </c>
      <c r="G658" s="85">
        <v>1709028</v>
      </c>
      <c r="H658" s="89"/>
      <c r="I658" s="263" t="s">
        <v>3079</v>
      </c>
      <c r="J658" s="89"/>
      <c r="K658" s="89"/>
      <c r="L658" s="89"/>
      <c r="M658" s="89"/>
      <c r="N658" s="264">
        <v>0</v>
      </c>
      <c r="O658" s="264">
        <v>7980.9400000000005</v>
      </c>
      <c r="P658" s="89" t="s">
        <v>670</v>
      </c>
    </row>
    <row r="659" spans="1:16" ht="51" hidden="1">
      <c r="A659" s="261">
        <v>591</v>
      </c>
      <c r="B659" s="89"/>
      <c r="C659" s="262" t="s">
        <v>1364</v>
      </c>
      <c r="D659" s="84">
        <v>43500</v>
      </c>
      <c r="E659" s="85" t="s">
        <v>2411</v>
      </c>
      <c r="F659" s="85" t="s">
        <v>3</v>
      </c>
      <c r="G659" s="85">
        <v>1709155</v>
      </c>
      <c r="H659" s="89"/>
      <c r="I659" s="263" t="s">
        <v>3080</v>
      </c>
      <c r="J659" s="89"/>
      <c r="K659" s="89"/>
      <c r="L659" s="89"/>
      <c r="M659" s="89"/>
      <c r="N659" s="264">
        <v>0</v>
      </c>
      <c r="O659" s="264">
        <v>36996.22</v>
      </c>
      <c r="P659" s="89" t="s">
        <v>670</v>
      </c>
    </row>
    <row r="660" spans="1:16" ht="63.75" hidden="1">
      <c r="A660" s="261">
        <v>593</v>
      </c>
      <c r="B660" s="89"/>
      <c r="C660" s="262" t="s">
        <v>612</v>
      </c>
      <c r="D660" s="84">
        <v>43500</v>
      </c>
      <c r="E660" s="85" t="s">
        <v>2412</v>
      </c>
      <c r="F660" s="85" t="s">
        <v>3</v>
      </c>
      <c r="G660" s="85">
        <v>1709132</v>
      </c>
      <c r="H660" s="89"/>
      <c r="I660" s="263" t="s">
        <v>3081</v>
      </c>
      <c r="J660" s="89"/>
      <c r="K660" s="89"/>
      <c r="L660" s="89"/>
      <c r="M660" s="89"/>
      <c r="N660" s="264">
        <v>0</v>
      </c>
      <c r="O660" s="264">
        <v>13613.4</v>
      </c>
      <c r="P660" s="89" t="s">
        <v>670</v>
      </c>
    </row>
    <row r="661" spans="1:16" ht="51" hidden="1">
      <c r="A661" s="261">
        <v>287</v>
      </c>
      <c r="B661" s="89"/>
      <c r="C661" s="262" t="s">
        <v>126</v>
      </c>
      <c r="D661" s="84">
        <v>43500</v>
      </c>
      <c r="E661" s="85" t="s">
        <v>2413</v>
      </c>
      <c r="F661" s="85" t="s">
        <v>3</v>
      </c>
      <c r="G661" s="85">
        <v>1709062</v>
      </c>
      <c r="H661" s="89"/>
      <c r="I661" s="263" t="s">
        <v>3082</v>
      </c>
      <c r="J661" s="89"/>
      <c r="K661" s="89"/>
      <c r="L661" s="89"/>
      <c r="M661" s="89"/>
      <c r="N661" s="264">
        <v>0</v>
      </c>
      <c r="O661" s="264">
        <v>284.5</v>
      </c>
      <c r="P661" s="89" t="s">
        <v>670</v>
      </c>
    </row>
    <row r="662" spans="1:16" ht="51" hidden="1">
      <c r="A662" s="261">
        <v>670</v>
      </c>
      <c r="B662" s="89"/>
      <c r="C662" s="262" t="s">
        <v>190</v>
      </c>
      <c r="D662" s="84">
        <v>43500</v>
      </c>
      <c r="E662" s="85" t="s">
        <v>2414</v>
      </c>
      <c r="F662" s="85" t="s">
        <v>3</v>
      </c>
      <c r="G662" s="85">
        <v>1709032</v>
      </c>
      <c r="H662" s="89"/>
      <c r="I662" s="263" t="s">
        <v>3083</v>
      </c>
      <c r="J662" s="89"/>
      <c r="K662" s="89"/>
      <c r="L662" s="89"/>
      <c r="M662" s="89"/>
      <c r="N662" s="264">
        <v>0</v>
      </c>
      <c r="O662" s="264">
        <v>49983.5</v>
      </c>
      <c r="P662" s="89" t="s">
        <v>670</v>
      </c>
    </row>
    <row r="663" spans="1:16" ht="38.25" hidden="1">
      <c r="A663" s="261">
        <v>35</v>
      </c>
      <c r="B663" s="89"/>
      <c r="C663" s="262" t="s">
        <v>46</v>
      </c>
      <c r="D663" s="84">
        <v>43500</v>
      </c>
      <c r="E663" s="85" t="s">
        <v>2415</v>
      </c>
      <c r="F663" s="85" t="s">
        <v>3</v>
      </c>
      <c r="G663" s="85">
        <v>1709073</v>
      </c>
      <c r="H663" s="89"/>
      <c r="I663" s="263" t="s">
        <v>3084</v>
      </c>
      <c r="J663" s="89"/>
      <c r="K663" s="89"/>
      <c r="L663" s="89"/>
      <c r="M663" s="89"/>
      <c r="N663" s="264">
        <v>0</v>
      </c>
      <c r="O663" s="264">
        <v>1278</v>
      </c>
      <c r="P663" s="89" t="s">
        <v>670</v>
      </c>
    </row>
    <row r="664" spans="1:16" ht="51" hidden="1">
      <c r="A664" s="261">
        <v>287</v>
      </c>
      <c r="B664" s="89"/>
      <c r="C664" s="262" t="s">
        <v>126</v>
      </c>
      <c r="D664" s="84">
        <v>43500</v>
      </c>
      <c r="E664" s="85" t="s">
        <v>2416</v>
      </c>
      <c r="F664" s="85" t="s">
        <v>3</v>
      </c>
      <c r="G664" s="85">
        <v>1709066</v>
      </c>
      <c r="H664" s="89"/>
      <c r="I664" s="263" t="s">
        <v>3085</v>
      </c>
      <c r="J664" s="89"/>
      <c r="K664" s="89"/>
      <c r="L664" s="89"/>
      <c r="M664" s="89"/>
      <c r="N664" s="264">
        <v>0</v>
      </c>
      <c r="O664" s="264">
        <v>373.5</v>
      </c>
      <c r="P664" s="89" t="s">
        <v>670</v>
      </c>
    </row>
    <row r="665" spans="1:16" ht="51" hidden="1">
      <c r="A665" s="261" t="s">
        <v>565</v>
      </c>
      <c r="B665" s="89"/>
      <c r="C665" s="262" t="s">
        <v>615</v>
      </c>
      <c r="D665" s="84">
        <v>43500</v>
      </c>
      <c r="E665" s="85" t="s">
        <v>2417</v>
      </c>
      <c r="F665" s="85" t="s">
        <v>3</v>
      </c>
      <c r="G665" s="85">
        <v>1709029</v>
      </c>
      <c r="H665" s="89"/>
      <c r="I665" s="263" t="s">
        <v>3086</v>
      </c>
      <c r="J665" s="89"/>
      <c r="K665" s="89"/>
      <c r="L665" s="89"/>
      <c r="M665" s="89"/>
      <c r="N665" s="264">
        <v>0</v>
      </c>
      <c r="O665" s="264">
        <v>142</v>
      </c>
      <c r="P665" s="89" t="s">
        <v>670</v>
      </c>
    </row>
    <row r="666" spans="1:16" ht="51" hidden="1">
      <c r="A666" s="261" t="s">
        <v>565</v>
      </c>
      <c r="B666" s="89"/>
      <c r="C666" s="262" t="s">
        <v>615</v>
      </c>
      <c r="D666" s="84">
        <v>43500</v>
      </c>
      <c r="E666" s="85" t="s">
        <v>2418</v>
      </c>
      <c r="F666" s="85" t="s">
        <v>3</v>
      </c>
      <c r="G666" s="85">
        <v>1709030</v>
      </c>
      <c r="H666" s="89"/>
      <c r="I666" s="263" t="s">
        <v>3087</v>
      </c>
      <c r="J666" s="89"/>
      <c r="K666" s="89"/>
      <c r="L666" s="89"/>
      <c r="M666" s="89"/>
      <c r="N666" s="264">
        <v>0</v>
      </c>
      <c r="O666" s="264">
        <v>2553</v>
      </c>
      <c r="P666" s="89" t="s">
        <v>670</v>
      </c>
    </row>
    <row r="667" spans="1:16" ht="51" hidden="1">
      <c r="A667" s="261" t="s">
        <v>565</v>
      </c>
      <c r="B667" s="89"/>
      <c r="C667" s="262" t="s">
        <v>615</v>
      </c>
      <c r="D667" s="84">
        <v>43500</v>
      </c>
      <c r="E667" s="85" t="s">
        <v>2419</v>
      </c>
      <c r="F667" s="85" t="s">
        <v>3</v>
      </c>
      <c r="G667" s="85">
        <v>1709036</v>
      </c>
      <c r="H667" s="89"/>
      <c r="I667" s="263" t="s">
        <v>3088</v>
      </c>
      <c r="J667" s="89"/>
      <c r="K667" s="89"/>
      <c r="L667" s="89"/>
      <c r="M667" s="89"/>
      <c r="N667" s="264">
        <v>0</v>
      </c>
      <c r="O667" s="264">
        <v>695</v>
      </c>
      <c r="P667" s="89" t="s">
        <v>670</v>
      </c>
    </row>
    <row r="668" spans="1:16" ht="51" hidden="1">
      <c r="A668" s="261" t="s">
        <v>565</v>
      </c>
      <c r="B668" s="89"/>
      <c r="C668" s="262" t="s">
        <v>615</v>
      </c>
      <c r="D668" s="84">
        <v>43500</v>
      </c>
      <c r="E668" s="85" t="s">
        <v>2420</v>
      </c>
      <c r="F668" s="85" t="s">
        <v>3</v>
      </c>
      <c r="G668" s="85">
        <v>1709038</v>
      </c>
      <c r="H668" s="89"/>
      <c r="I668" s="263" t="s">
        <v>3089</v>
      </c>
      <c r="J668" s="89"/>
      <c r="K668" s="89"/>
      <c r="L668" s="89"/>
      <c r="M668" s="89"/>
      <c r="N668" s="264">
        <v>0</v>
      </c>
      <c r="O668" s="264">
        <v>220</v>
      </c>
      <c r="P668" s="89" t="s">
        <v>670</v>
      </c>
    </row>
    <row r="669" spans="1:16" ht="63.75" hidden="1">
      <c r="A669" s="261" t="s">
        <v>557</v>
      </c>
      <c r="B669" s="89"/>
      <c r="C669" s="262" t="s">
        <v>777</v>
      </c>
      <c r="D669" s="84">
        <v>43500</v>
      </c>
      <c r="E669" s="85" t="s">
        <v>2421</v>
      </c>
      <c r="F669" s="85" t="s">
        <v>11</v>
      </c>
      <c r="G669" s="85">
        <v>11839</v>
      </c>
      <c r="H669" s="89"/>
      <c r="I669" s="263" t="s">
        <v>3090</v>
      </c>
      <c r="J669" s="89"/>
      <c r="K669" s="89"/>
      <c r="L669" s="89"/>
      <c r="M669" s="89"/>
      <c r="N669" s="264">
        <v>4824.22</v>
      </c>
      <c r="O669" s="264">
        <v>0</v>
      </c>
      <c r="P669" s="89" t="s">
        <v>670</v>
      </c>
    </row>
    <row r="670" spans="1:16" ht="51" hidden="1">
      <c r="A670" s="261" t="s">
        <v>559</v>
      </c>
      <c r="B670" s="89"/>
      <c r="C670" s="262" t="s">
        <v>759</v>
      </c>
      <c r="D670" s="84">
        <v>43500</v>
      </c>
      <c r="E670" s="85" t="s">
        <v>2422</v>
      </c>
      <c r="F670" s="85" t="s">
        <v>6</v>
      </c>
      <c r="G670" s="85">
        <v>1078722</v>
      </c>
      <c r="H670" s="89"/>
      <c r="I670" s="263" t="s">
        <v>3091</v>
      </c>
      <c r="J670" s="89"/>
      <c r="K670" s="89"/>
      <c r="L670" s="89"/>
      <c r="M670" s="89"/>
      <c r="N670" s="264">
        <v>0</v>
      </c>
      <c r="O670" s="264">
        <v>2457.87</v>
      </c>
      <c r="P670" s="89" t="s">
        <v>670</v>
      </c>
    </row>
    <row r="671" spans="1:16" ht="51" hidden="1">
      <c r="A671" s="261">
        <v>10</v>
      </c>
      <c r="B671" s="89"/>
      <c r="C671" s="262" t="s">
        <v>41</v>
      </c>
      <c r="D671" s="84">
        <v>43500</v>
      </c>
      <c r="E671" s="85" t="s">
        <v>2423</v>
      </c>
      <c r="F671" s="85" t="s">
        <v>6</v>
      </c>
      <c r="G671" s="85">
        <v>955813</v>
      </c>
      <c r="H671" s="89"/>
      <c r="I671" s="263" t="s">
        <v>3092</v>
      </c>
      <c r="J671" s="89"/>
      <c r="K671" s="89"/>
      <c r="L671" s="89"/>
      <c r="M671" s="89"/>
      <c r="N671" s="264">
        <v>0</v>
      </c>
      <c r="O671" s="264">
        <v>6139.7</v>
      </c>
      <c r="P671" s="89" t="s">
        <v>670</v>
      </c>
    </row>
    <row r="672" spans="1:16" ht="51" hidden="1">
      <c r="A672" s="261">
        <v>10</v>
      </c>
      <c r="B672" s="89"/>
      <c r="C672" s="262" t="s">
        <v>41</v>
      </c>
      <c r="D672" s="84">
        <v>43500</v>
      </c>
      <c r="E672" s="85" t="s">
        <v>2424</v>
      </c>
      <c r="F672" s="85" t="s">
        <v>6</v>
      </c>
      <c r="G672" s="85">
        <v>955815</v>
      </c>
      <c r="H672" s="89"/>
      <c r="I672" s="263" t="s">
        <v>3093</v>
      </c>
      <c r="J672" s="89"/>
      <c r="K672" s="89"/>
      <c r="L672" s="89"/>
      <c r="M672" s="89"/>
      <c r="N672" s="264">
        <v>0</v>
      </c>
      <c r="O672" s="264">
        <v>33957</v>
      </c>
      <c r="P672" s="89" t="s">
        <v>670</v>
      </c>
    </row>
    <row r="673" spans="1:16" ht="76.5" hidden="1">
      <c r="A673" s="261" t="s">
        <v>557</v>
      </c>
      <c r="B673" s="89"/>
      <c r="C673" s="262" t="s">
        <v>777</v>
      </c>
      <c r="D673" s="84">
        <v>43500</v>
      </c>
      <c r="E673" s="85" t="s">
        <v>2425</v>
      </c>
      <c r="F673" s="85" t="s">
        <v>6</v>
      </c>
      <c r="G673" s="85">
        <v>1078782</v>
      </c>
      <c r="H673" s="89"/>
      <c r="I673" s="263" t="s">
        <v>3094</v>
      </c>
      <c r="J673" s="89"/>
      <c r="K673" s="89"/>
      <c r="L673" s="89"/>
      <c r="M673" s="89"/>
      <c r="N673" s="264">
        <v>0</v>
      </c>
      <c r="O673" s="264">
        <v>5000</v>
      </c>
      <c r="P673" s="89" t="s">
        <v>670</v>
      </c>
    </row>
    <row r="674" spans="1:16" ht="38.25" hidden="1">
      <c r="A674" s="261" t="s">
        <v>565</v>
      </c>
      <c r="B674" s="89"/>
      <c r="C674" s="262" t="s">
        <v>615</v>
      </c>
      <c r="D674" s="84">
        <v>43501</v>
      </c>
      <c r="E674" s="85" t="s">
        <v>2426</v>
      </c>
      <c r="F674" s="85" t="s">
        <v>3</v>
      </c>
      <c r="G674" s="85">
        <v>1709591</v>
      </c>
      <c r="H674" s="89"/>
      <c r="I674" s="263" t="s">
        <v>717</v>
      </c>
      <c r="J674" s="89"/>
      <c r="K674" s="89"/>
      <c r="L674" s="89"/>
      <c r="M674" s="89"/>
      <c r="N674" s="264">
        <v>0</v>
      </c>
      <c r="O674" s="264">
        <v>800</v>
      </c>
      <c r="P674" s="89" t="s">
        <v>670</v>
      </c>
    </row>
    <row r="675" spans="1:16" ht="38.25" hidden="1">
      <c r="A675" s="261" t="s">
        <v>565</v>
      </c>
      <c r="B675" s="89"/>
      <c r="C675" s="262" t="s">
        <v>615</v>
      </c>
      <c r="D675" s="84">
        <v>43501</v>
      </c>
      <c r="E675" s="85" t="s">
        <v>2427</v>
      </c>
      <c r="F675" s="85" t="s">
        <v>3</v>
      </c>
      <c r="G675" s="85">
        <v>1709589</v>
      </c>
      <c r="H675" s="89"/>
      <c r="I675" s="263" t="s">
        <v>774</v>
      </c>
      <c r="J675" s="89"/>
      <c r="K675" s="89"/>
      <c r="L675" s="89"/>
      <c r="M675" s="89"/>
      <c r="N675" s="264">
        <v>0</v>
      </c>
      <c r="O675" s="264">
        <v>1360</v>
      </c>
      <c r="P675" s="89" t="s">
        <v>670</v>
      </c>
    </row>
    <row r="676" spans="1:16" ht="38.25" hidden="1">
      <c r="A676" s="261" t="s">
        <v>565</v>
      </c>
      <c r="B676" s="89"/>
      <c r="C676" s="262" t="s">
        <v>615</v>
      </c>
      <c r="D676" s="84">
        <v>43501</v>
      </c>
      <c r="E676" s="85" t="s">
        <v>2428</v>
      </c>
      <c r="F676" s="85" t="s">
        <v>3</v>
      </c>
      <c r="G676" s="85">
        <v>1709582</v>
      </c>
      <c r="H676" s="89"/>
      <c r="I676" s="263" t="s">
        <v>3095</v>
      </c>
      <c r="J676" s="89"/>
      <c r="K676" s="89"/>
      <c r="L676" s="89"/>
      <c r="M676" s="89"/>
      <c r="N676" s="264">
        <v>0</v>
      </c>
      <c r="O676" s="264">
        <v>66.75</v>
      </c>
      <c r="P676" s="89" t="s">
        <v>670</v>
      </c>
    </row>
    <row r="677" spans="1:16" ht="38.25" hidden="1">
      <c r="A677" s="261" t="s">
        <v>565</v>
      </c>
      <c r="B677" s="89"/>
      <c r="C677" s="262" t="s">
        <v>615</v>
      </c>
      <c r="D677" s="84">
        <v>43501</v>
      </c>
      <c r="E677" s="85" t="s">
        <v>2429</v>
      </c>
      <c r="F677" s="85" t="s">
        <v>3</v>
      </c>
      <c r="G677" s="85">
        <v>1709579</v>
      </c>
      <c r="H677" s="89"/>
      <c r="I677" s="263" t="s">
        <v>3096</v>
      </c>
      <c r="J677" s="89"/>
      <c r="K677" s="89"/>
      <c r="L677" s="89"/>
      <c r="M677" s="89"/>
      <c r="N677" s="264">
        <v>0</v>
      </c>
      <c r="O677" s="264">
        <v>3362</v>
      </c>
      <c r="P677" s="89" t="s">
        <v>670</v>
      </c>
    </row>
    <row r="678" spans="1:16" ht="51" hidden="1">
      <c r="A678" s="261" t="s">
        <v>565</v>
      </c>
      <c r="B678" s="89"/>
      <c r="C678" s="262" t="s">
        <v>615</v>
      </c>
      <c r="D678" s="84">
        <v>43501</v>
      </c>
      <c r="E678" s="85" t="s">
        <v>2430</v>
      </c>
      <c r="F678" s="85" t="s">
        <v>3</v>
      </c>
      <c r="G678" s="85">
        <v>1709556</v>
      </c>
      <c r="H678" s="89"/>
      <c r="I678" s="263" t="s">
        <v>3097</v>
      </c>
      <c r="J678" s="89"/>
      <c r="K678" s="89"/>
      <c r="L678" s="89"/>
      <c r="M678" s="89"/>
      <c r="N678" s="264">
        <v>0</v>
      </c>
      <c r="O678" s="264">
        <v>494</v>
      </c>
      <c r="P678" s="89" t="s">
        <v>670</v>
      </c>
    </row>
    <row r="679" spans="1:16" ht="51" hidden="1">
      <c r="A679" s="261" t="s">
        <v>556</v>
      </c>
      <c r="B679" s="89"/>
      <c r="C679" s="262" t="s">
        <v>616</v>
      </c>
      <c r="D679" s="84">
        <v>43501</v>
      </c>
      <c r="E679" s="85" t="s">
        <v>2431</v>
      </c>
      <c r="F679" s="85" t="s">
        <v>3</v>
      </c>
      <c r="G679" s="85">
        <v>1709550</v>
      </c>
      <c r="H679" s="89"/>
      <c r="I679" s="263" t="s">
        <v>3098</v>
      </c>
      <c r="J679" s="89"/>
      <c r="K679" s="89"/>
      <c r="L679" s="89"/>
      <c r="M679" s="89"/>
      <c r="N679" s="264">
        <v>0</v>
      </c>
      <c r="O679" s="264">
        <v>400</v>
      </c>
      <c r="P679" s="89" t="s">
        <v>670</v>
      </c>
    </row>
    <row r="680" spans="1:16" ht="63.75" hidden="1">
      <c r="A680" s="261">
        <v>190</v>
      </c>
      <c r="B680" s="89"/>
      <c r="C680" s="262" t="s">
        <v>92</v>
      </c>
      <c r="D680" s="84">
        <v>43501</v>
      </c>
      <c r="E680" s="85" t="s">
        <v>2432</v>
      </c>
      <c r="F680" s="85" t="s">
        <v>3</v>
      </c>
      <c r="G680" s="85">
        <v>1709546</v>
      </c>
      <c r="H680" s="89"/>
      <c r="I680" s="263" t="s">
        <v>3099</v>
      </c>
      <c r="J680" s="89"/>
      <c r="K680" s="89"/>
      <c r="L680" s="89"/>
      <c r="M680" s="89"/>
      <c r="N680" s="264">
        <v>0</v>
      </c>
      <c r="O680" s="264">
        <v>155</v>
      </c>
      <c r="P680" s="89" t="s">
        <v>670</v>
      </c>
    </row>
    <row r="681" spans="1:16" ht="63.75" hidden="1">
      <c r="A681" s="261">
        <v>190</v>
      </c>
      <c r="B681" s="89"/>
      <c r="C681" s="262" t="s">
        <v>92</v>
      </c>
      <c r="D681" s="84">
        <v>43501</v>
      </c>
      <c r="E681" s="85" t="s">
        <v>2433</v>
      </c>
      <c r="F681" s="85" t="s">
        <v>3</v>
      </c>
      <c r="G681" s="85">
        <v>1709544</v>
      </c>
      <c r="H681" s="89"/>
      <c r="I681" s="263" t="s">
        <v>3100</v>
      </c>
      <c r="J681" s="89"/>
      <c r="K681" s="89"/>
      <c r="L681" s="89"/>
      <c r="M681" s="89"/>
      <c r="N681" s="264">
        <v>0</v>
      </c>
      <c r="O681" s="264">
        <v>155</v>
      </c>
      <c r="P681" s="89" t="s">
        <v>670</v>
      </c>
    </row>
    <row r="682" spans="1:16" ht="51" hidden="1">
      <c r="A682" s="261" t="s">
        <v>565</v>
      </c>
      <c r="B682" s="89"/>
      <c r="C682" s="262" t="s">
        <v>615</v>
      </c>
      <c r="D682" s="84">
        <v>43501</v>
      </c>
      <c r="E682" s="85" t="s">
        <v>2434</v>
      </c>
      <c r="F682" s="85" t="s">
        <v>3</v>
      </c>
      <c r="G682" s="85">
        <v>1709672</v>
      </c>
      <c r="H682" s="89"/>
      <c r="I682" s="263" t="s">
        <v>3101</v>
      </c>
      <c r="J682" s="89"/>
      <c r="K682" s="89"/>
      <c r="L682" s="89"/>
      <c r="M682" s="89"/>
      <c r="N682" s="264">
        <v>0</v>
      </c>
      <c r="O682" s="264">
        <v>4310</v>
      </c>
      <c r="P682" s="89" t="s">
        <v>670</v>
      </c>
    </row>
    <row r="683" spans="1:16" ht="51" hidden="1">
      <c r="A683" s="261">
        <v>35</v>
      </c>
      <c r="B683" s="89"/>
      <c r="C683" s="262" t="s">
        <v>46</v>
      </c>
      <c r="D683" s="84">
        <v>43501</v>
      </c>
      <c r="E683" s="85" t="s">
        <v>2435</v>
      </c>
      <c r="F683" s="85" t="s">
        <v>3</v>
      </c>
      <c r="G683" s="85">
        <v>1709669</v>
      </c>
      <c r="H683" s="89"/>
      <c r="I683" s="263" t="s">
        <v>3102</v>
      </c>
      <c r="J683" s="89"/>
      <c r="K683" s="89"/>
      <c r="L683" s="89"/>
      <c r="M683" s="89"/>
      <c r="N683" s="264">
        <v>0</v>
      </c>
      <c r="O683" s="264">
        <v>925</v>
      </c>
      <c r="P683" s="89" t="s">
        <v>670</v>
      </c>
    </row>
    <row r="684" spans="1:16" ht="51" hidden="1">
      <c r="A684" s="261">
        <v>86</v>
      </c>
      <c r="B684" s="89"/>
      <c r="C684" s="262" t="s">
        <v>56</v>
      </c>
      <c r="D684" s="84">
        <v>43501</v>
      </c>
      <c r="E684" s="85" t="s">
        <v>2436</v>
      </c>
      <c r="F684" s="85" t="s">
        <v>3</v>
      </c>
      <c r="G684" s="85">
        <v>1709659</v>
      </c>
      <c r="H684" s="89"/>
      <c r="I684" s="263" t="s">
        <v>3103</v>
      </c>
      <c r="J684" s="89"/>
      <c r="K684" s="89"/>
      <c r="L684" s="89"/>
      <c r="M684" s="89"/>
      <c r="N684" s="264">
        <v>0</v>
      </c>
      <c r="O684" s="264">
        <v>3380</v>
      </c>
      <c r="P684" s="89" t="s">
        <v>670</v>
      </c>
    </row>
    <row r="685" spans="1:16" ht="63.75" hidden="1">
      <c r="A685" s="261" t="s">
        <v>565</v>
      </c>
      <c r="B685" s="89"/>
      <c r="C685" s="262" t="s">
        <v>615</v>
      </c>
      <c r="D685" s="84">
        <v>43501</v>
      </c>
      <c r="E685" s="85" t="s">
        <v>2437</v>
      </c>
      <c r="F685" s="85" t="s">
        <v>3</v>
      </c>
      <c r="G685" s="85">
        <v>1709635</v>
      </c>
      <c r="H685" s="89"/>
      <c r="I685" s="263" t="s">
        <v>3104</v>
      </c>
      <c r="J685" s="89"/>
      <c r="K685" s="89"/>
      <c r="L685" s="89"/>
      <c r="M685" s="89"/>
      <c r="N685" s="264">
        <v>0</v>
      </c>
      <c r="O685" s="264">
        <v>3566.28</v>
      </c>
      <c r="P685" s="89" t="s">
        <v>670</v>
      </c>
    </row>
    <row r="686" spans="1:16" ht="51" hidden="1">
      <c r="A686" s="261" t="s">
        <v>565</v>
      </c>
      <c r="B686" s="89"/>
      <c r="C686" s="262" t="s">
        <v>615</v>
      </c>
      <c r="D686" s="84">
        <v>43501</v>
      </c>
      <c r="E686" s="85" t="s">
        <v>2438</v>
      </c>
      <c r="F686" s="85" t="s">
        <v>3</v>
      </c>
      <c r="G686" s="85">
        <v>1709618</v>
      </c>
      <c r="H686" s="89"/>
      <c r="I686" s="263" t="s">
        <v>3105</v>
      </c>
      <c r="J686" s="89"/>
      <c r="K686" s="89"/>
      <c r="L686" s="89"/>
      <c r="M686" s="89"/>
      <c r="N686" s="264">
        <v>0</v>
      </c>
      <c r="O686" s="264">
        <v>30</v>
      </c>
      <c r="P686" s="89" t="s">
        <v>670</v>
      </c>
    </row>
    <row r="687" spans="1:16" ht="51" hidden="1">
      <c r="A687" s="261">
        <v>132</v>
      </c>
      <c r="B687" s="89"/>
      <c r="C687" s="262" t="s">
        <v>68</v>
      </c>
      <c r="D687" s="84">
        <v>43501</v>
      </c>
      <c r="E687" s="85" t="s">
        <v>2439</v>
      </c>
      <c r="F687" s="85" t="s">
        <v>3</v>
      </c>
      <c r="G687" s="85">
        <v>1709600</v>
      </c>
      <c r="H687" s="89"/>
      <c r="I687" s="263" t="s">
        <v>3106</v>
      </c>
      <c r="J687" s="89"/>
      <c r="K687" s="89"/>
      <c r="L687" s="89"/>
      <c r="M687" s="89"/>
      <c r="N687" s="264">
        <v>0</v>
      </c>
      <c r="O687" s="264">
        <v>32150</v>
      </c>
      <c r="P687" s="89" t="s">
        <v>670</v>
      </c>
    </row>
    <row r="688" spans="1:16" ht="51" hidden="1">
      <c r="A688" s="261" t="s">
        <v>556</v>
      </c>
      <c r="B688" s="89"/>
      <c r="C688" s="262" t="s">
        <v>616</v>
      </c>
      <c r="D688" s="84">
        <v>43501</v>
      </c>
      <c r="E688" s="85" t="s">
        <v>2440</v>
      </c>
      <c r="F688" s="85" t="s">
        <v>3</v>
      </c>
      <c r="G688" s="85">
        <v>1709454</v>
      </c>
      <c r="H688" s="89"/>
      <c r="I688" s="263" t="s">
        <v>775</v>
      </c>
      <c r="J688" s="89"/>
      <c r="K688" s="89"/>
      <c r="L688" s="89"/>
      <c r="M688" s="89"/>
      <c r="N688" s="264">
        <v>0</v>
      </c>
      <c r="O688" s="264">
        <v>460</v>
      </c>
      <c r="P688" s="89" t="s">
        <v>670</v>
      </c>
    </row>
    <row r="689" spans="1:16" ht="38.25" hidden="1">
      <c r="A689" s="261" t="s">
        <v>565</v>
      </c>
      <c r="B689" s="89"/>
      <c r="C689" s="262" t="s">
        <v>615</v>
      </c>
      <c r="D689" s="84">
        <v>43501</v>
      </c>
      <c r="E689" s="85" t="s">
        <v>2441</v>
      </c>
      <c r="F689" s="85" t="s">
        <v>3</v>
      </c>
      <c r="G689" s="85">
        <v>1709439</v>
      </c>
      <c r="H689" s="89"/>
      <c r="I689" s="263" t="s">
        <v>747</v>
      </c>
      <c r="J689" s="89"/>
      <c r="K689" s="89"/>
      <c r="L689" s="89"/>
      <c r="M689" s="89"/>
      <c r="N689" s="264">
        <v>0</v>
      </c>
      <c r="O689" s="264">
        <v>6200</v>
      </c>
      <c r="P689" s="89" t="s">
        <v>670</v>
      </c>
    </row>
    <row r="690" spans="1:16" ht="38.25" hidden="1">
      <c r="A690" s="261" t="s">
        <v>565</v>
      </c>
      <c r="B690" s="89"/>
      <c r="C690" s="262" t="s">
        <v>615</v>
      </c>
      <c r="D690" s="84">
        <v>43501</v>
      </c>
      <c r="E690" s="85" t="s">
        <v>2442</v>
      </c>
      <c r="F690" s="85" t="s">
        <v>3</v>
      </c>
      <c r="G690" s="85">
        <v>1709437</v>
      </c>
      <c r="H690" s="89"/>
      <c r="I690" s="263" t="s">
        <v>3107</v>
      </c>
      <c r="J690" s="89"/>
      <c r="K690" s="89"/>
      <c r="L690" s="89"/>
      <c r="M690" s="89"/>
      <c r="N690" s="264">
        <v>0</v>
      </c>
      <c r="O690" s="264">
        <v>195</v>
      </c>
      <c r="P690" s="89" t="s">
        <v>670</v>
      </c>
    </row>
    <row r="691" spans="1:16" ht="51" hidden="1">
      <c r="A691" s="261" t="s">
        <v>565</v>
      </c>
      <c r="B691" s="89"/>
      <c r="C691" s="262" t="s">
        <v>615</v>
      </c>
      <c r="D691" s="84">
        <v>43501</v>
      </c>
      <c r="E691" s="85" t="s">
        <v>2443</v>
      </c>
      <c r="F691" s="85" t="s">
        <v>3</v>
      </c>
      <c r="G691" s="85">
        <v>1709433</v>
      </c>
      <c r="H691" s="89"/>
      <c r="I691" s="263" t="s">
        <v>3108</v>
      </c>
      <c r="J691" s="89"/>
      <c r="K691" s="89"/>
      <c r="L691" s="89"/>
      <c r="M691" s="89"/>
      <c r="N691" s="264">
        <v>0</v>
      </c>
      <c r="O691" s="264">
        <v>2075</v>
      </c>
      <c r="P691" s="89" t="s">
        <v>670</v>
      </c>
    </row>
    <row r="692" spans="1:16" ht="51" hidden="1">
      <c r="A692" s="261">
        <v>130</v>
      </c>
      <c r="B692" s="89"/>
      <c r="C692" s="262" t="s">
        <v>67</v>
      </c>
      <c r="D692" s="84">
        <v>43501</v>
      </c>
      <c r="E692" s="85" t="s">
        <v>2444</v>
      </c>
      <c r="F692" s="85" t="s">
        <v>3</v>
      </c>
      <c r="G692" s="85">
        <v>1709566</v>
      </c>
      <c r="H692" s="89"/>
      <c r="I692" s="263" t="s">
        <v>3109</v>
      </c>
      <c r="J692" s="89"/>
      <c r="K692" s="89"/>
      <c r="L692" s="89"/>
      <c r="M692" s="89"/>
      <c r="N692" s="264">
        <v>0</v>
      </c>
      <c r="O692" s="264">
        <v>791.25</v>
      </c>
      <c r="P692" s="89" t="s">
        <v>670</v>
      </c>
    </row>
    <row r="693" spans="1:16" ht="63.75" hidden="1">
      <c r="A693" s="261" t="s">
        <v>565</v>
      </c>
      <c r="B693" s="89"/>
      <c r="C693" s="262" t="s">
        <v>615</v>
      </c>
      <c r="D693" s="84">
        <v>43501</v>
      </c>
      <c r="E693" s="85" t="s">
        <v>2445</v>
      </c>
      <c r="F693" s="85" t="s">
        <v>3</v>
      </c>
      <c r="G693" s="85">
        <v>1709548</v>
      </c>
      <c r="H693" s="89"/>
      <c r="I693" s="263" t="s">
        <v>3110</v>
      </c>
      <c r="J693" s="89"/>
      <c r="K693" s="89"/>
      <c r="L693" s="89"/>
      <c r="M693" s="89"/>
      <c r="N693" s="264">
        <v>0</v>
      </c>
      <c r="O693" s="264">
        <v>9519.6</v>
      </c>
      <c r="P693" s="89" t="s">
        <v>670</v>
      </c>
    </row>
    <row r="694" spans="1:16" ht="63.75" hidden="1">
      <c r="A694" s="261">
        <v>30</v>
      </c>
      <c r="B694" s="89"/>
      <c r="C694" s="262" t="s">
        <v>675</v>
      </c>
      <c r="D694" s="84">
        <v>43501</v>
      </c>
      <c r="E694" s="85" t="s">
        <v>2446</v>
      </c>
      <c r="F694" s="85" t="s">
        <v>3</v>
      </c>
      <c r="G694" s="85">
        <v>1709445</v>
      </c>
      <c r="H694" s="89"/>
      <c r="I694" s="263" t="s">
        <v>3111</v>
      </c>
      <c r="J694" s="89"/>
      <c r="K694" s="89"/>
      <c r="L694" s="89"/>
      <c r="M694" s="89"/>
      <c r="N694" s="264">
        <v>0</v>
      </c>
      <c r="O694" s="264">
        <v>12655.86</v>
      </c>
      <c r="P694" s="89" t="s">
        <v>670</v>
      </c>
    </row>
    <row r="695" spans="1:16" ht="63.75" hidden="1">
      <c r="A695" s="261">
        <v>15</v>
      </c>
      <c r="B695" s="89"/>
      <c r="C695" s="262" t="s">
        <v>42</v>
      </c>
      <c r="D695" s="84">
        <v>43501</v>
      </c>
      <c r="E695" s="85" t="s">
        <v>2447</v>
      </c>
      <c r="F695" s="85" t="s">
        <v>3</v>
      </c>
      <c r="G695" s="85">
        <v>1709515</v>
      </c>
      <c r="H695" s="89"/>
      <c r="I695" s="263" t="s">
        <v>3112</v>
      </c>
      <c r="J695" s="89"/>
      <c r="K695" s="89"/>
      <c r="L695" s="89"/>
      <c r="M695" s="89"/>
      <c r="N695" s="264">
        <v>0</v>
      </c>
      <c r="O695" s="264">
        <v>4260.6099999999997</v>
      </c>
      <c r="P695" s="89" t="s">
        <v>670</v>
      </c>
    </row>
    <row r="696" spans="1:16" ht="51" hidden="1">
      <c r="A696" s="261">
        <v>15</v>
      </c>
      <c r="B696" s="89"/>
      <c r="C696" s="262" t="s">
        <v>42</v>
      </c>
      <c r="D696" s="84">
        <v>43501</v>
      </c>
      <c r="E696" s="85" t="s">
        <v>2448</v>
      </c>
      <c r="F696" s="85" t="s">
        <v>3</v>
      </c>
      <c r="G696" s="85">
        <v>1709512</v>
      </c>
      <c r="H696" s="89"/>
      <c r="I696" s="263" t="s">
        <v>3113</v>
      </c>
      <c r="J696" s="89"/>
      <c r="K696" s="89"/>
      <c r="L696" s="89"/>
      <c r="M696" s="89"/>
      <c r="N696" s="264">
        <v>0</v>
      </c>
      <c r="O696" s="264">
        <v>1318.92</v>
      </c>
      <c r="P696" s="89" t="s">
        <v>670</v>
      </c>
    </row>
    <row r="697" spans="1:16" ht="51" hidden="1">
      <c r="A697" s="261" t="s">
        <v>565</v>
      </c>
      <c r="B697" s="89"/>
      <c r="C697" s="262" t="s">
        <v>615</v>
      </c>
      <c r="D697" s="84">
        <v>43501</v>
      </c>
      <c r="E697" s="85" t="s">
        <v>2449</v>
      </c>
      <c r="F697" s="85" t="s">
        <v>3</v>
      </c>
      <c r="G697" s="85">
        <v>1709511</v>
      </c>
      <c r="H697" s="89"/>
      <c r="I697" s="263" t="s">
        <v>3114</v>
      </c>
      <c r="J697" s="89"/>
      <c r="K697" s="89"/>
      <c r="L697" s="89"/>
      <c r="M697" s="89"/>
      <c r="N697" s="264">
        <v>0</v>
      </c>
      <c r="O697" s="264">
        <v>222</v>
      </c>
      <c r="P697" s="89" t="s">
        <v>670</v>
      </c>
    </row>
    <row r="698" spans="1:16" ht="63.75" hidden="1">
      <c r="A698" s="261">
        <v>48</v>
      </c>
      <c r="B698" s="89"/>
      <c r="C698" s="262" t="s">
        <v>50</v>
      </c>
      <c r="D698" s="84">
        <v>43501</v>
      </c>
      <c r="E698" s="85" t="s">
        <v>2450</v>
      </c>
      <c r="F698" s="85" t="s">
        <v>3</v>
      </c>
      <c r="G698" s="85">
        <v>1709485</v>
      </c>
      <c r="H698" s="89"/>
      <c r="I698" s="263" t="s">
        <v>3115</v>
      </c>
      <c r="J698" s="89"/>
      <c r="K698" s="89"/>
      <c r="L698" s="89"/>
      <c r="M698" s="89"/>
      <c r="N698" s="264">
        <v>0</v>
      </c>
      <c r="O698" s="264">
        <v>250.03</v>
      </c>
      <c r="P698" s="89" t="s">
        <v>670</v>
      </c>
    </row>
    <row r="699" spans="1:16" ht="51" hidden="1">
      <c r="A699" s="261" t="s">
        <v>565</v>
      </c>
      <c r="B699" s="89"/>
      <c r="C699" s="262" t="s">
        <v>615</v>
      </c>
      <c r="D699" s="84">
        <v>43501</v>
      </c>
      <c r="E699" s="85" t="s">
        <v>2451</v>
      </c>
      <c r="F699" s="85" t="s">
        <v>3</v>
      </c>
      <c r="G699" s="85">
        <v>1709479</v>
      </c>
      <c r="H699" s="89"/>
      <c r="I699" s="263" t="s">
        <v>3116</v>
      </c>
      <c r="J699" s="89"/>
      <c r="K699" s="89"/>
      <c r="L699" s="89"/>
      <c r="M699" s="89"/>
      <c r="N699" s="264">
        <v>0</v>
      </c>
      <c r="O699" s="264">
        <v>1067.95</v>
      </c>
      <c r="P699" s="89" t="s">
        <v>670</v>
      </c>
    </row>
    <row r="700" spans="1:16" ht="51" hidden="1">
      <c r="A700" s="261">
        <v>48</v>
      </c>
      <c r="B700" s="89"/>
      <c r="C700" s="262" t="s">
        <v>50</v>
      </c>
      <c r="D700" s="84">
        <v>43501</v>
      </c>
      <c r="E700" s="85" t="s">
        <v>2452</v>
      </c>
      <c r="F700" s="85" t="s">
        <v>3</v>
      </c>
      <c r="G700" s="85">
        <v>1709472</v>
      </c>
      <c r="H700" s="89"/>
      <c r="I700" s="263" t="s">
        <v>3117</v>
      </c>
      <c r="J700" s="89"/>
      <c r="K700" s="89"/>
      <c r="L700" s="89"/>
      <c r="M700" s="89"/>
      <c r="N700" s="264">
        <v>0</v>
      </c>
      <c r="O700" s="264">
        <v>23.7</v>
      </c>
      <c r="P700" s="89" t="s">
        <v>670</v>
      </c>
    </row>
    <row r="701" spans="1:16" ht="51" hidden="1">
      <c r="A701" s="261" t="s">
        <v>556</v>
      </c>
      <c r="B701" s="89"/>
      <c r="C701" s="262" t="s">
        <v>616</v>
      </c>
      <c r="D701" s="84">
        <v>43501</v>
      </c>
      <c r="E701" s="85" t="s">
        <v>2453</v>
      </c>
      <c r="F701" s="85" t="s">
        <v>3</v>
      </c>
      <c r="G701" s="85">
        <v>1709468</v>
      </c>
      <c r="H701" s="89"/>
      <c r="I701" s="263" t="s">
        <v>3118</v>
      </c>
      <c r="J701" s="89"/>
      <c r="K701" s="89"/>
      <c r="L701" s="89"/>
      <c r="M701" s="89"/>
      <c r="N701" s="264">
        <v>0</v>
      </c>
      <c r="O701" s="264">
        <v>1277</v>
      </c>
      <c r="P701" s="89" t="s">
        <v>670</v>
      </c>
    </row>
    <row r="702" spans="1:16" ht="38.25" hidden="1">
      <c r="A702" s="261" t="s">
        <v>565</v>
      </c>
      <c r="B702" s="89"/>
      <c r="C702" s="262" t="s">
        <v>615</v>
      </c>
      <c r="D702" s="84">
        <v>43501</v>
      </c>
      <c r="E702" s="85" t="s">
        <v>2454</v>
      </c>
      <c r="F702" s="85" t="s">
        <v>3</v>
      </c>
      <c r="G702" s="85">
        <v>1709467</v>
      </c>
      <c r="H702" s="89"/>
      <c r="I702" s="263" t="s">
        <v>729</v>
      </c>
      <c r="J702" s="89"/>
      <c r="K702" s="89"/>
      <c r="L702" s="89"/>
      <c r="M702" s="89"/>
      <c r="N702" s="264">
        <v>0</v>
      </c>
      <c r="O702" s="264">
        <v>800</v>
      </c>
      <c r="P702" s="89" t="s">
        <v>670</v>
      </c>
    </row>
    <row r="703" spans="1:16" ht="38.25" hidden="1">
      <c r="A703" s="261">
        <v>15</v>
      </c>
      <c r="B703" s="89"/>
      <c r="C703" s="262" t="s">
        <v>42</v>
      </c>
      <c r="D703" s="84">
        <v>43501</v>
      </c>
      <c r="E703" s="85" t="s">
        <v>2455</v>
      </c>
      <c r="F703" s="85" t="s">
        <v>3</v>
      </c>
      <c r="G703" s="85">
        <v>1709460</v>
      </c>
      <c r="H703" s="89"/>
      <c r="I703" s="263" t="s">
        <v>3119</v>
      </c>
      <c r="J703" s="89"/>
      <c r="K703" s="89"/>
      <c r="L703" s="89"/>
      <c r="M703" s="89"/>
      <c r="N703" s="264">
        <v>0</v>
      </c>
      <c r="O703" s="264">
        <v>54</v>
      </c>
      <c r="P703" s="89" t="s">
        <v>670</v>
      </c>
    </row>
    <row r="704" spans="1:16" ht="38.25" hidden="1">
      <c r="A704" s="261">
        <v>15</v>
      </c>
      <c r="B704" s="89"/>
      <c r="C704" s="262" t="s">
        <v>42</v>
      </c>
      <c r="D704" s="84">
        <v>43501</v>
      </c>
      <c r="E704" s="85" t="s">
        <v>2456</v>
      </c>
      <c r="F704" s="85" t="s">
        <v>3</v>
      </c>
      <c r="G704" s="85">
        <v>1709458</v>
      </c>
      <c r="H704" s="89"/>
      <c r="I704" s="263" t="s">
        <v>3120</v>
      </c>
      <c r="J704" s="89"/>
      <c r="K704" s="89"/>
      <c r="L704" s="89"/>
      <c r="M704" s="89"/>
      <c r="N704" s="264">
        <v>0</v>
      </c>
      <c r="O704" s="264">
        <v>54</v>
      </c>
      <c r="P704" s="89" t="s">
        <v>670</v>
      </c>
    </row>
    <row r="705" spans="1:16" ht="38.25" hidden="1">
      <c r="A705" s="261">
        <v>15</v>
      </c>
      <c r="B705" s="89"/>
      <c r="C705" s="262" t="s">
        <v>42</v>
      </c>
      <c r="D705" s="84">
        <v>43501</v>
      </c>
      <c r="E705" s="85" t="s">
        <v>2457</v>
      </c>
      <c r="F705" s="85" t="s">
        <v>3</v>
      </c>
      <c r="G705" s="85">
        <v>1709457</v>
      </c>
      <c r="H705" s="89"/>
      <c r="I705" s="263" t="s">
        <v>3121</v>
      </c>
      <c r="J705" s="89"/>
      <c r="K705" s="89"/>
      <c r="L705" s="89"/>
      <c r="M705" s="89"/>
      <c r="N705" s="264">
        <v>0</v>
      </c>
      <c r="O705" s="264">
        <v>48.72</v>
      </c>
      <c r="P705" s="89" t="s">
        <v>670</v>
      </c>
    </row>
    <row r="706" spans="1:16" ht="51" hidden="1">
      <c r="A706" s="261">
        <v>212</v>
      </c>
      <c r="B706" s="89"/>
      <c r="C706" s="262" t="s">
        <v>100</v>
      </c>
      <c r="D706" s="84">
        <v>43502</v>
      </c>
      <c r="E706" s="85" t="s">
        <v>2458</v>
      </c>
      <c r="F706" s="85" t="s">
        <v>3</v>
      </c>
      <c r="G706" s="85">
        <v>1709993</v>
      </c>
      <c r="H706" s="89"/>
      <c r="I706" s="263" t="s">
        <v>3122</v>
      </c>
      <c r="J706" s="89"/>
      <c r="K706" s="89"/>
      <c r="L706" s="89"/>
      <c r="M706" s="89"/>
      <c r="N706" s="264">
        <v>0</v>
      </c>
      <c r="O706" s="264">
        <v>333</v>
      </c>
      <c r="P706" s="89" t="s">
        <v>670</v>
      </c>
    </row>
    <row r="707" spans="1:16" ht="38.25" hidden="1">
      <c r="A707" s="261" t="s">
        <v>565</v>
      </c>
      <c r="B707" s="89"/>
      <c r="C707" s="262" t="s">
        <v>615</v>
      </c>
      <c r="D707" s="84">
        <v>43502</v>
      </c>
      <c r="E707" s="85" t="s">
        <v>2459</v>
      </c>
      <c r="F707" s="85" t="s">
        <v>3</v>
      </c>
      <c r="G707" s="85">
        <v>1709984</v>
      </c>
      <c r="H707" s="89"/>
      <c r="I707" s="263" t="s">
        <v>3123</v>
      </c>
      <c r="J707" s="89"/>
      <c r="K707" s="89"/>
      <c r="L707" s="89"/>
      <c r="M707" s="89"/>
      <c r="N707" s="264">
        <v>0</v>
      </c>
      <c r="O707" s="264">
        <v>500</v>
      </c>
      <c r="P707" s="89" t="s">
        <v>670</v>
      </c>
    </row>
    <row r="708" spans="1:16" ht="63.75" hidden="1">
      <c r="A708" s="261">
        <v>86</v>
      </c>
      <c r="B708" s="89"/>
      <c r="C708" s="262" t="s">
        <v>56</v>
      </c>
      <c r="D708" s="84">
        <v>43502</v>
      </c>
      <c r="E708" s="85" t="s">
        <v>2460</v>
      </c>
      <c r="F708" s="85" t="s">
        <v>3</v>
      </c>
      <c r="G708" s="85">
        <v>1709968</v>
      </c>
      <c r="H708" s="89"/>
      <c r="I708" s="263" t="s">
        <v>3124</v>
      </c>
      <c r="J708" s="89"/>
      <c r="K708" s="89"/>
      <c r="L708" s="89"/>
      <c r="M708" s="89"/>
      <c r="N708" s="264">
        <v>0</v>
      </c>
      <c r="O708" s="264">
        <v>7.99</v>
      </c>
      <c r="P708" s="89" t="s">
        <v>670</v>
      </c>
    </row>
    <row r="709" spans="1:16" ht="51" hidden="1">
      <c r="A709" s="261">
        <v>48</v>
      </c>
      <c r="B709" s="89"/>
      <c r="C709" s="262" t="s">
        <v>50</v>
      </c>
      <c r="D709" s="84">
        <v>43502</v>
      </c>
      <c r="E709" s="85" t="s">
        <v>2461</v>
      </c>
      <c r="F709" s="85" t="s">
        <v>3</v>
      </c>
      <c r="G709" s="85">
        <v>1709963</v>
      </c>
      <c r="H709" s="89"/>
      <c r="I709" s="263" t="s">
        <v>3125</v>
      </c>
      <c r="J709" s="89"/>
      <c r="K709" s="89"/>
      <c r="L709" s="89"/>
      <c r="M709" s="89"/>
      <c r="N709" s="264">
        <v>0</v>
      </c>
      <c r="O709" s="264">
        <v>55</v>
      </c>
      <c r="P709" s="89" t="s">
        <v>670</v>
      </c>
    </row>
    <row r="710" spans="1:16" ht="63.75" hidden="1">
      <c r="A710" s="261">
        <v>48</v>
      </c>
      <c r="B710" s="89"/>
      <c r="C710" s="262" t="s">
        <v>50</v>
      </c>
      <c r="D710" s="84">
        <v>43502</v>
      </c>
      <c r="E710" s="85" t="s">
        <v>2462</v>
      </c>
      <c r="F710" s="85" t="s">
        <v>3</v>
      </c>
      <c r="G710" s="85">
        <v>1709962</v>
      </c>
      <c r="H710" s="89"/>
      <c r="I710" s="263" t="s">
        <v>3126</v>
      </c>
      <c r="J710" s="89"/>
      <c r="K710" s="89"/>
      <c r="L710" s="89"/>
      <c r="M710" s="89"/>
      <c r="N710" s="264">
        <v>0</v>
      </c>
      <c r="O710" s="264">
        <v>375.16</v>
      </c>
      <c r="P710" s="89" t="s">
        <v>670</v>
      </c>
    </row>
    <row r="711" spans="1:16" ht="38.25" hidden="1">
      <c r="A711" s="261" t="s">
        <v>565</v>
      </c>
      <c r="B711" s="89"/>
      <c r="C711" s="262" t="s">
        <v>615</v>
      </c>
      <c r="D711" s="84">
        <v>43502</v>
      </c>
      <c r="E711" s="85" t="s">
        <v>2463</v>
      </c>
      <c r="F711" s="85" t="s">
        <v>3</v>
      </c>
      <c r="G711" s="85">
        <v>1709951</v>
      </c>
      <c r="H711" s="89"/>
      <c r="I711" s="263" t="s">
        <v>3127</v>
      </c>
      <c r="J711" s="89"/>
      <c r="K711" s="89"/>
      <c r="L711" s="89"/>
      <c r="M711" s="89"/>
      <c r="N711" s="264">
        <v>0</v>
      </c>
      <c r="O711" s="264">
        <v>288</v>
      </c>
      <c r="P711" s="89" t="s">
        <v>670</v>
      </c>
    </row>
    <row r="712" spans="1:16" ht="38.25" hidden="1">
      <c r="A712" s="261" t="s">
        <v>565</v>
      </c>
      <c r="B712" s="89"/>
      <c r="C712" s="262" t="s">
        <v>615</v>
      </c>
      <c r="D712" s="84">
        <v>43502</v>
      </c>
      <c r="E712" s="85" t="s">
        <v>2464</v>
      </c>
      <c r="F712" s="85" t="s">
        <v>3</v>
      </c>
      <c r="G712" s="85">
        <v>1710003</v>
      </c>
      <c r="H712" s="89"/>
      <c r="I712" s="263" t="s">
        <v>3128</v>
      </c>
      <c r="J712" s="89"/>
      <c r="K712" s="89"/>
      <c r="L712" s="89"/>
      <c r="M712" s="89"/>
      <c r="N712" s="264">
        <v>0</v>
      </c>
      <c r="O712" s="264">
        <v>959</v>
      </c>
      <c r="P712" s="89" t="s">
        <v>670</v>
      </c>
    </row>
    <row r="713" spans="1:16" ht="38.25" hidden="1">
      <c r="A713" s="261">
        <v>212</v>
      </c>
      <c r="B713" s="89"/>
      <c r="C713" s="262" t="s">
        <v>100</v>
      </c>
      <c r="D713" s="84">
        <v>43502</v>
      </c>
      <c r="E713" s="85" t="s">
        <v>2465</v>
      </c>
      <c r="F713" s="85" t="s">
        <v>3</v>
      </c>
      <c r="G713" s="85">
        <v>1710019</v>
      </c>
      <c r="H713" s="89"/>
      <c r="I713" s="263" t="s">
        <v>3129</v>
      </c>
      <c r="J713" s="89"/>
      <c r="K713" s="89"/>
      <c r="L713" s="89"/>
      <c r="M713" s="89"/>
      <c r="N713" s="264">
        <v>0</v>
      </c>
      <c r="O713" s="264">
        <v>2919</v>
      </c>
      <c r="P713" s="89" t="s">
        <v>670</v>
      </c>
    </row>
    <row r="714" spans="1:16" ht="38.25" hidden="1">
      <c r="A714" s="261">
        <v>212</v>
      </c>
      <c r="B714" s="89"/>
      <c r="C714" s="262" t="s">
        <v>100</v>
      </c>
      <c r="D714" s="84">
        <v>43502</v>
      </c>
      <c r="E714" s="85" t="s">
        <v>2466</v>
      </c>
      <c r="F714" s="85" t="s">
        <v>3</v>
      </c>
      <c r="G714" s="85">
        <v>1710054</v>
      </c>
      <c r="H714" s="89"/>
      <c r="I714" s="263" t="s">
        <v>3130</v>
      </c>
      <c r="J714" s="89"/>
      <c r="K714" s="89"/>
      <c r="L714" s="89"/>
      <c r="M714" s="89"/>
      <c r="N714" s="264">
        <v>0</v>
      </c>
      <c r="O714" s="264">
        <v>2540</v>
      </c>
      <c r="P714" s="89" t="s">
        <v>670</v>
      </c>
    </row>
    <row r="715" spans="1:16" ht="51" hidden="1">
      <c r="A715" s="261">
        <v>212</v>
      </c>
      <c r="B715" s="89"/>
      <c r="C715" s="262" t="s">
        <v>100</v>
      </c>
      <c r="D715" s="84">
        <v>43502</v>
      </c>
      <c r="E715" s="85" t="s">
        <v>2467</v>
      </c>
      <c r="F715" s="85" t="s">
        <v>3</v>
      </c>
      <c r="G715" s="85">
        <v>1710055</v>
      </c>
      <c r="H715" s="89"/>
      <c r="I715" s="263" t="s">
        <v>3131</v>
      </c>
      <c r="J715" s="89"/>
      <c r="K715" s="89"/>
      <c r="L715" s="89"/>
      <c r="M715" s="89"/>
      <c r="N715" s="264">
        <v>0</v>
      </c>
      <c r="O715" s="264">
        <v>700</v>
      </c>
      <c r="P715" s="89" t="s">
        <v>670</v>
      </c>
    </row>
    <row r="716" spans="1:16" ht="63.75" hidden="1">
      <c r="A716" s="261">
        <v>287</v>
      </c>
      <c r="B716" s="89"/>
      <c r="C716" s="262" t="s">
        <v>126</v>
      </c>
      <c r="D716" s="84">
        <v>43502</v>
      </c>
      <c r="E716" s="85" t="s">
        <v>2468</v>
      </c>
      <c r="F716" s="85" t="s">
        <v>3</v>
      </c>
      <c r="G716" s="85">
        <v>1709910</v>
      </c>
      <c r="H716" s="89"/>
      <c r="I716" s="263" t="s">
        <v>3132</v>
      </c>
      <c r="J716" s="89"/>
      <c r="K716" s="89"/>
      <c r="L716" s="89"/>
      <c r="M716" s="89"/>
      <c r="N716" s="264">
        <v>0</v>
      </c>
      <c r="O716" s="264">
        <v>407</v>
      </c>
      <c r="P716" s="89" t="s">
        <v>670</v>
      </c>
    </row>
    <row r="717" spans="1:16" ht="51" hidden="1">
      <c r="A717" s="261">
        <v>670</v>
      </c>
      <c r="B717" s="89"/>
      <c r="C717" s="262" t="s">
        <v>190</v>
      </c>
      <c r="D717" s="84">
        <v>43502</v>
      </c>
      <c r="E717" s="85" t="s">
        <v>2469</v>
      </c>
      <c r="F717" s="85" t="s">
        <v>3</v>
      </c>
      <c r="G717" s="85">
        <v>1709954</v>
      </c>
      <c r="H717" s="89"/>
      <c r="I717" s="263" t="s">
        <v>3133</v>
      </c>
      <c r="J717" s="89"/>
      <c r="K717" s="89"/>
      <c r="L717" s="89"/>
      <c r="M717" s="89"/>
      <c r="N717" s="264">
        <v>0</v>
      </c>
      <c r="O717" s="264">
        <v>5536.42</v>
      </c>
      <c r="P717" s="89" t="s">
        <v>670</v>
      </c>
    </row>
    <row r="718" spans="1:16" ht="38.25" hidden="1">
      <c r="A718" s="261">
        <v>130</v>
      </c>
      <c r="B718" s="89"/>
      <c r="C718" s="262" t="s">
        <v>67</v>
      </c>
      <c r="D718" s="84">
        <v>43502</v>
      </c>
      <c r="E718" s="85" t="s">
        <v>2470</v>
      </c>
      <c r="F718" s="85" t="s">
        <v>3</v>
      </c>
      <c r="G718" s="85">
        <v>1709833</v>
      </c>
      <c r="H718" s="89"/>
      <c r="I718" s="263" t="s">
        <v>3134</v>
      </c>
      <c r="J718" s="89"/>
      <c r="K718" s="89"/>
      <c r="L718" s="89"/>
      <c r="M718" s="89"/>
      <c r="N718" s="264">
        <v>0</v>
      </c>
      <c r="O718" s="264">
        <v>10</v>
      </c>
      <c r="P718" s="89" t="s">
        <v>670</v>
      </c>
    </row>
    <row r="719" spans="1:16" ht="51" hidden="1">
      <c r="A719" s="261" t="s">
        <v>565</v>
      </c>
      <c r="B719" s="89"/>
      <c r="C719" s="262" t="s">
        <v>615</v>
      </c>
      <c r="D719" s="84">
        <v>43502</v>
      </c>
      <c r="E719" s="85" t="s">
        <v>2471</v>
      </c>
      <c r="F719" s="85" t="s">
        <v>3</v>
      </c>
      <c r="G719" s="85">
        <v>1709911</v>
      </c>
      <c r="H719" s="89"/>
      <c r="I719" s="263" t="s">
        <v>3135</v>
      </c>
      <c r="J719" s="89"/>
      <c r="K719" s="89"/>
      <c r="L719" s="89"/>
      <c r="M719" s="89"/>
      <c r="N719" s="264">
        <v>0</v>
      </c>
      <c r="O719" s="264">
        <v>222</v>
      </c>
      <c r="P719" s="89" t="s">
        <v>670</v>
      </c>
    </row>
    <row r="720" spans="1:16" ht="63.75" hidden="1">
      <c r="A720" s="261">
        <v>373</v>
      </c>
      <c r="B720" s="89"/>
      <c r="C720" s="262" t="s">
        <v>636</v>
      </c>
      <c r="D720" s="84">
        <v>43502</v>
      </c>
      <c r="E720" s="85" t="s">
        <v>2472</v>
      </c>
      <c r="F720" s="85" t="s">
        <v>3</v>
      </c>
      <c r="G720" s="85">
        <v>1709883</v>
      </c>
      <c r="H720" s="89"/>
      <c r="I720" s="263" t="s">
        <v>3136</v>
      </c>
      <c r="J720" s="89"/>
      <c r="K720" s="89"/>
      <c r="L720" s="89"/>
      <c r="M720" s="89"/>
      <c r="N720" s="264">
        <v>0</v>
      </c>
      <c r="O720" s="264">
        <v>43.85</v>
      </c>
      <c r="P720" s="89" t="s">
        <v>670</v>
      </c>
    </row>
    <row r="721" spans="1:16" ht="38.25" hidden="1">
      <c r="A721" s="261" t="s">
        <v>565</v>
      </c>
      <c r="B721" s="89"/>
      <c r="C721" s="262" t="s">
        <v>615</v>
      </c>
      <c r="D721" s="84">
        <v>43502</v>
      </c>
      <c r="E721" s="85" t="s">
        <v>2473</v>
      </c>
      <c r="F721" s="85" t="s">
        <v>3</v>
      </c>
      <c r="G721" s="85">
        <v>1709880</v>
      </c>
      <c r="H721" s="89"/>
      <c r="I721" s="263" t="s">
        <v>3137</v>
      </c>
      <c r="J721" s="89"/>
      <c r="K721" s="89"/>
      <c r="L721" s="89"/>
      <c r="M721" s="89"/>
      <c r="N721" s="264">
        <v>0</v>
      </c>
      <c r="O721" s="264">
        <v>303.5</v>
      </c>
      <c r="P721" s="89" t="s">
        <v>670</v>
      </c>
    </row>
    <row r="722" spans="1:16" ht="51" hidden="1">
      <c r="A722" s="261">
        <v>35</v>
      </c>
      <c r="B722" s="89"/>
      <c r="C722" s="262" t="s">
        <v>46</v>
      </c>
      <c r="D722" s="84">
        <v>43502</v>
      </c>
      <c r="E722" s="85" t="s">
        <v>2474</v>
      </c>
      <c r="F722" s="85" t="s">
        <v>3</v>
      </c>
      <c r="G722" s="85">
        <v>1709878</v>
      </c>
      <c r="H722" s="89"/>
      <c r="I722" s="263" t="s">
        <v>3138</v>
      </c>
      <c r="J722" s="89"/>
      <c r="K722" s="89"/>
      <c r="L722" s="89"/>
      <c r="M722" s="89"/>
      <c r="N722" s="264">
        <v>0</v>
      </c>
      <c r="O722" s="264">
        <v>1500</v>
      </c>
      <c r="P722" s="89" t="s">
        <v>670</v>
      </c>
    </row>
    <row r="723" spans="1:16" ht="38.25" hidden="1">
      <c r="A723" s="261" t="s">
        <v>565</v>
      </c>
      <c r="B723" s="89"/>
      <c r="C723" s="262" t="s">
        <v>615</v>
      </c>
      <c r="D723" s="84">
        <v>43502</v>
      </c>
      <c r="E723" s="85" t="s">
        <v>2475</v>
      </c>
      <c r="F723" s="85" t="s">
        <v>3</v>
      </c>
      <c r="G723" s="85">
        <v>1709846</v>
      </c>
      <c r="H723" s="89"/>
      <c r="I723" s="263" t="s">
        <v>3139</v>
      </c>
      <c r="J723" s="89"/>
      <c r="K723" s="89"/>
      <c r="L723" s="89"/>
      <c r="M723" s="89"/>
      <c r="N723" s="264">
        <v>0</v>
      </c>
      <c r="O723" s="264">
        <v>2636.1</v>
      </c>
      <c r="P723" s="89" t="s">
        <v>670</v>
      </c>
    </row>
    <row r="724" spans="1:16" ht="38.25" hidden="1">
      <c r="A724" s="261" t="s">
        <v>565</v>
      </c>
      <c r="B724" s="89"/>
      <c r="C724" s="262" t="s">
        <v>615</v>
      </c>
      <c r="D724" s="84">
        <v>43502</v>
      </c>
      <c r="E724" s="85" t="s">
        <v>2476</v>
      </c>
      <c r="F724" s="85" t="s">
        <v>6</v>
      </c>
      <c r="G724" s="85">
        <v>1079672</v>
      </c>
      <c r="H724" s="89"/>
      <c r="I724" s="263" t="s">
        <v>3140</v>
      </c>
      <c r="J724" s="89"/>
      <c r="K724" s="89"/>
      <c r="L724" s="89"/>
      <c r="M724" s="89"/>
      <c r="N724" s="264">
        <v>0</v>
      </c>
      <c r="O724" s="264">
        <v>124387.44</v>
      </c>
      <c r="P724" s="89" t="s">
        <v>670</v>
      </c>
    </row>
    <row r="725" spans="1:16" ht="51" hidden="1">
      <c r="A725" s="261">
        <v>81</v>
      </c>
      <c r="B725" s="89"/>
      <c r="C725" s="262" t="s">
        <v>55</v>
      </c>
      <c r="D725" s="84">
        <v>43503</v>
      </c>
      <c r="E725" s="85" t="s">
        <v>2477</v>
      </c>
      <c r="F725" s="85" t="s">
        <v>3</v>
      </c>
      <c r="G725" s="85">
        <v>1710411</v>
      </c>
      <c r="H725" s="89"/>
      <c r="I725" s="263" t="s">
        <v>3141</v>
      </c>
      <c r="J725" s="89"/>
      <c r="K725" s="89"/>
      <c r="L725" s="89"/>
      <c r="M725" s="89"/>
      <c r="N725" s="264">
        <v>0</v>
      </c>
      <c r="O725" s="264">
        <v>495</v>
      </c>
      <c r="P725" s="89" t="s">
        <v>670</v>
      </c>
    </row>
    <row r="726" spans="1:16" ht="51" hidden="1">
      <c r="A726" s="261">
        <v>48</v>
      </c>
      <c r="B726" s="89"/>
      <c r="C726" s="262" t="s">
        <v>50</v>
      </c>
      <c r="D726" s="84">
        <v>43503</v>
      </c>
      <c r="E726" s="85" t="s">
        <v>2478</v>
      </c>
      <c r="F726" s="85" t="s">
        <v>3</v>
      </c>
      <c r="G726" s="85">
        <v>1710386</v>
      </c>
      <c r="H726" s="89"/>
      <c r="I726" s="263" t="s">
        <v>3142</v>
      </c>
      <c r="J726" s="89"/>
      <c r="K726" s="89"/>
      <c r="L726" s="89"/>
      <c r="M726" s="89"/>
      <c r="N726" s="264">
        <v>0</v>
      </c>
      <c r="O726" s="264">
        <v>2180</v>
      </c>
      <c r="P726" s="89" t="s">
        <v>670</v>
      </c>
    </row>
    <row r="727" spans="1:16" ht="63.75" hidden="1">
      <c r="A727" s="261" t="s">
        <v>565</v>
      </c>
      <c r="B727" s="89"/>
      <c r="C727" s="262" t="s">
        <v>615</v>
      </c>
      <c r="D727" s="84">
        <v>43503</v>
      </c>
      <c r="E727" s="85" t="s">
        <v>2479</v>
      </c>
      <c r="F727" s="85" t="s">
        <v>3</v>
      </c>
      <c r="G727" s="85">
        <v>1710345</v>
      </c>
      <c r="H727" s="89"/>
      <c r="I727" s="263" t="s">
        <v>3143</v>
      </c>
      <c r="J727" s="89"/>
      <c r="K727" s="89"/>
      <c r="L727" s="89"/>
      <c r="M727" s="89"/>
      <c r="N727" s="264">
        <v>0</v>
      </c>
      <c r="O727" s="264">
        <v>288.31</v>
      </c>
      <c r="P727" s="89" t="s">
        <v>670</v>
      </c>
    </row>
    <row r="728" spans="1:16" ht="51" hidden="1">
      <c r="A728" s="261" t="s">
        <v>565</v>
      </c>
      <c r="B728" s="89"/>
      <c r="C728" s="262" t="s">
        <v>615</v>
      </c>
      <c r="D728" s="84">
        <v>43503</v>
      </c>
      <c r="E728" s="85" t="s">
        <v>2480</v>
      </c>
      <c r="F728" s="85" t="s">
        <v>3</v>
      </c>
      <c r="G728" s="85">
        <v>1710343</v>
      </c>
      <c r="H728" s="89"/>
      <c r="I728" s="263" t="s">
        <v>3144</v>
      </c>
      <c r="J728" s="89"/>
      <c r="K728" s="89"/>
      <c r="L728" s="89"/>
      <c r="M728" s="89"/>
      <c r="N728" s="264">
        <v>0</v>
      </c>
      <c r="O728" s="264">
        <v>171.56</v>
      </c>
      <c r="P728" s="89" t="s">
        <v>670</v>
      </c>
    </row>
    <row r="729" spans="1:16" ht="63.75" hidden="1">
      <c r="A729" s="261" t="s">
        <v>565</v>
      </c>
      <c r="B729" s="89"/>
      <c r="C729" s="262" t="s">
        <v>615</v>
      </c>
      <c r="D729" s="84">
        <v>43503</v>
      </c>
      <c r="E729" s="85" t="s">
        <v>2481</v>
      </c>
      <c r="F729" s="85" t="s">
        <v>3</v>
      </c>
      <c r="G729" s="85">
        <v>1710342</v>
      </c>
      <c r="H729" s="89"/>
      <c r="I729" s="263" t="s">
        <v>3145</v>
      </c>
      <c r="J729" s="89"/>
      <c r="K729" s="89"/>
      <c r="L729" s="89"/>
      <c r="M729" s="89"/>
      <c r="N729" s="264">
        <v>0</v>
      </c>
      <c r="O729" s="264">
        <v>75.86</v>
      </c>
      <c r="P729" s="89" t="s">
        <v>670</v>
      </c>
    </row>
    <row r="730" spans="1:16" ht="63.75" hidden="1">
      <c r="A730" s="261" t="s">
        <v>565</v>
      </c>
      <c r="B730" s="89"/>
      <c r="C730" s="262" t="s">
        <v>615</v>
      </c>
      <c r="D730" s="84">
        <v>43503</v>
      </c>
      <c r="E730" s="85" t="s">
        <v>2482</v>
      </c>
      <c r="F730" s="85" t="s">
        <v>3</v>
      </c>
      <c r="G730" s="85">
        <v>1710341</v>
      </c>
      <c r="H730" s="89"/>
      <c r="I730" s="263" t="s">
        <v>3146</v>
      </c>
      <c r="J730" s="89"/>
      <c r="K730" s="89"/>
      <c r="L730" s="89"/>
      <c r="M730" s="89"/>
      <c r="N730" s="264">
        <v>0</v>
      </c>
      <c r="O730" s="264">
        <v>185.45000000000002</v>
      </c>
      <c r="P730" s="89" t="s">
        <v>670</v>
      </c>
    </row>
    <row r="731" spans="1:16" ht="51" hidden="1">
      <c r="A731" s="261">
        <v>592</v>
      </c>
      <c r="B731" s="89"/>
      <c r="C731" s="262" t="s">
        <v>645</v>
      </c>
      <c r="D731" s="84">
        <v>43503</v>
      </c>
      <c r="E731" s="85" t="s">
        <v>2483</v>
      </c>
      <c r="F731" s="85" t="s">
        <v>3</v>
      </c>
      <c r="G731" s="85">
        <v>1710454</v>
      </c>
      <c r="H731" s="89"/>
      <c r="I731" s="263" t="s">
        <v>3147</v>
      </c>
      <c r="J731" s="89"/>
      <c r="K731" s="89"/>
      <c r="L731" s="89"/>
      <c r="M731" s="89"/>
      <c r="N731" s="264">
        <v>0</v>
      </c>
      <c r="O731" s="264">
        <v>514</v>
      </c>
      <c r="P731" s="89" t="s">
        <v>670</v>
      </c>
    </row>
    <row r="732" spans="1:16" ht="51" hidden="1">
      <c r="A732" s="261">
        <v>15</v>
      </c>
      <c r="B732" s="89"/>
      <c r="C732" s="262" t="s">
        <v>42</v>
      </c>
      <c r="D732" s="84">
        <v>43503</v>
      </c>
      <c r="E732" s="85" t="s">
        <v>2484</v>
      </c>
      <c r="F732" s="85" t="s">
        <v>3</v>
      </c>
      <c r="G732" s="85">
        <v>1710235</v>
      </c>
      <c r="H732" s="89"/>
      <c r="I732" s="263" t="s">
        <v>3148</v>
      </c>
      <c r="J732" s="89"/>
      <c r="K732" s="89"/>
      <c r="L732" s="89"/>
      <c r="M732" s="89"/>
      <c r="N732" s="264">
        <v>0</v>
      </c>
      <c r="O732" s="264">
        <v>6234.6100000000006</v>
      </c>
      <c r="P732" s="89" t="s">
        <v>670</v>
      </c>
    </row>
    <row r="733" spans="1:16" ht="63.75" hidden="1">
      <c r="A733" s="261">
        <v>670</v>
      </c>
      <c r="B733" s="89"/>
      <c r="C733" s="262" t="s">
        <v>190</v>
      </c>
      <c r="D733" s="84">
        <v>43503</v>
      </c>
      <c r="E733" s="85" t="s">
        <v>2485</v>
      </c>
      <c r="F733" s="85" t="s">
        <v>3</v>
      </c>
      <c r="G733" s="85">
        <v>1710277</v>
      </c>
      <c r="H733" s="89"/>
      <c r="I733" s="263" t="s">
        <v>3149</v>
      </c>
      <c r="J733" s="89"/>
      <c r="K733" s="89"/>
      <c r="L733" s="89"/>
      <c r="M733" s="89"/>
      <c r="N733" s="264">
        <v>0</v>
      </c>
      <c r="O733" s="264">
        <v>2150</v>
      </c>
      <c r="P733" s="89" t="s">
        <v>670</v>
      </c>
    </row>
    <row r="734" spans="1:16" ht="51" hidden="1">
      <c r="A734" s="261">
        <v>902</v>
      </c>
      <c r="B734" s="89"/>
      <c r="C734" s="262" t="s">
        <v>203</v>
      </c>
      <c r="D734" s="84">
        <v>43503</v>
      </c>
      <c r="E734" s="85" t="s">
        <v>2486</v>
      </c>
      <c r="F734" s="85" t="s">
        <v>3</v>
      </c>
      <c r="G734" s="85">
        <v>1710209</v>
      </c>
      <c r="H734" s="89"/>
      <c r="I734" s="263" t="s">
        <v>3150</v>
      </c>
      <c r="J734" s="89"/>
      <c r="K734" s="89"/>
      <c r="L734" s="89"/>
      <c r="M734" s="89"/>
      <c r="N734" s="264">
        <v>0</v>
      </c>
      <c r="O734" s="264">
        <v>2802.36</v>
      </c>
      <c r="P734" s="89" t="s">
        <v>670</v>
      </c>
    </row>
    <row r="735" spans="1:16" ht="51" hidden="1">
      <c r="A735" s="261" t="s">
        <v>565</v>
      </c>
      <c r="B735" s="89"/>
      <c r="C735" s="262" t="s">
        <v>615</v>
      </c>
      <c r="D735" s="84">
        <v>43503</v>
      </c>
      <c r="E735" s="85" t="s">
        <v>2487</v>
      </c>
      <c r="F735" s="85" t="s">
        <v>3</v>
      </c>
      <c r="G735" s="85">
        <v>1710211</v>
      </c>
      <c r="H735" s="89"/>
      <c r="I735" s="263" t="s">
        <v>2048</v>
      </c>
      <c r="J735" s="89"/>
      <c r="K735" s="89"/>
      <c r="L735" s="89"/>
      <c r="M735" s="89"/>
      <c r="N735" s="264">
        <v>0</v>
      </c>
      <c r="O735" s="264">
        <v>1726</v>
      </c>
      <c r="P735" s="89" t="s">
        <v>670</v>
      </c>
    </row>
    <row r="736" spans="1:16" ht="38.25" hidden="1">
      <c r="A736" s="261" t="s">
        <v>565</v>
      </c>
      <c r="B736" s="89"/>
      <c r="C736" s="262" t="s">
        <v>615</v>
      </c>
      <c r="D736" s="84">
        <v>43503</v>
      </c>
      <c r="E736" s="85" t="s">
        <v>2488</v>
      </c>
      <c r="F736" s="85" t="s">
        <v>3</v>
      </c>
      <c r="G736" s="85">
        <v>1710222</v>
      </c>
      <c r="H736" s="89"/>
      <c r="I736" s="263" t="s">
        <v>3151</v>
      </c>
      <c r="J736" s="89"/>
      <c r="K736" s="89"/>
      <c r="L736" s="89"/>
      <c r="M736" s="89"/>
      <c r="N736" s="264">
        <v>0</v>
      </c>
      <c r="O736" s="264">
        <v>571.75</v>
      </c>
      <c r="P736" s="89" t="s">
        <v>670</v>
      </c>
    </row>
    <row r="737" spans="1:16" ht="51" hidden="1">
      <c r="A737" s="261" t="s">
        <v>565</v>
      </c>
      <c r="B737" s="89"/>
      <c r="C737" s="262" t="s">
        <v>615</v>
      </c>
      <c r="D737" s="84">
        <v>43503</v>
      </c>
      <c r="E737" s="85" t="s">
        <v>2489</v>
      </c>
      <c r="F737" s="85" t="s">
        <v>3</v>
      </c>
      <c r="G737" s="85">
        <v>1710339</v>
      </c>
      <c r="H737" s="89"/>
      <c r="I737" s="263" t="s">
        <v>3152</v>
      </c>
      <c r="J737" s="89"/>
      <c r="K737" s="89"/>
      <c r="L737" s="89"/>
      <c r="M737" s="89"/>
      <c r="N737" s="264">
        <v>0</v>
      </c>
      <c r="O737" s="264">
        <v>1742.83</v>
      </c>
      <c r="P737" s="89" t="s">
        <v>670</v>
      </c>
    </row>
    <row r="738" spans="1:16" ht="51" hidden="1">
      <c r="A738" s="261" t="s">
        <v>565</v>
      </c>
      <c r="B738" s="89"/>
      <c r="C738" s="262" t="s">
        <v>615</v>
      </c>
      <c r="D738" s="84">
        <v>43503</v>
      </c>
      <c r="E738" s="85" t="s">
        <v>2490</v>
      </c>
      <c r="F738" s="85" t="s">
        <v>3</v>
      </c>
      <c r="G738" s="85">
        <v>1710296</v>
      </c>
      <c r="H738" s="89"/>
      <c r="I738" s="263" t="s">
        <v>3153</v>
      </c>
      <c r="J738" s="89"/>
      <c r="K738" s="89"/>
      <c r="L738" s="89"/>
      <c r="M738" s="89"/>
      <c r="N738" s="264">
        <v>0</v>
      </c>
      <c r="O738" s="264">
        <v>1018</v>
      </c>
      <c r="P738" s="89" t="s">
        <v>670</v>
      </c>
    </row>
    <row r="739" spans="1:16" ht="38.25" hidden="1">
      <c r="A739" s="261" t="s">
        <v>565</v>
      </c>
      <c r="B739" s="89"/>
      <c r="C739" s="262" t="s">
        <v>615</v>
      </c>
      <c r="D739" s="84">
        <v>43503</v>
      </c>
      <c r="E739" s="85" t="s">
        <v>2491</v>
      </c>
      <c r="F739" s="85" t="s">
        <v>3</v>
      </c>
      <c r="G739" s="85">
        <v>1710281</v>
      </c>
      <c r="H739" s="89"/>
      <c r="I739" s="263" t="s">
        <v>3154</v>
      </c>
      <c r="J739" s="89"/>
      <c r="K739" s="89"/>
      <c r="L739" s="89"/>
      <c r="M739" s="89"/>
      <c r="N739" s="264">
        <v>0</v>
      </c>
      <c r="O739" s="264">
        <v>630.93000000000006</v>
      </c>
      <c r="P739" s="89" t="s">
        <v>670</v>
      </c>
    </row>
    <row r="740" spans="1:16" ht="38.25" hidden="1">
      <c r="A740" s="261">
        <v>10</v>
      </c>
      <c r="B740" s="89"/>
      <c r="C740" s="262" t="s">
        <v>41</v>
      </c>
      <c r="D740" s="84">
        <v>43503</v>
      </c>
      <c r="E740" s="85" t="s">
        <v>2492</v>
      </c>
      <c r="F740" s="85" t="s">
        <v>6</v>
      </c>
      <c r="G740" s="85">
        <v>958581</v>
      </c>
      <c r="H740" s="89"/>
      <c r="I740" s="263" t="s">
        <v>3155</v>
      </c>
      <c r="J740" s="89"/>
      <c r="K740" s="89"/>
      <c r="L740" s="89"/>
      <c r="M740" s="89"/>
      <c r="N740" s="264">
        <v>0</v>
      </c>
      <c r="O740" s="264">
        <v>41323.199999999997</v>
      </c>
      <c r="P740" s="89" t="s">
        <v>670</v>
      </c>
    </row>
    <row r="741" spans="1:16" ht="76.5" hidden="1">
      <c r="A741" s="261">
        <v>590</v>
      </c>
      <c r="B741" s="89"/>
      <c r="C741" s="262" t="s">
        <v>611</v>
      </c>
      <c r="D741" s="84">
        <v>43503</v>
      </c>
      <c r="E741" s="85" t="s">
        <v>2493</v>
      </c>
      <c r="F741" s="85" t="s">
        <v>11</v>
      </c>
      <c r="G741" s="85">
        <v>946567</v>
      </c>
      <c r="H741" s="89"/>
      <c r="I741" s="263" t="s">
        <v>3156</v>
      </c>
      <c r="J741" s="89"/>
      <c r="K741" s="89"/>
      <c r="L741" s="89"/>
      <c r="M741" s="89"/>
      <c r="N741" s="264">
        <v>490</v>
      </c>
      <c r="O741" s="264">
        <v>0</v>
      </c>
      <c r="P741" s="89" t="s">
        <v>670</v>
      </c>
    </row>
    <row r="742" spans="1:16" ht="63.75" hidden="1">
      <c r="A742" s="261" t="s">
        <v>559</v>
      </c>
      <c r="B742" s="89"/>
      <c r="C742" s="262" t="s">
        <v>759</v>
      </c>
      <c r="D742" s="84">
        <v>43503</v>
      </c>
      <c r="E742" s="85" t="s">
        <v>2494</v>
      </c>
      <c r="F742" s="85" t="s">
        <v>6</v>
      </c>
      <c r="G742" s="85">
        <v>946587</v>
      </c>
      <c r="H742" s="89"/>
      <c r="I742" s="263" t="s">
        <v>3157</v>
      </c>
      <c r="J742" s="89"/>
      <c r="K742" s="89"/>
      <c r="L742" s="89"/>
      <c r="M742" s="89"/>
      <c r="N742" s="264">
        <v>0</v>
      </c>
      <c r="O742" s="264">
        <v>4039.18</v>
      </c>
      <c r="P742" s="89" t="s">
        <v>670</v>
      </c>
    </row>
    <row r="743" spans="1:16" ht="51" hidden="1">
      <c r="A743" s="261" t="s">
        <v>565</v>
      </c>
      <c r="B743" s="89"/>
      <c r="C743" s="262" t="s">
        <v>615</v>
      </c>
      <c r="D743" s="84">
        <v>43504</v>
      </c>
      <c r="E743" s="85" t="s">
        <v>2495</v>
      </c>
      <c r="F743" s="85" t="s">
        <v>3</v>
      </c>
      <c r="G743" s="85">
        <v>1710748</v>
      </c>
      <c r="H743" s="89"/>
      <c r="I743" s="263" t="s">
        <v>3158</v>
      </c>
      <c r="J743" s="89"/>
      <c r="K743" s="89"/>
      <c r="L743" s="89"/>
      <c r="M743" s="89"/>
      <c r="N743" s="264">
        <v>0</v>
      </c>
      <c r="O743" s="264">
        <v>171.56</v>
      </c>
      <c r="P743" s="89" t="s">
        <v>670</v>
      </c>
    </row>
    <row r="744" spans="1:16" ht="63.75" hidden="1">
      <c r="A744" s="261" t="s">
        <v>565</v>
      </c>
      <c r="B744" s="89"/>
      <c r="C744" s="262" t="s">
        <v>615</v>
      </c>
      <c r="D744" s="84">
        <v>43504</v>
      </c>
      <c r="E744" s="85" t="s">
        <v>2496</v>
      </c>
      <c r="F744" s="85" t="s">
        <v>3</v>
      </c>
      <c r="G744" s="85">
        <v>1710746</v>
      </c>
      <c r="H744" s="89"/>
      <c r="I744" s="263" t="s">
        <v>3159</v>
      </c>
      <c r="J744" s="89"/>
      <c r="K744" s="89"/>
      <c r="L744" s="89"/>
      <c r="M744" s="89"/>
      <c r="N744" s="264">
        <v>0</v>
      </c>
      <c r="O744" s="264">
        <v>75.86</v>
      </c>
      <c r="P744" s="89" t="s">
        <v>670</v>
      </c>
    </row>
    <row r="745" spans="1:16" ht="51" hidden="1">
      <c r="A745" s="261" t="s">
        <v>565</v>
      </c>
      <c r="B745" s="89"/>
      <c r="C745" s="262" t="s">
        <v>615</v>
      </c>
      <c r="D745" s="84">
        <v>43504</v>
      </c>
      <c r="E745" s="85" t="s">
        <v>2497</v>
      </c>
      <c r="F745" s="85" t="s">
        <v>3</v>
      </c>
      <c r="G745" s="85">
        <v>1710743</v>
      </c>
      <c r="H745" s="89"/>
      <c r="I745" s="263" t="s">
        <v>3160</v>
      </c>
      <c r="J745" s="89"/>
      <c r="K745" s="89"/>
      <c r="L745" s="89"/>
      <c r="M745" s="89"/>
      <c r="N745" s="264">
        <v>0</v>
      </c>
      <c r="O745" s="264">
        <v>1742.83</v>
      </c>
      <c r="P745" s="89" t="s">
        <v>670</v>
      </c>
    </row>
    <row r="746" spans="1:16" ht="63.75" hidden="1">
      <c r="A746" s="261" t="s">
        <v>565</v>
      </c>
      <c r="B746" s="89"/>
      <c r="C746" s="262" t="s">
        <v>615</v>
      </c>
      <c r="D746" s="84">
        <v>43504</v>
      </c>
      <c r="E746" s="85" t="s">
        <v>2498</v>
      </c>
      <c r="F746" s="85" t="s">
        <v>3</v>
      </c>
      <c r="G746" s="85">
        <v>1710742</v>
      </c>
      <c r="H746" s="89"/>
      <c r="I746" s="263" t="s">
        <v>3161</v>
      </c>
      <c r="J746" s="89"/>
      <c r="K746" s="89"/>
      <c r="L746" s="89"/>
      <c r="M746" s="89"/>
      <c r="N746" s="264">
        <v>0</v>
      </c>
      <c r="O746" s="264">
        <v>288.31</v>
      </c>
      <c r="P746" s="89" t="s">
        <v>670</v>
      </c>
    </row>
    <row r="747" spans="1:16" ht="63.75" hidden="1">
      <c r="A747" s="261" t="s">
        <v>565</v>
      </c>
      <c r="B747" s="89"/>
      <c r="C747" s="262" t="s">
        <v>615</v>
      </c>
      <c r="D747" s="84">
        <v>43504</v>
      </c>
      <c r="E747" s="85" t="s">
        <v>2499</v>
      </c>
      <c r="F747" s="85" t="s">
        <v>3</v>
      </c>
      <c r="G747" s="85">
        <v>1710741</v>
      </c>
      <c r="H747" s="89"/>
      <c r="I747" s="263" t="s">
        <v>3162</v>
      </c>
      <c r="J747" s="89"/>
      <c r="K747" s="89"/>
      <c r="L747" s="89"/>
      <c r="M747" s="89"/>
      <c r="N747" s="264">
        <v>0</v>
      </c>
      <c r="O747" s="264">
        <v>185.45000000000002</v>
      </c>
      <c r="P747" s="89" t="s">
        <v>670</v>
      </c>
    </row>
    <row r="748" spans="1:16" ht="38.25" hidden="1">
      <c r="A748" s="261" t="s">
        <v>565</v>
      </c>
      <c r="B748" s="89"/>
      <c r="C748" s="262" t="s">
        <v>615</v>
      </c>
      <c r="D748" s="84">
        <v>43504</v>
      </c>
      <c r="E748" s="85" t="s">
        <v>2500</v>
      </c>
      <c r="F748" s="85" t="s">
        <v>3</v>
      </c>
      <c r="G748" s="85">
        <v>1710735</v>
      </c>
      <c r="H748" s="89"/>
      <c r="I748" s="263" t="s">
        <v>3163</v>
      </c>
      <c r="J748" s="89"/>
      <c r="K748" s="89"/>
      <c r="L748" s="89"/>
      <c r="M748" s="89"/>
      <c r="N748" s="264">
        <v>0</v>
      </c>
      <c r="O748" s="264">
        <v>573.35</v>
      </c>
      <c r="P748" s="89" t="s">
        <v>670</v>
      </c>
    </row>
    <row r="749" spans="1:16" ht="38.25" hidden="1">
      <c r="A749" s="261" t="s">
        <v>565</v>
      </c>
      <c r="B749" s="89"/>
      <c r="C749" s="262" t="s">
        <v>615</v>
      </c>
      <c r="D749" s="84">
        <v>43504</v>
      </c>
      <c r="E749" s="85" t="s">
        <v>2501</v>
      </c>
      <c r="F749" s="85" t="s">
        <v>3</v>
      </c>
      <c r="G749" s="85">
        <v>1710729</v>
      </c>
      <c r="H749" s="89"/>
      <c r="I749" s="263" t="s">
        <v>3164</v>
      </c>
      <c r="J749" s="89"/>
      <c r="K749" s="89"/>
      <c r="L749" s="89"/>
      <c r="M749" s="89"/>
      <c r="N749" s="264">
        <v>0</v>
      </c>
      <c r="O749" s="264">
        <v>1800.66</v>
      </c>
      <c r="P749" s="89" t="s">
        <v>670</v>
      </c>
    </row>
    <row r="750" spans="1:16" ht="38.25" hidden="1">
      <c r="A750" s="261">
        <v>590</v>
      </c>
      <c r="B750" s="89"/>
      <c r="C750" s="262" t="s">
        <v>611</v>
      </c>
      <c r="D750" s="84">
        <v>43504</v>
      </c>
      <c r="E750" s="85" t="s">
        <v>2502</v>
      </c>
      <c r="F750" s="85" t="s">
        <v>3</v>
      </c>
      <c r="G750" s="85">
        <v>1710846</v>
      </c>
      <c r="H750" s="89"/>
      <c r="I750" s="263" t="s">
        <v>3165</v>
      </c>
      <c r="J750" s="89"/>
      <c r="K750" s="89"/>
      <c r="L750" s="89"/>
      <c r="M750" s="89"/>
      <c r="N750" s="264">
        <v>0</v>
      </c>
      <c r="O750" s="264">
        <v>181</v>
      </c>
      <c r="P750" s="89" t="s">
        <v>670</v>
      </c>
    </row>
    <row r="751" spans="1:16" ht="38.25" hidden="1">
      <c r="A751" s="261">
        <v>35</v>
      </c>
      <c r="B751" s="89"/>
      <c r="C751" s="262" t="s">
        <v>46</v>
      </c>
      <c r="D751" s="84">
        <v>43504</v>
      </c>
      <c r="E751" s="85" t="s">
        <v>2503</v>
      </c>
      <c r="F751" s="85" t="s">
        <v>3</v>
      </c>
      <c r="G751" s="85">
        <v>1710855</v>
      </c>
      <c r="H751" s="89"/>
      <c r="I751" s="263" t="s">
        <v>748</v>
      </c>
      <c r="J751" s="89"/>
      <c r="K751" s="89"/>
      <c r="L751" s="89"/>
      <c r="M751" s="89"/>
      <c r="N751" s="264">
        <v>0</v>
      </c>
      <c r="O751" s="264">
        <v>1203.3900000000001</v>
      </c>
      <c r="P751" s="89" t="s">
        <v>670</v>
      </c>
    </row>
    <row r="752" spans="1:16" ht="76.5" hidden="1">
      <c r="A752" s="261">
        <v>47</v>
      </c>
      <c r="B752" s="89"/>
      <c r="C752" s="262" t="s">
        <v>49</v>
      </c>
      <c r="D752" s="84">
        <v>43504</v>
      </c>
      <c r="E752" s="85" t="s">
        <v>2504</v>
      </c>
      <c r="F752" s="85" t="s">
        <v>3</v>
      </c>
      <c r="G752" s="85">
        <v>1710638</v>
      </c>
      <c r="H752" s="89"/>
      <c r="I752" s="263" t="s">
        <v>3166</v>
      </c>
      <c r="J752" s="89"/>
      <c r="K752" s="89"/>
      <c r="L752" s="89"/>
      <c r="M752" s="89"/>
      <c r="N752" s="264">
        <v>0</v>
      </c>
      <c r="O752" s="264">
        <v>8552.7000000000007</v>
      </c>
      <c r="P752" s="89" t="s">
        <v>741</v>
      </c>
    </row>
    <row r="753" spans="1:16" ht="76.5" hidden="1">
      <c r="A753" s="261">
        <v>267</v>
      </c>
      <c r="B753" s="89"/>
      <c r="C753" s="262" t="s">
        <v>117</v>
      </c>
      <c r="D753" s="84">
        <v>43504</v>
      </c>
      <c r="E753" s="85" t="s">
        <v>2504</v>
      </c>
      <c r="F753" s="85" t="s">
        <v>3</v>
      </c>
      <c r="G753" s="85">
        <v>1710638</v>
      </c>
      <c r="H753" s="89"/>
      <c r="I753" s="263" t="s">
        <v>3166</v>
      </c>
      <c r="J753" s="89"/>
      <c r="K753" s="89"/>
      <c r="L753" s="89"/>
      <c r="M753" s="89"/>
      <c r="N753" s="264">
        <v>0</v>
      </c>
      <c r="O753" s="264">
        <v>1238007.67</v>
      </c>
      <c r="P753" s="89" t="s">
        <v>741</v>
      </c>
    </row>
    <row r="754" spans="1:16" ht="76.5" hidden="1">
      <c r="A754" s="261">
        <v>254</v>
      </c>
      <c r="B754" s="89"/>
      <c r="C754" s="262" t="s">
        <v>115</v>
      </c>
      <c r="D754" s="84">
        <v>43504</v>
      </c>
      <c r="E754" s="85" t="s">
        <v>2504</v>
      </c>
      <c r="F754" s="85" t="s">
        <v>3</v>
      </c>
      <c r="G754" s="85">
        <v>1710638</v>
      </c>
      <c r="H754" s="89"/>
      <c r="I754" s="263" t="s">
        <v>3166</v>
      </c>
      <c r="J754" s="89"/>
      <c r="K754" s="89"/>
      <c r="L754" s="89"/>
      <c r="M754" s="89"/>
      <c r="N754" s="264">
        <v>0</v>
      </c>
      <c r="O754" s="264">
        <v>4382</v>
      </c>
      <c r="P754" s="89" t="s">
        <v>741</v>
      </c>
    </row>
    <row r="755" spans="1:16" ht="76.5" hidden="1">
      <c r="A755" s="261">
        <v>70</v>
      </c>
      <c r="B755" s="89"/>
      <c r="C755" s="262" t="s">
        <v>53</v>
      </c>
      <c r="D755" s="84">
        <v>43504</v>
      </c>
      <c r="E755" s="85" t="s">
        <v>2504</v>
      </c>
      <c r="F755" s="85" t="s">
        <v>3</v>
      </c>
      <c r="G755" s="85">
        <v>1710638</v>
      </c>
      <c r="H755" s="89"/>
      <c r="I755" s="263" t="s">
        <v>3166</v>
      </c>
      <c r="J755" s="89"/>
      <c r="K755" s="89"/>
      <c r="L755" s="89"/>
      <c r="M755" s="89"/>
      <c r="N755" s="264">
        <v>0</v>
      </c>
      <c r="O755" s="264">
        <v>6885.08</v>
      </c>
      <c r="P755" s="89" t="s">
        <v>741</v>
      </c>
    </row>
    <row r="756" spans="1:16" ht="76.5" hidden="1">
      <c r="A756" s="261">
        <v>670</v>
      </c>
      <c r="B756" s="89"/>
      <c r="C756" s="262" t="s">
        <v>190</v>
      </c>
      <c r="D756" s="84">
        <v>43504</v>
      </c>
      <c r="E756" s="85" t="s">
        <v>2504</v>
      </c>
      <c r="F756" s="85" t="s">
        <v>3</v>
      </c>
      <c r="G756" s="85">
        <v>1710638</v>
      </c>
      <c r="H756" s="89"/>
      <c r="I756" s="263" t="s">
        <v>3166</v>
      </c>
      <c r="J756" s="89"/>
      <c r="K756" s="89"/>
      <c r="L756" s="89"/>
      <c r="M756" s="89"/>
      <c r="N756" s="264">
        <v>0</v>
      </c>
      <c r="O756" s="264">
        <v>4226.8599999999997</v>
      </c>
      <c r="P756" s="89" t="s">
        <v>741</v>
      </c>
    </row>
    <row r="757" spans="1:16" ht="76.5" hidden="1">
      <c r="A757" s="261">
        <v>15</v>
      </c>
      <c r="B757" s="89"/>
      <c r="C757" s="262" t="s">
        <v>42</v>
      </c>
      <c r="D757" s="84">
        <v>43504</v>
      </c>
      <c r="E757" s="85" t="s">
        <v>2504</v>
      </c>
      <c r="F757" s="85" t="s">
        <v>3</v>
      </c>
      <c r="G757" s="85">
        <v>1710638</v>
      </c>
      <c r="H757" s="89"/>
      <c r="I757" s="263" t="s">
        <v>3166</v>
      </c>
      <c r="J757" s="89"/>
      <c r="K757" s="89"/>
      <c r="L757" s="89"/>
      <c r="M757" s="89"/>
      <c r="N757" s="264">
        <v>0</v>
      </c>
      <c r="O757" s="264">
        <v>210744.08</v>
      </c>
      <c r="P757" s="89" t="s">
        <v>741</v>
      </c>
    </row>
    <row r="758" spans="1:16" ht="76.5" hidden="1">
      <c r="A758" s="261">
        <v>86</v>
      </c>
      <c r="B758" s="89"/>
      <c r="C758" s="262" t="s">
        <v>56</v>
      </c>
      <c r="D758" s="84">
        <v>43504</v>
      </c>
      <c r="E758" s="85" t="s">
        <v>2504</v>
      </c>
      <c r="F758" s="85" t="s">
        <v>3</v>
      </c>
      <c r="G758" s="85">
        <v>1710638</v>
      </c>
      <c r="H758" s="89"/>
      <c r="I758" s="263" t="s">
        <v>3166</v>
      </c>
      <c r="J758" s="89"/>
      <c r="K758" s="89"/>
      <c r="L758" s="89"/>
      <c r="M758" s="89"/>
      <c r="N758" s="264">
        <v>0</v>
      </c>
      <c r="O758" s="264">
        <v>105.62</v>
      </c>
      <c r="P758" s="89" t="s">
        <v>741</v>
      </c>
    </row>
    <row r="759" spans="1:16" ht="76.5" hidden="1">
      <c r="A759" s="261">
        <v>660</v>
      </c>
      <c r="B759" s="89"/>
      <c r="C759" s="262" t="s">
        <v>188</v>
      </c>
      <c r="D759" s="84">
        <v>43504</v>
      </c>
      <c r="E759" s="85" t="s">
        <v>2504</v>
      </c>
      <c r="F759" s="85" t="s">
        <v>3</v>
      </c>
      <c r="G759" s="85">
        <v>1710638</v>
      </c>
      <c r="H759" s="89"/>
      <c r="I759" s="263" t="s">
        <v>3166</v>
      </c>
      <c r="J759" s="89"/>
      <c r="K759" s="89"/>
      <c r="L759" s="89"/>
      <c r="M759" s="89"/>
      <c r="N759" s="264">
        <v>0</v>
      </c>
      <c r="O759" s="264">
        <v>36726.490000000005</v>
      </c>
      <c r="P759" s="89" t="s">
        <v>741</v>
      </c>
    </row>
    <row r="760" spans="1:16" ht="51" hidden="1">
      <c r="A760" s="261" t="s">
        <v>565</v>
      </c>
      <c r="B760" s="89"/>
      <c r="C760" s="262" t="s">
        <v>615</v>
      </c>
      <c r="D760" s="84">
        <v>43504</v>
      </c>
      <c r="E760" s="85" t="s">
        <v>2505</v>
      </c>
      <c r="F760" s="85" t="s">
        <v>3</v>
      </c>
      <c r="G760" s="85">
        <v>1710673</v>
      </c>
      <c r="H760" s="89"/>
      <c r="I760" s="263" t="s">
        <v>3167</v>
      </c>
      <c r="J760" s="89"/>
      <c r="K760" s="89"/>
      <c r="L760" s="89"/>
      <c r="M760" s="89"/>
      <c r="N760" s="264">
        <v>0</v>
      </c>
      <c r="O760" s="264">
        <v>2210.21</v>
      </c>
      <c r="P760" s="89" t="s">
        <v>670</v>
      </c>
    </row>
    <row r="761" spans="1:16" ht="51" hidden="1">
      <c r="A761" s="261" t="s">
        <v>565</v>
      </c>
      <c r="B761" s="89"/>
      <c r="C761" s="262" t="s">
        <v>615</v>
      </c>
      <c r="D761" s="84">
        <v>43504</v>
      </c>
      <c r="E761" s="85" t="s">
        <v>2506</v>
      </c>
      <c r="F761" s="85" t="s">
        <v>3</v>
      </c>
      <c r="G761" s="85">
        <v>1710674</v>
      </c>
      <c r="H761" s="89"/>
      <c r="I761" s="263" t="s">
        <v>3168</v>
      </c>
      <c r="J761" s="89"/>
      <c r="K761" s="89"/>
      <c r="L761" s="89"/>
      <c r="M761" s="89"/>
      <c r="N761" s="264">
        <v>0</v>
      </c>
      <c r="O761" s="264">
        <v>23748.170000000002</v>
      </c>
      <c r="P761" s="89" t="s">
        <v>670</v>
      </c>
    </row>
    <row r="762" spans="1:16" ht="51" hidden="1">
      <c r="A762" s="261" t="s">
        <v>565</v>
      </c>
      <c r="B762" s="89"/>
      <c r="C762" s="262" t="s">
        <v>615</v>
      </c>
      <c r="D762" s="84">
        <v>43504</v>
      </c>
      <c r="E762" s="85" t="s">
        <v>2507</v>
      </c>
      <c r="F762" s="85" t="s">
        <v>3</v>
      </c>
      <c r="G762" s="85">
        <v>1710622</v>
      </c>
      <c r="H762" s="89"/>
      <c r="I762" s="263" t="s">
        <v>3169</v>
      </c>
      <c r="J762" s="89"/>
      <c r="K762" s="89"/>
      <c r="L762" s="89"/>
      <c r="M762" s="89"/>
      <c r="N762" s="264">
        <v>0</v>
      </c>
      <c r="O762" s="264">
        <v>2195</v>
      </c>
      <c r="P762" s="89" t="s">
        <v>670</v>
      </c>
    </row>
    <row r="763" spans="1:16" ht="51" hidden="1">
      <c r="A763" s="261" t="s">
        <v>565</v>
      </c>
      <c r="B763" s="89"/>
      <c r="C763" s="262" t="s">
        <v>615</v>
      </c>
      <c r="D763" s="84">
        <v>43504</v>
      </c>
      <c r="E763" s="85" t="s">
        <v>2508</v>
      </c>
      <c r="F763" s="85" t="s">
        <v>3</v>
      </c>
      <c r="G763" s="85">
        <v>1710588</v>
      </c>
      <c r="H763" s="89"/>
      <c r="I763" s="263" t="s">
        <v>3170</v>
      </c>
      <c r="J763" s="89"/>
      <c r="K763" s="89"/>
      <c r="L763" s="89"/>
      <c r="M763" s="89"/>
      <c r="N763" s="264">
        <v>0</v>
      </c>
      <c r="O763" s="264">
        <v>3036.18</v>
      </c>
      <c r="P763" s="89" t="s">
        <v>670</v>
      </c>
    </row>
    <row r="764" spans="1:16" ht="76.5" hidden="1">
      <c r="A764" s="261" t="s">
        <v>559</v>
      </c>
      <c r="B764" s="89"/>
      <c r="C764" s="262" t="s">
        <v>759</v>
      </c>
      <c r="D764" s="84">
        <v>43504</v>
      </c>
      <c r="E764" s="85" t="s">
        <v>2509</v>
      </c>
      <c r="F764" s="85" t="s">
        <v>671</v>
      </c>
      <c r="G764" s="85">
        <v>191656</v>
      </c>
      <c r="H764" s="89"/>
      <c r="I764" s="263" t="s">
        <v>3171</v>
      </c>
      <c r="J764" s="89"/>
      <c r="K764" s="89"/>
      <c r="L764" s="89"/>
      <c r="M764" s="89"/>
      <c r="N764" s="264">
        <v>6000</v>
      </c>
      <c r="O764" s="264">
        <v>0</v>
      </c>
      <c r="P764" s="89" t="s">
        <v>670</v>
      </c>
    </row>
    <row r="765" spans="1:16" ht="63.75" hidden="1">
      <c r="A765" s="261">
        <v>10</v>
      </c>
      <c r="B765" s="89"/>
      <c r="C765" s="262" t="s">
        <v>41</v>
      </c>
      <c r="D765" s="84">
        <v>43504</v>
      </c>
      <c r="E765" s="85" t="s">
        <v>2510</v>
      </c>
      <c r="F765" s="85" t="s">
        <v>6</v>
      </c>
      <c r="G765" s="85">
        <v>959436</v>
      </c>
      <c r="H765" s="89"/>
      <c r="I765" s="263" t="s">
        <v>3172</v>
      </c>
      <c r="J765" s="89"/>
      <c r="K765" s="89"/>
      <c r="L765" s="89"/>
      <c r="M765" s="89"/>
      <c r="N765" s="264">
        <v>0</v>
      </c>
      <c r="O765" s="264">
        <v>5428.39</v>
      </c>
      <c r="P765" s="89" t="s">
        <v>670</v>
      </c>
    </row>
    <row r="766" spans="1:16" ht="38.25" hidden="1">
      <c r="A766" s="261">
        <v>10</v>
      </c>
      <c r="B766" s="89"/>
      <c r="C766" s="262" t="s">
        <v>41</v>
      </c>
      <c r="D766" s="84">
        <v>43504</v>
      </c>
      <c r="E766" s="85" t="s">
        <v>2511</v>
      </c>
      <c r="F766" s="85" t="s">
        <v>6</v>
      </c>
      <c r="G766" s="85">
        <v>959428</v>
      </c>
      <c r="H766" s="89"/>
      <c r="I766" s="263" t="s">
        <v>3173</v>
      </c>
      <c r="J766" s="89"/>
      <c r="K766" s="89"/>
      <c r="L766" s="89"/>
      <c r="M766" s="89"/>
      <c r="N766" s="264">
        <v>0</v>
      </c>
      <c r="O766" s="264">
        <v>65964.39</v>
      </c>
      <c r="P766" s="89" t="s">
        <v>670</v>
      </c>
    </row>
    <row r="767" spans="1:16" ht="51" hidden="1">
      <c r="A767" s="261">
        <v>10</v>
      </c>
      <c r="B767" s="89"/>
      <c r="C767" s="262" t="s">
        <v>41</v>
      </c>
      <c r="D767" s="84">
        <v>43504</v>
      </c>
      <c r="E767" s="85" t="s">
        <v>2512</v>
      </c>
      <c r="F767" s="85" t="s">
        <v>6</v>
      </c>
      <c r="G767" s="85">
        <v>959426</v>
      </c>
      <c r="H767" s="89"/>
      <c r="I767" s="263" t="s">
        <v>3174</v>
      </c>
      <c r="J767" s="89"/>
      <c r="K767" s="89"/>
      <c r="L767" s="89"/>
      <c r="M767" s="89"/>
      <c r="N767" s="264">
        <v>0</v>
      </c>
      <c r="O767" s="264">
        <v>39941.870000000003</v>
      </c>
      <c r="P767" s="89" t="s">
        <v>670</v>
      </c>
    </row>
    <row r="768" spans="1:16" ht="63.75" hidden="1">
      <c r="A768" s="261" t="s">
        <v>557</v>
      </c>
      <c r="B768" s="89"/>
      <c r="C768" s="262" t="s">
        <v>777</v>
      </c>
      <c r="D768" s="84">
        <v>43504</v>
      </c>
      <c r="E768" s="85" t="s">
        <v>2513</v>
      </c>
      <c r="F768" s="85" t="s">
        <v>6</v>
      </c>
      <c r="G768" s="85">
        <v>959990</v>
      </c>
      <c r="H768" s="89"/>
      <c r="I768" s="263" t="s">
        <v>3175</v>
      </c>
      <c r="J768" s="89"/>
      <c r="K768" s="89"/>
      <c r="L768" s="89"/>
      <c r="M768" s="89"/>
      <c r="N768" s="264">
        <v>0</v>
      </c>
      <c r="O768" s="264">
        <v>4251343.41</v>
      </c>
      <c r="P768" s="89" t="s">
        <v>670</v>
      </c>
    </row>
    <row r="769" spans="1:16" ht="63.75" hidden="1">
      <c r="A769" s="261" t="s">
        <v>557</v>
      </c>
      <c r="B769" s="89"/>
      <c r="C769" s="262" t="s">
        <v>777</v>
      </c>
      <c r="D769" s="84">
        <v>43504</v>
      </c>
      <c r="E769" s="85" t="s">
        <v>2514</v>
      </c>
      <c r="F769" s="85" t="s">
        <v>6</v>
      </c>
      <c r="G769" s="85">
        <v>960140</v>
      </c>
      <c r="H769" s="89"/>
      <c r="I769" s="263" t="s">
        <v>3176</v>
      </c>
      <c r="J769" s="89"/>
      <c r="K769" s="89"/>
      <c r="L769" s="89"/>
      <c r="M769" s="89"/>
      <c r="N769" s="264">
        <v>0</v>
      </c>
      <c r="O769" s="264">
        <v>160739.18</v>
      </c>
      <c r="P769" s="89" t="s">
        <v>670</v>
      </c>
    </row>
    <row r="770" spans="1:16" ht="76.5" hidden="1">
      <c r="A770" s="261" t="s">
        <v>557</v>
      </c>
      <c r="B770" s="89"/>
      <c r="C770" s="262" t="s">
        <v>777</v>
      </c>
      <c r="D770" s="84">
        <v>43504</v>
      </c>
      <c r="E770" s="85" t="s">
        <v>2515</v>
      </c>
      <c r="F770" s="85" t="s">
        <v>6</v>
      </c>
      <c r="G770" s="85">
        <v>1080700</v>
      </c>
      <c r="H770" s="89"/>
      <c r="I770" s="263" t="s">
        <v>3177</v>
      </c>
      <c r="J770" s="89"/>
      <c r="K770" s="89"/>
      <c r="L770" s="89"/>
      <c r="M770" s="89"/>
      <c r="N770" s="264">
        <v>0</v>
      </c>
      <c r="O770" s="264">
        <v>10000</v>
      </c>
      <c r="P770" s="89" t="s">
        <v>670</v>
      </c>
    </row>
    <row r="771" spans="1:16" ht="63.75" hidden="1">
      <c r="A771" s="261">
        <v>10</v>
      </c>
      <c r="B771" s="89"/>
      <c r="C771" s="262" t="s">
        <v>41</v>
      </c>
      <c r="D771" s="84">
        <v>43504</v>
      </c>
      <c r="E771" s="85" t="s">
        <v>2516</v>
      </c>
      <c r="F771" s="85" t="s">
        <v>6</v>
      </c>
      <c r="G771" s="85">
        <v>960234</v>
      </c>
      <c r="H771" s="89"/>
      <c r="I771" s="263" t="s">
        <v>3178</v>
      </c>
      <c r="J771" s="89"/>
      <c r="K771" s="89"/>
      <c r="L771" s="89"/>
      <c r="M771" s="89"/>
      <c r="N771" s="264">
        <v>0</v>
      </c>
      <c r="O771" s="264">
        <v>9013.01</v>
      </c>
      <c r="P771" s="89" t="s">
        <v>670</v>
      </c>
    </row>
    <row r="772" spans="1:16" ht="63.75" hidden="1">
      <c r="A772" s="261">
        <v>10</v>
      </c>
      <c r="B772" s="89"/>
      <c r="C772" s="262" t="s">
        <v>41</v>
      </c>
      <c r="D772" s="84">
        <v>43504</v>
      </c>
      <c r="E772" s="85" t="s">
        <v>2517</v>
      </c>
      <c r="F772" s="85" t="s">
        <v>6</v>
      </c>
      <c r="G772" s="85">
        <v>960236</v>
      </c>
      <c r="H772" s="89"/>
      <c r="I772" s="263" t="s">
        <v>3179</v>
      </c>
      <c r="J772" s="89"/>
      <c r="K772" s="89"/>
      <c r="L772" s="89"/>
      <c r="M772" s="89"/>
      <c r="N772" s="264">
        <v>0</v>
      </c>
      <c r="O772" s="264">
        <v>49398.38</v>
      </c>
      <c r="P772" s="89" t="s">
        <v>670</v>
      </c>
    </row>
    <row r="773" spans="1:16" ht="63.75" hidden="1">
      <c r="A773" s="261">
        <v>10</v>
      </c>
      <c r="B773" s="89"/>
      <c r="C773" s="262" t="s">
        <v>41</v>
      </c>
      <c r="D773" s="84">
        <v>43504</v>
      </c>
      <c r="E773" s="85" t="s">
        <v>2518</v>
      </c>
      <c r="F773" s="85" t="s">
        <v>6</v>
      </c>
      <c r="G773" s="85">
        <v>960239</v>
      </c>
      <c r="H773" s="89"/>
      <c r="I773" s="263" t="s">
        <v>3180</v>
      </c>
      <c r="J773" s="89"/>
      <c r="K773" s="89"/>
      <c r="L773" s="89"/>
      <c r="M773" s="89"/>
      <c r="N773" s="264">
        <v>0</v>
      </c>
      <c r="O773" s="264">
        <v>719</v>
      </c>
      <c r="P773" s="89" t="s">
        <v>670</v>
      </c>
    </row>
    <row r="774" spans="1:16" ht="38.25" hidden="1">
      <c r="A774" s="261">
        <v>10</v>
      </c>
      <c r="B774" s="89"/>
      <c r="C774" s="262" t="s">
        <v>41</v>
      </c>
      <c r="D774" s="84">
        <v>43504</v>
      </c>
      <c r="E774" s="85" t="s">
        <v>2519</v>
      </c>
      <c r="F774" s="85" t="s">
        <v>6</v>
      </c>
      <c r="G774" s="85">
        <v>960297</v>
      </c>
      <c r="H774" s="89"/>
      <c r="I774" s="263" t="s">
        <v>3181</v>
      </c>
      <c r="J774" s="89"/>
      <c r="K774" s="89"/>
      <c r="L774" s="89"/>
      <c r="M774" s="89"/>
      <c r="N774" s="264">
        <v>0</v>
      </c>
      <c r="O774" s="264">
        <v>50613.49</v>
      </c>
      <c r="P774" s="89" t="s">
        <v>670</v>
      </c>
    </row>
    <row r="775" spans="1:16" ht="63.75" hidden="1">
      <c r="A775" s="261" t="s">
        <v>559</v>
      </c>
      <c r="B775" s="89"/>
      <c r="C775" s="262" t="s">
        <v>759</v>
      </c>
      <c r="D775" s="84">
        <v>43504</v>
      </c>
      <c r="E775" s="85" t="s">
        <v>2520</v>
      </c>
      <c r="F775" s="85" t="s">
        <v>6</v>
      </c>
      <c r="G775" s="85">
        <v>1080762</v>
      </c>
      <c r="H775" s="89"/>
      <c r="I775" s="263" t="s">
        <v>3182</v>
      </c>
      <c r="J775" s="89"/>
      <c r="K775" s="89"/>
      <c r="L775" s="89"/>
      <c r="M775" s="89"/>
      <c r="N775" s="264">
        <v>0</v>
      </c>
      <c r="O775" s="264">
        <v>480.21</v>
      </c>
      <c r="P775" s="89" t="s">
        <v>670</v>
      </c>
    </row>
    <row r="776" spans="1:16" ht="76.5" hidden="1">
      <c r="A776" s="261">
        <v>512</v>
      </c>
      <c r="B776" s="89"/>
      <c r="C776" s="262" t="s">
        <v>779</v>
      </c>
      <c r="D776" s="84">
        <v>43504</v>
      </c>
      <c r="E776" s="85" t="s">
        <v>2521</v>
      </c>
      <c r="F776" s="85" t="s">
        <v>11</v>
      </c>
      <c r="G776" s="85">
        <v>946804</v>
      </c>
      <c r="H776" s="89"/>
      <c r="I776" s="263" t="s">
        <v>3183</v>
      </c>
      <c r="J776" s="89"/>
      <c r="K776" s="89"/>
      <c r="L776" s="89"/>
      <c r="M776" s="89"/>
      <c r="N776" s="264">
        <v>4471.13</v>
      </c>
      <c r="O776" s="264">
        <v>0</v>
      </c>
      <c r="P776" s="89" t="s">
        <v>670</v>
      </c>
    </row>
    <row r="777" spans="1:16" ht="76.5" hidden="1">
      <c r="A777" s="261">
        <v>590</v>
      </c>
      <c r="B777" s="89"/>
      <c r="C777" s="262" t="s">
        <v>611</v>
      </c>
      <c r="D777" s="84">
        <v>43504</v>
      </c>
      <c r="E777" s="85" t="s">
        <v>2522</v>
      </c>
      <c r="F777" s="85" t="s">
        <v>6</v>
      </c>
      <c r="G777" s="85">
        <v>946811</v>
      </c>
      <c r="H777" s="89"/>
      <c r="I777" s="263" t="s">
        <v>3184</v>
      </c>
      <c r="J777" s="89"/>
      <c r="K777" s="89"/>
      <c r="L777" s="89"/>
      <c r="M777" s="89"/>
      <c r="N777" s="264">
        <v>0</v>
      </c>
      <c r="O777" s="264">
        <v>200.93</v>
      </c>
      <c r="P777" s="89" t="s">
        <v>670</v>
      </c>
    </row>
    <row r="778" spans="1:16" ht="51" hidden="1">
      <c r="A778" s="261" t="s">
        <v>565</v>
      </c>
      <c r="B778" s="89"/>
      <c r="C778" s="262" t="s">
        <v>615</v>
      </c>
      <c r="D778" s="84">
        <v>43507</v>
      </c>
      <c r="E778" s="85" t="s">
        <v>2523</v>
      </c>
      <c r="F778" s="85" t="s">
        <v>3</v>
      </c>
      <c r="G778" s="85">
        <v>1711170</v>
      </c>
      <c r="H778" s="89"/>
      <c r="I778" s="263" t="s">
        <v>3185</v>
      </c>
      <c r="J778" s="89"/>
      <c r="K778" s="89"/>
      <c r="L778" s="89"/>
      <c r="M778" s="89"/>
      <c r="N778" s="264">
        <v>0</v>
      </c>
      <c r="O778" s="264">
        <v>150</v>
      </c>
      <c r="P778" s="89" t="s">
        <v>670</v>
      </c>
    </row>
    <row r="779" spans="1:16" ht="38.25" hidden="1">
      <c r="A779" s="261" t="s">
        <v>565</v>
      </c>
      <c r="B779" s="89"/>
      <c r="C779" s="262" t="s">
        <v>615</v>
      </c>
      <c r="D779" s="84">
        <v>43507</v>
      </c>
      <c r="E779" s="85" t="s">
        <v>2524</v>
      </c>
      <c r="F779" s="85" t="s">
        <v>3</v>
      </c>
      <c r="G779" s="85">
        <v>1711187</v>
      </c>
      <c r="H779" s="89"/>
      <c r="I779" s="263" t="s">
        <v>3186</v>
      </c>
      <c r="J779" s="89"/>
      <c r="K779" s="89"/>
      <c r="L779" s="89"/>
      <c r="M779" s="89"/>
      <c r="N779" s="264">
        <v>0</v>
      </c>
      <c r="O779" s="264">
        <v>570</v>
      </c>
      <c r="P779" s="89" t="s">
        <v>670</v>
      </c>
    </row>
    <row r="780" spans="1:16" ht="51" hidden="1">
      <c r="A780" s="261" t="s">
        <v>565</v>
      </c>
      <c r="B780" s="89"/>
      <c r="C780" s="262" t="s">
        <v>615</v>
      </c>
      <c r="D780" s="84">
        <v>43507</v>
      </c>
      <c r="E780" s="85" t="s">
        <v>2525</v>
      </c>
      <c r="F780" s="85" t="s">
        <v>3</v>
      </c>
      <c r="G780" s="85">
        <v>1711199</v>
      </c>
      <c r="H780" s="89"/>
      <c r="I780" s="263" t="s">
        <v>3187</v>
      </c>
      <c r="J780" s="89"/>
      <c r="K780" s="89"/>
      <c r="L780" s="89"/>
      <c r="M780" s="89"/>
      <c r="N780" s="264">
        <v>0</v>
      </c>
      <c r="O780" s="264">
        <v>2260.94</v>
      </c>
      <c r="P780" s="89" t="s">
        <v>670</v>
      </c>
    </row>
    <row r="781" spans="1:16" ht="51" hidden="1">
      <c r="A781" s="261" t="s">
        <v>565</v>
      </c>
      <c r="B781" s="89"/>
      <c r="C781" s="262" t="s">
        <v>615</v>
      </c>
      <c r="D781" s="84">
        <v>43507</v>
      </c>
      <c r="E781" s="85" t="s">
        <v>2526</v>
      </c>
      <c r="F781" s="85" t="s">
        <v>3</v>
      </c>
      <c r="G781" s="85">
        <v>1711226</v>
      </c>
      <c r="H781" s="89"/>
      <c r="I781" s="263" t="s">
        <v>3188</v>
      </c>
      <c r="J781" s="89"/>
      <c r="K781" s="89"/>
      <c r="L781" s="89"/>
      <c r="M781" s="89"/>
      <c r="N781" s="264">
        <v>0</v>
      </c>
      <c r="O781" s="264">
        <v>550.01</v>
      </c>
      <c r="P781" s="89" t="s">
        <v>670</v>
      </c>
    </row>
    <row r="782" spans="1:16" ht="38.25" hidden="1">
      <c r="A782" s="261" t="s">
        <v>565</v>
      </c>
      <c r="B782" s="89"/>
      <c r="C782" s="262" t="s">
        <v>615</v>
      </c>
      <c r="D782" s="84">
        <v>43507</v>
      </c>
      <c r="E782" s="85" t="s">
        <v>2527</v>
      </c>
      <c r="F782" s="85" t="s">
        <v>3</v>
      </c>
      <c r="G782" s="85">
        <v>1711123</v>
      </c>
      <c r="H782" s="89"/>
      <c r="I782" s="263" t="s">
        <v>2035</v>
      </c>
      <c r="J782" s="89"/>
      <c r="K782" s="89"/>
      <c r="L782" s="89"/>
      <c r="M782" s="89"/>
      <c r="N782" s="264">
        <v>0</v>
      </c>
      <c r="O782" s="264">
        <v>1637.29</v>
      </c>
      <c r="P782" s="89" t="s">
        <v>670</v>
      </c>
    </row>
    <row r="783" spans="1:16" ht="38.25" hidden="1">
      <c r="A783" s="261" t="s">
        <v>565</v>
      </c>
      <c r="B783" s="89"/>
      <c r="C783" s="262" t="s">
        <v>615</v>
      </c>
      <c r="D783" s="84">
        <v>43507</v>
      </c>
      <c r="E783" s="85" t="s">
        <v>2528</v>
      </c>
      <c r="F783" s="85" t="s">
        <v>3</v>
      </c>
      <c r="G783" s="85">
        <v>1711109</v>
      </c>
      <c r="H783" s="89"/>
      <c r="I783" s="263" t="s">
        <v>1412</v>
      </c>
      <c r="J783" s="89"/>
      <c r="K783" s="89"/>
      <c r="L783" s="89"/>
      <c r="M783" s="89"/>
      <c r="N783" s="264">
        <v>0</v>
      </c>
      <c r="O783" s="264">
        <v>1669</v>
      </c>
      <c r="P783" s="89" t="s">
        <v>670</v>
      </c>
    </row>
    <row r="784" spans="1:16" ht="51" hidden="1">
      <c r="A784" s="261" t="s">
        <v>565</v>
      </c>
      <c r="B784" s="89"/>
      <c r="C784" s="262" t="s">
        <v>615</v>
      </c>
      <c r="D784" s="84">
        <v>43507</v>
      </c>
      <c r="E784" s="85" t="s">
        <v>2529</v>
      </c>
      <c r="F784" s="85" t="s">
        <v>3</v>
      </c>
      <c r="G784" s="85">
        <v>1711101</v>
      </c>
      <c r="H784" s="89"/>
      <c r="I784" s="263" t="s">
        <v>3189</v>
      </c>
      <c r="J784" s="89"/>
      <c r="K784" s="89"/>
      <c r="L784" s="89"/>
      <c r="M784" s="89"/>
      <c r="N784" s="264">
        <v>0</v>
      </c>
      <c r="O784" s="264">
        <v>658</v>
      </c>
      <c r="P784" s="89" t="s">
        <v>670</v>
      </c>
    </row>
    <row r="785" spans="1:16" ht="51" hidden="1">
      <c r="A785" s="261" t="s">
        <v>565</v>
      </c>
      <c r="B785" s="89"/>
      <c r="C785" s="262" t="s">
        <v>615</v>
      </c>
      <c r="D785" s="84">
        <v>43507</v>
      </c>
      <c r="E785" s="85" t="s">
        <v>2530</v>
      </c>
      <c r="F785" s="85" t="s">
        <v>3</v>
      </c>
      <c r="G785" s="85">
        <v>1711100</v>
      </c>
      <c r="H785" s="89"/>
      <c r="I785" s="263" t="s">
        <v>3190</v>
      </c>
      <c r="J785" s="89"/>
      <c r="K785" s="89"/>
      <c r="L785" s="89"/>
      <c r="M785" s="89"/>
      <c r="N785" s="264">
        <v>0</v>
      </c>
      <c r="O785" s="264">
        <v>2427</v>
      </c>
      <c r="P785" s="89" t="s">
        <v>670</v>
      </c>
    </row>
    <row r="786" spans="1:16" ht="38.25" hidden="1">
      <c r="A786" s="261" t="s">
        <v>565</v>
      </c>
      <c r="B786" s="89"/>
      <c r="C786" s="262" t="s">
        <v>615</v>
      </c>
      <c r="D786" s="84">
        <v>43507</v>
      </c>
      <c r="E786" s="85" t="s">
        <v>2531</v>
      </c>
      <c r="F786" s="85" t="s">
        <v>3</v>
      </c>
      <c r="G786" s="85">
        <v>1711095</v>
      </c>
      <c r="H786" s="89"/>
      <c r="I786" s="263" t="s">
        <v>3191</v>
      </c>
      <c r="J786" s="89"/>
      <c r="K786" s="89"/>
      <c r="L786" s="89"/>
      <c r="M786" s="89"/>
      <c r="N786" s="264">
        <v>0</v>
      </c>
      <c r="O786" s="264">
        <v>1388</v>
      </c>
      <c r="P786" s="89" t="s">
        <v>670</v>
      </c>
    </row>
    <row r="787" spans="1:16" ht="38.25" hidden="1">
      <c r="A787" s="261" t="s">
        <v>565</v>
      </c>
      <c r="B787" s="89"/>
      <c r="C787" s="262" t="s">
        <v>615</v>
      </c>
      <c r="D787" s="84">
        <v>43507</v>
      </c>
      <c r="E787" s="85" t="s">
        <v>2532</v>
      </c>
      <c r="F787" s="85" t="s">
        <v>3</v>
      </c>
      <c r="G787" s="85">
        <v>1711091</v>
      </c>
      <c r="H787" s="89"/>
      <c r="I787" s="263" t="s">
        <v>3192</v>
      </c>
      <c r="J787" s="89"/>
      <c r="K787" s="89"/>
      <c r="L787" s="89"/>
      <c r="M787" s="89"/>
      <c r="N787" s="264">
        <v>0</v>
      </c>
      <c r="O787" s="264">
        <v>689</v>
      </c>
      <c r="P787" s="89" t="s">
        <v>670</v>
      </c>
    </row>
    <row r="788" spans="1:16" ht="51" hidden="1">
      <c r="A788" s="261">
        <v>591</v>
      </c>
      <c r="B788" s="89"/>
      <c r="C788" s="262" t="s">
        <v>1364</v>
      </c>
      <c r="D788" s="84">
        <v>43507</v>
      </c>
      <c r="E788" s="85" t="s">
        <v>2533</v>
      </c>
      <c r="F788" s="85" t="s">
        <v>3</v>
      </c>
      <c r="G788" s="85">
        <v>1711294</v>
      </c>
      <c r="H788" s="89"/>
      <c r="I788" s="263" t="s">
        <v>3193</v>
      </c>
      <c r="J788" s="89"/>
      <c r="K788" s="89"/>
      <c r="L788" s="89"/>
      <c r="M788" s="89"/>
      <c r="N788" s="264">
        <v>0</v>
      </c>
      <c r="O788" s="264">
        <v>16.740000000000002</v>
      </c>
      <c r="P788" s="89" t="s">
        <v>670</v>
      </c>
    </row>
    <row r="789" spans="1:16" ht="51" hidden="1">
      <c r="A789" s="261">
        <v>591</v>
      </c>
      <c r="B789" s="89"/>
      <c r="C789" s="262" t="s">
        <v>1364</v>
      </c>
      <c r="D789" s="84">
        <v>43507</v>
      </c>
      <c r="E789" s="85" t="s">
        <v>2534</v>
      </c>
      <c r="F789" s="85" t="s">
        <v>3</v>
      </c>
      <c r="G789" s="85">
        <v>1711291</v>
      </c>
      <c r="H789" s="89"/>
      <c r="I789" s="263" t="s">
        <v>3194</v>
      </c>
      <c r="J789" s="89"/>
      <c r="K789" s="89"/>
      <c r="L789" s="89"/>
      <c r="M789" s="89"/>
      <c r="N789" s="264">
        <v>0</v>
      </c>
      <c r="O789" s="264">
        <v>51.6</v>
      </c>
      <c r="P789" s="89" t="s">
        <v>670</v>
      </c>
    </row>
    <row r="790" spans="1:16" ht="51" hidden="1">
      <c r="A790" s="261">
        <v>591</v>
      </c>
      <c r="B790" s="89"/>
      <c r="C790" s="262" t="s">
        <v>1364</v>
      </c>
      <c r="D790" s="84">
        <v>43507</v>
      </c>
      <c r="E790" s="85" t="s">
        <v>2535</v>
      </c>
      <c r="F790" s="85" t="s">
        <v>3</v>
      </c>
      <c r="G790" s="85">
        <v>1711289</v>
      </c>
      <c r="H790" s="89"/>
      <c r="I790" s="263" t="s">
        <v>3195</v>
      </c>
      <c r="J790" s="89"/>
      <c r="K790" s="89"/>
      <c r="L790" s="89"/>
      <c r="M790" s="89"/>
      <c r="N790" s="264">
        <v>0</v>
      </c>
      <c r="O790" s="264">
        <v>404.63</v>
      </c>
      <c r="P790" s="89" t="s">
        <v>670</v>
      </c>
    </row>
    <row r="791" spans="1:16" ht="51" hidden="1">
      <c r="A791" s="261">
        <v>591</v>
      </c>
      <c r="B791" s="89"/>
      <c r="C791" s="262" t="s">
        <v>1364</v>
      </c>
      <c r="D791" s="84">
        <v>43507</v>
      </c>
      <c r="E791" s="85" t="s">
        <v>2536</v>
      </c>
      <c r="F791" s="85" t="s">
        <v>3</v>
      </c>
      <c r="G791" s="85">
        <v>1711287</v>
      </c>
      <c r="H791" s="89"/>
      <c r="I791" s="263" t="s">
        <v>3196</v>
      </c>
      <c r="J791" s="89"/>
      <c r="K791" s="89"/>
      <c r="L791" s="89"/>
      <c r="M791" s="89"/>
      <c r="N791" s="264">
        <v>0</v>
      </c>
      <c r="O791" s="264">
        <v>401.11</v>
      </c>
      <c r="P791" s="89" t="s">
        <v>670</v>
      </c>
    </row>
    <row r="792" spans="1:16" ht="51" hidden="1">
      <c r="A792" s="261">
        <v>591</v>
      </c>
      <c r="B792" s="89"/>
      <c r="C792" s="262" t="s">
        <v>1364</v>
      </c>
      <c r="D792" s="84">
        <v>43507</v>
      </c>
      <c r="E792" s="85" t="s">
        <v>2537</v>
      </c>
      <c r="F792" s="85" t="s">
        <v>3</v>
      </c>
      <c r="G792" s="85">
        <v>1711285</v>
      </c>
      <c r="H792" s="89"/>
      <c r="I792" s="263" t="s">
        <v>3197</v>
      </c>
      <c r="J792" s="89"/>
      <c r="K792" s="89"/>
      <c r="L792" s="89"/>
      <c r="M792" s="89"/>
      <c r="N792" s="264">
        <v>0</v>
      </c>
      <c r="O792" s="264">
        <v>379.69</v>
      </c>
      <c r="P792" s="89" t="s">
        <v>670</v>
      </c>
    </row>
    <row r="793" spans="1:16" ht="51" hidden="1">
      <c r="A793" s="261">
        <v>591</v>
      </c>
      <c r="B793" s="89"/>
      <c r="C793" s="262" t="s">
        <v>1364</v>
      </c>
      <c r="D793" s="84">
        <v>43507</v>
      </c>
      <c r="E793" s="85" t="s">
        <v>2538</v>
      </c>
      <c r="F793" s="85" t="s">
        <v>3</v>
      </c>
      <c r="G793" s="85">
        <v>1711283</v>
      </c>
      <c r="H793" s="89"/>
      <c r="I793" s="263" t="s">
        <v>3198</v>
      </c>
      <c r="J793" s="89"/>
      <c r="K793" s="89"/>
      <c r="L793" s="89"/>
      <c r="M793" s="89"/>
      <c r="N793" s="264">
        <v>0</v>
      </c>
      <c r="O793" s="264">
        <v>412.63</v>
      </c>
      <c r="P793" s="89" t="s">
        <v>670</v>
      </c>
    </row>
    <row r="794" spans="1:16" ht="51" hidden="1">
      <c r="A794" s="261">
        <v>591</v>
      </c>
      <c r="B794" s="89"/>
      <c r="C794" s="262" t="s">
        <v>1364</v>
      </c>
      <c r="D794" s="84">
        <v>43507</v>
      </c>
      <c r="E794" s="85" t="s">
        <v>2539</v>
      </c>
      <c r="F794" s="85" t="s">
        <v>3</v>
      </c>
      <c r="G794" s="85">
        <v>1711282</v>
      </c>
      <c r="H794" s="89"/>
      <c r="I794" s="263" t="s">
        <v>3199</v>
      </c>
      <c r="J794" s="89"/>
      <c r="K794" s="89"/>
      <c r="L794" s="89"/>
      <c r="M794" s="89"/>
      <c r="N794" s="264">
        <v>0</v>
      </c>
      <c r="O794" s="264">
        <v>293.63</v>
      </c>
      <c r="P794" s="89" t="s">
        <v>670</v>
      </c>
    </row>
    <row r="795" spans="1:16" ht="51" hidden="1">
      <c r="A795" s="261">
        <v>591</v>
      </c>
      <c r="B795" s="89"/>
      <c r="C795" s="262" t="s">
        <v>1364</v>
      </c>
      <c r="D795" s="84">
        <v>43507</v>
      </c>
      <c r="E795" s="85" t="s">
        <v>2540</v>
      </c>
      <c r="F795" s="85" t="s">
        <v>3</v>
      </c>
      <c r="G795" s="85">
        <v>1711281</v>
      </c>
      <c r="H795" s="89"/>
      <c r="I795" s="263" t="s">
        <v>3200</v>
      </c>
      <c r="J795" s="89"/>
      <c r="K795" s="89"/>
      <c r="L795" s="89"/>
      <c r="M795" s="89"/>
      <c r="N795" s="264">
        <v>0</v>
      </c>
      <c r="O795" s="264">
        <v>267.45999999999998</v>
      </c>
      <c r="P795" s="89" t="s">
        <v>670</v>
      </c>
    </row>
    <row r="796" spans="1:16" ht="38.25" hidden="1">
      <c r="A796" s="261" t="s">
        <v>565</v>
      </c>
      <c r="B796" s="89"/>
      <c r="C796" s="262" t="s">
        <v>615</v>
      </c>
      <c r="D796" s="84">
        <v>43507</v>
      </c>
      <c r="E796" s="85" t="s">
        <v>2541</v>
      </c>
      <c r="F796" s="85" t="s">
        <v>3</v>
      </c>
      <c r="G796" s="85">
        <v>1711088</v>
      </c>
      <c r="H796" s="89"/>
      <c r="I796" s="263" t="s">
        <v>3201</v>
      </c>
      <c r="J796" s="89"/>
      <c r="K796" s="89"/>
      <c r="L796" s="89"/>
      <c r="M796" s="89"/>
      <c r="N796" s="264">
        <v>0</v>
      </c>
      <c r="O796" s="264">
        <v>108</v>
      </c>
      <c r="P796" s="89" t="s">
        <v>670</v>
      </c>
    </row>
    <row r="797" spans="1:16" ht="38.25" hidden="1">
      <c r="A797" s="261" t="s">
        <v>565</v>
      </c>
      <c r="B797" s="89"/>
      <c r="C797" s="262" t="s">
        <v>615</v>
      </c>
      <c r="D797" s="84">
        <v>43507</v>
      </c>
      <c r="E797" s="85" t="s">
        <v>2542</v>
      </c>
      <c r="F797" s="85" t="s">
        <v>3</v>
      </c>
      <c r="G797" s="85">
        <v>1711084</v>
      </c>
      <c r="H797" s="89"/>
      <c r="I797" s="263" t="s">
        <v>3202</v>
      </c>
      <c r="J797" s="89"/>
      <c r="K797" s="89"/>
      <c r="L797" s="89"/>
      <c r="M797" s="89"/>
      <c r="N797" s="264">
        <v>0</v>
      </c>
      <c r="O797" s="264">
        <v>536</v>
      </c>
      <c r="P797" s="89" t="s">
        <v>670</v>
      </c>
    </row>
    <row r="798" spans="1:16" ht="63.75" hidden="1">
      <c r="A798" s="261" t="s">
        <v>565</v>
      </c>
      <c r="B798" s="89"/>
      <c r="C798" s="262" t="s">
        <v>615</v>
      </c>
      <c r="D798" s="84">
        <v>43507</v>
      </c>
      <c r="E798" s="85" t="s">
        <v>2543</v>
      </c>
      <c r="F798" s="85" t="s">
        <v>3</v>
      </c>
      <c r="G798" s="85">
        <v>1711051</v>
      </c>
      <c r="H798" s="89"/>
      <c r="I798" s="263" t="s">
        <v>3203</v>
      </c>
      <c r="J798" s="89"/>
      <c r="K798" s="89"/>
      <c r="L798" s="89"/>
      <c r="M798" s="89"/>
      <c r="N798" s="264">
        <v>0</v>
      </c>
      <c r="O798" s="264">
        <v>2237.75</v>
      </c>
      <c r="P798" s="89" t="s">
        <v>670</v>
      </c>
    </row>
    <row r="799" spans="1:16" ht="63.75" hidden="1">
      <c r="A799" s="261">
        <v>287</v>
      </c>
      <c r="B799" s="89"/>
      <c r="C799" s="262" t="s">
        <v>126</v>
      </c>
      <c r="D799" s="84">
        <v>43507</v>
      </c>
      <c r="E799" s="85" t="s">
        <v>2544</v>
      </c>
      <c r="F799" s="85" t="s">
        <v>3</v>
      </c>
      <c r="G799" s="85">
        <v>1711163</v>
      </c>
      <c r="H799" s="89"/>
      <c r="I799" s="263" t="s">
        <v>3204</v>
      </c>
      <c r="J799" s="89"/>
      <c r="K799" s="89"/>
      <c r="L799" s="89"/>
      <c r="M799" s="89"/>
      <c r="N799" s="264">
        <v>0</v>
      </c>
      <c r="O799" s="264">
        <v>2800</v>
      </c>
      <c r="P799" s="89" t="s">
        <v>670</v>
      </c>
    </row>
    <row r="800" spans="1:16" ht="63.75" hidden="1">
      <c r="A800" s="261">
        <v>10</v>
      </c>
      <c r="B800" s="89"/>
      <c r="C800" s="262" t="s">
        <v>41</v>
      </c>
      <c r="D800" s="84">
        <v>43507</v>
      </c>
      <c r="E800" s="85" t="s">
        <v>2545</v>
      </c>
      <c r="F800" s="85" t="s">
        <v>6</v>
      </c>
      <c r="G800" s="85">
        <v>960837</v>
      </c>
      <c r="H800" s="89"/>
      <c r="I800" s="263" t="s">
        <v>3205</v>
      </c>
      <c r="J800" s="89"/>
      <c r="K800" s="89"/>
      <c r="L800" s="89"/>
      <c r="M800" s="89"/>
      <c r="N800" s="264">
        <v>0</v>
      </c>
      <c r="O800" s="264">
        <v>189277.28</v>
      </c>
      <c r="P800" s="89" t="s">
        <v>670</v>
      </c>
    </row>
    <row r="801" spans="1:16" ht="63.75" hidden="1">
      <c r="A801" s="261">
        <v>10</v>
      </c>
      <c r="B801" s="89"/>
      <c r="C801" s="262" t="s">
        <v>41</v>
      </c>
      <c r="D801" s="84">
        <v>43507</v>
      </c>
      <c r="E801" s="85" t="s">
        <v>2546</v>
      </c>
      <c r="F801" s="85" t="s">
        <v>6</v>
      </c>
      <c r="G801" s="85">
        <v>960844</v>
      </c>
      <c r="H801" s="89"/>
      <c r="I801" s="263" t="s">
        <v>3206</v>
      </c>
      <c r="J801" s="89"/>
      <c r="K801" s="89"/>
      <c r="L801" s="89"/>
      <c r="M801" s="89"/>
      <c r="N801" s="264">
        <v>0</v>
      </c>
      <c r="O801" s="264">
        <v>4010.84</v>
      </c>
      <c r="P801" s="89" t="s">
        <v>670</v>
      </c>
    </row>
    <row r="802" spans="1:16" ht="51" hidden="1">
      <c r="A802" s="261">
        <v>10</v>
      </c>
      <c r="B802" s="89"/>
      <c r="C802" s="262" t="s">
        <v>41</v>
      </c>
      <c r="D802" s="84">
        <v>43507</v>
      </c>
      <c r="E802" s="85" t="s">
        <v>2547</v>
      </c>
      <c r="F802" s="85" t="s">
        <v>6</v>
      </c>
      <c r="G802" s="85">
        <v>960850</v>
      </c>
      <c r="H802" s="89"/>
      <c r="I802" s="263" t="s">
        <v>3207</v>
      </c>
      <c r="J802" s="89"/>
      <c r="K802" s="89"/>
      <c r="L802" s="89"/>
      <c r="M802" s="89"/>
      <c r="N802" s="264">
        <v>0</v>
      </c>
      <c r="O802" s="264">
        <v>1603.11</v>
      </c>
      <c r="P802" s="89" t="s">
        <v>670</v>
      </c>
    </row>
    <row r="803" spans="1:16" ht="38.25" hidden="1">
      <c r="A803" s="261">
        <v>10</v>
      </c>
      <c r="B803" s="89"/>
      <c r="C803" s="262" t="s">
        <v>41</v>
      </c>
      <c r="D803" s="84">
        <v>43507</v>
      </c>
      <c r="E803" s="85" t="s">
        <v>2548</v>
      </c>
      <c r="F803" s="85" t="s">
        <v>6</v>
      </c>
      <c r="G803" s="85">
        <v>960856</v>
      </c>
      <c r="H803" s="89"/>
      <c r="I803" s="263" t="s">
        <v>3208</v>
      </c>
      <c r="J803" s="89"/>
      <c r="K803" s="89"/>
      <c r="L803" s="89"/>
      <c r="M803" s="89"/>
      <c r="N803" s="264">
        <v>0</v>
      </c>
      <c r="O803" s="264">
        <v>21182.65</v>
      </c>
      <c r="P803" s="89" t="s">
        <v>670</v>
      </c>
    </row>
    <row r="804" spans="1:16" ht="89.25" hidden="1">
      <c r="A804" s="261" t="s">
        <v>556</v>
      </c>
      <c r="B804" s="89"/>
      <c r="C804" s="262" t="s">
        <v>616</v>
      </c>
      <c r="D804" s="84">
        <v>43507</v>
      </c>
      <c r="E804" s="85" t="s">
        <v>2549</v>
      </c>
      <c r="F804" s="85" t="s">
        <v>6</v>
      </c>
      <c r="G804" s="85">
        <v>946930</v>
      </c>
      <c r="H804" s="89"/>
      <c r="I804" s="263" t="s">
        <v>3209</v>
      </c>
      <c r="J804" s="89"/>
      <c r="K804" s="89"/>
      <c r="L804" s="89"/>
      <c r="M804" s="89"/>
      <c r="N804" s="264">
        <v>0</v>
      </c>
      <c r="O804" s="264">
        <v>14824.13</v>
      </c>
      <c r="P804" s="89" t="s">
        <v>670</v>
      </c>
    </row>
    <row r="805" spans="1:16" ht="89.25" hidden="1">
      <c r="A805" s="261" t="s">
        <v>556</v>
      </c>
      <c r="B805" s="89"/>
      <c r="C805" s="262" t="s">
        <v>616</v>
      </c>
      <c r="D805" s="84">
        <v>43507</v>
      </c>
      <c r="E805" s="85" t="s">
        <v>2550</v>
      </c>
      <c r="F805" s="85" t="s">
        <v>6</v>
      </c>
      <c r="G805" s="85">
        <v>946930</v>
      </c>
      <c r="H805" s="89"/>
      <c r="I805" s="263" t="s">
        <v>3210</v>
      </c>
      <c r="J805" s="89"/>
      <c r="K805" s="89"/>
      <c r="L805" s="89"/>
      <c r="M805" s="89"/>
      <c r="N805" s="264">
        <v>0</v>
      </c>
      <c r="O805" s="264">
        <v>337.84</v>
      </c>
      <c r="P805" s="89" t="s">
        <v>670</v>
      </c>
    </row>
    <row r="806" spans="1:16" ht="63.75" hidden="1">
      <c r="A806" s="261">
        <v>10</v>
      </c>
      <c r="B806" s="89"/>
      <c r="C806" s="262" t="s">
        <v>41</v>
      </c>
      <c r="D806" s="84">
        <v>43507</v>
      </c>
      <c r="E806" s="85" t="s">
        <v>2551</v>
      </c>
      <c r="F806" s="85" t="s">
        <v>6</v>
      </c>
      <c r="G806" s="85">
        <v>961316</v>
      </c>
      <c r="H806" s="89"/>
      <c r="I806" s="263" t="s">
        <v>3211</v>
      </c>
      <c r="J806" s="89"/>
      <c r="K806" s="89"/>
      <c r="L806" s="89"/>
      <c r="M806" s="89"/>
      <c r="N806" s="264">
        <v>0</v>
      </c>
      <c r="O806" s="264">
        <v>26294.93</v>
      </c>
      <c r="P806" s="89" t="s">
        <v>670</v>
      </c>
    </row>
    <row r="807" spans="1:16" ht="63.75" hidden="1">
      <c r="A807" s="261">
        <v>10</v>
      </c>
      <c r="B807" s="89"/>
      <c r="C807" s="262" t="s">
        <v>41</v>
      </c>
      <c r="D807" s="84">
        <v>43507</v>
      </c>
      <c r="E807" s="85" t="s">
        <v>2552</v>
      </c>
      <c r="F807" s="85" t="s">
        <v>6</v>
      </c>
      <c r="G807" s="85">
        <v>961321</v>
      </c>
      <c r="H807" s="89"/>
      <c r="I807" s="263" t="s">
        <v>3212</v>
      </c>
      <c r="J807" s="89"/>
      <c r="K807" s="89"/>
      <c r="L807" s="89"/>
      <c r="M807" s="89"/>
      <c r="N807" s="264">
        <v>0</v>
      </c>
      <c r="O807" s="264">
        <v>204061.06</v>
      </c>
      <c r="P807" s="89" t="s">
        <v>670</v>
      </c>
    </row>
    <row r="808" spans="1:16" ht="63.75" hidden="1">
      <c r="A808" s="261">
        <v>10</v>
      </c>
      <c r="B808" s="89"/>
      <c r="C808" s="262" t="s">
        <v>41</v>
      </c>
      <c r="D808" s="84">
        <v>43507</v>
      </c>
      <c r="E808" s="85" t="s">
        <v>2553</v>
      </c>
      <c r="F808" s="85" t="s">
        <v>6</v>
      </c>
      <c r="G808" s="85">
        <v>961325</v>
      </c>
      <c r="H808" s="89"/>
      <c r="I808" s="263" t="s">
        <v>3213</v>
      </c>
      <c r="J808" s="89"/>
      <c r="K808" s="89"/>
      <c r="L808" s="89"/>
      <c r="M808" s="89"/>
      <c r="N808" s="264">
        <v>0</v>
      </c>
      <c r="O808" s="264">
        <v>13837.65</v>
      </c>
      <c r="P808" s="89" t="s">
        <v>670</v>
      </c>
    </row>
    <row r="809" spans="1:16" ht="63.75" hidden="1">
      <c r="A809" s="261">
        <v>10</v>
      </c>
      <c r="B809" s="89"/>
      <c r="C809" s="262" t="s">
        <v>41</v>
      </c>
      <c r="D809" s="84">
        <v>43507</v>
      </c>
      <c r="E809" s="85" t="s">
        <v>2554</v>
      </c>
      <c r="F809" s="85" t="s">
        <v>6</v>
      </c>
      <c r="G809" s="85">
        <v>961327</v>
      </c>
      <c r="H809" s="89"/>
      <c r="I809" s="263" t="s">
        <v>3214</v>
      </c>
      <c r="J809" s="89"/>
      <c r="K809" s="89"/>
      <c r="L809" s="89"/>
      <c r="M809" s="89"/>
      <c r="N809" s="264">
        <v>0</v>
      </c>
      <c r="O809" s="264">
        <v>21076.799999999999</v>
      </c>
      <c r="P809" s="89" t="s">
        <v>670</v>
      </c>
    </row>
    <row r="810" spans="1:16" ht="63.75" hidden="1">
      <c r="A810" s="261">
        <v>10</v>
      </c>
      <c r="B810" s="89"/>
      <c r="C810" s="262" t="s">
        <v>41</v>
      </c>
      <c r="D810" s="84">
        <v>43507</v>
      </c>
      <c r="E810" s="85" t="s">
        <v>2555</v>
      </c>
      <c r="F810" s="85" t="s">
        <v>6</v>
      </c>
      <c r="G810" s="85">
        <v>961341</v>
      </c>
      <c r="H810" s="89"/>
      <c r="I810" s="263" t="s">
        <v>3215</v>
      </c>
      <c r="J810" s="89"/>
      <c r="K810" s="89"/>
      <c r="L810" s="89"/>
      <c r="M810" s="89"/>
      <c r="N810" s="264">
        <v>0</v>
      </c>
      <c r="O810" s="264">
        <v>55993.65</v>
      </c>
      <c r="P810" s="89" t="s">
        <v>670</v>
      </c>
    </row>
    <row r="811" spans="1:16" ht="63.75" hidden="1">
      <c r="A811" s="261">
        <v>10</v>
      </c>
      <c r="B811" s="89"/>
      <c r="C811" s="262" t="s">
        <v>41</v>
      </c>
      <c r="D811" s="84">
        <v>43507</v>
      </c>
      <c r="E811" s="85" t="s">
        <v>2556</v>
      </c>
      <c r="F811" s="85" t="s">
        <v>6</v>
      </c>
      <c r="G811" s="85">
        <v>961343</v>
      </c>
      <c r="H811" s="89"/>
      <c r="I811" s="263" t="s">
        <v>3216</v>
      </c>
      <c r="J811" s="89"/>
      <c r="K811" s="89"/>
      <c r="L811" s="89"/>
      <c r="M811" s="89"/>
      <c r="N811" s="264">
        <v>0</v>
      </c>
      <c r="O811" s="264">
        <v>92404.54</v>
      </c>
      <c r="P811" s="89" t="s">
        <v>670</v>
      </c>
    </row>
    <row r="812" spans="1:16" ht="51" hidden="1">
      <c r="A812" s="261">
        <v>10</v>
      </c>
      <c r="B812" s="89"/>
      <c r="C812" s="262" t="s">
        <v>41</v>
      </c>
      <c r="D812" s="84">
        <v>43507</v>
      </c>
      <c r="E812" s="85" t="s">
        <v>2557</v>
      </c>
      <c r="F812" s="85" t="s">
        <v>6</v>
      </c>
      <c r="G812" s="85">
        <v>961713</v>
      </c>
      <c r="H812" s="89"/>
      <c r="I812" s="263" t="s">
        <v>3217</v>
      </c>
      <c r="J812" s="89"/>
      <c r="K812" s="89"/>
      <c r="L812" s="89"/>
      <c r="M812" s="89"/>
      <c r="N812" s="264">
        <v>0</v>
      </c>
      <c r="O812" s="264">
        <v>71511.38</v>
      </c>
      <c r="P812" s="89" t="s">
        <v>670</v>
      </c>
    </row>
    <row r="813" spans="1:16" ht="76.5" hidden="1">
      <c r="A813" s="261" t="s">
        <v>557</v>
      </c>
      <c r="B813" s="89"/>
      <c r="C813" s="262" t="s">
        <v>777</v>
      </c>
      <c r="D813" s="84">
        <v>43507</v>
      </c>
      <c r="E813" s="85" t="s">
        <v>2558</v>
      </c>
      <c r="F813" s="85" t="s">
        <v>6</v>
      </c>
      <c r="G813" s="85">
        <v>1081318</v>
      </c>
      <c r="H813" s="89"/>
      <c r="I813" s="263" t="s">
        <v>3218</v>
      </c>
      <c r="J813" s="89"/>
      <c r="K813" s="89"/>
      <c r="L813" s="89"/>
      <c r="M813" s="89"/>
      <c r="N813" s="264">
        <v>0</v>
      </c>
      <c r="O813" s="264">
        <v>151000</v>
      </c>
      <c r="P813" s="89" t="s">
        <v>670</v>
      </c>
    </row>
    <row r="814" spans="1:16" ht="51" hidden="1">
      <c r="A814" s="261" t="s">
        <v>563</v>
      </c>
      <c r="B814" s="89"/>
      <c r="C814" s="262" t="s">
        <v>614</v>
      </c>
      <c r="D814" s="84">
        <v>43507</v>
      </c>
      <c r="E814" s="85" t="s">
        <v>2559</v>
      </c>
      <c r="F814" s="85" t="s">
        <v>6</v>
      </c>
      <c r="G814" s="85">
        <v>1081359</v>
      </c>
      <c r="H814" s="89"/>
      <c r="I814" s="263" t="s">
        <v>3220</v>
      </c>
      <c r="J814" s="89"/>
      <c r="K814" s="89"/>
      <c r="L814" s="89"/>
      <c r="M814" s="89"/>
      <c r="N814" s="264">
        <v>0</v>
      </c>
      <c r="O814" s="264">
        <v>1135.95</v>
      </c>
      <c r="P814" s="89" t="s">
        <v>670</v>
      </c>
    </row>
    <row r="815" spans="1:16" ht="63.75" hidden="1">
      <c r="A815" s="261" t="s">
        <v>563</v>
      </c>
      <c r="B815" s="89"/>
      <c r="C815" s="262" t="s">
        <v>614</v>
      </c>
      <c r="D815" s="84">
        <v>43507</v>
      </c>
      <c r="E815" s="85" t="s">
        <v>2560</v>
      </c>
      <c r="F815" s="85" t="s">
        <v>6</v>
      </c>
      <c r="G815" s="85">
        <v>1081360</v>
      </c>
      <c r="H815" s="89"/>
      <c r="I815" s="263" t="s">
        <v>3221</v>
      </c>
      <c r="J815" s="89"/>
      <c r="K815" s="89"/>
      <c r="L815" s="89"/>
      <c r="M815" s="89"/>
      <c r="N815" s="264">
        <v>0</v>
      </c>
      <c r="O815" s="264">
        <v>3533.92</v>
      </c>
      <c r="P815" s="89" t="s">
        <v>670</v>
      </c>
    </row>
    <row r="816" spans="1:16" ht="51" hidden="1">
      <c r="A816" s="261" t="s">
        <v>565</v>
      </c>
      <c r="B816" s="89"/>
      <c r="C816" s="262" t="s">
        <v>615</v>
      </c>
      <c r="D816" s="84">
        <v>43508</v>
      </c>
      <c r="E816" s="85" t="s">
        <v>2561</v>
      </c>
      <c r="F816" s="85" t="s">
        <v>3</v>
      </c>
      <c r="G816" s="85">
        <v>1711603</v>
      </c>
      <c r="H816" s="89"/>
      <c r="I816" s="263" t="s">
        <v>3222</v>
      </c>
      <c r="J816" s="89"/>
      <c r="K816" s="89"/>
      <c r="L816" s="89"/>
      <c r="M816" s="89"/>
      <c r="N816" s="264">
        <v>0</v>
      </c>
      <c r="O816" s="264">
        <v>379</v>
      </c>
      <c r="P816" s="89" t="s">
        <v>670</v>
      </c>
    </row>
    <row r="817" spans="1:16" ht="51" hidden="1">
      <c r="A817" s="261">
        <v>681</v>
      </c>
      <c r="B817" s="89"/>
      <c r="C817" s="262" t="s">
        <v>192</v>
      </c>
      <c r="D817" s="84">
        <v>43508</v>
      </c>
      <c r="E817" s="85" t="s">
        <v>2562</v>
      </c>
      <c r="F817" s="85" t="s">
        <v>3</v>
      </c>
      <c r="G817" s="85">
        <v>1711588</v>
      </c>
      <c r="H817" s="89"/>
      <c r="I817" s="263" t="s">
        <v>3223</v>
      </c>
      <c r="J817" s="89"/>
      <c r="K817" s="89"/>
      <c r="L817" s="89"/>
      <c r="M817" s="89"/>
      <c r="N817" s="264">
        <v>0</v>
      </c>
      <c r="O817" s="264">
        <v>252.43</v>
      </c>
      <c r="P817" s="89" t="s">
        <v>670</v>
      </c>
    </row>
    <row r="818" spans="1:16" ht="51" hidden="1">
      <c r="A818" s="261">
        <v>681</v>
      </c>
      <c r="B818" s="89"/>
      <c r="C818" s="262" t="s">
        <v>192</v>
      </c>
      <c r="D818" s="84">
        <v>43508</v>
      </c>
      <c r="E818" s="85" t="s">
        <v>2563</v>
      </c>
      <c r="F818" s="85" t="s">
        <v>3</v>
      </c>
      <c r="G818" s="85">
        <v>1711587</v>
      </c>
      <c r="H818" s="89"/>
      <c r="I818" s="263" t="s">
        <v>3224</v>
      </c>
      <c r="J818" s="89"/>
      <c r="K818" s="89"/>
      <c r="L818" s="89"/>
      <c r="M818" s="89"/>
      <c r="N818" s="264">
        <v>0</v>
      </c>
      <c r="O818" s="264">
        <v>296.97000000000003</v>
      </c>
      <c r="P818" s="89" t="s">
        <v>670</v>
      </c>
    </row>
    <row r="819" spans="1:16" ht="51" hidden="1">
      <c r="A819" s="261">
        <v>35</v>
      </c>
      <c r="B819" s="89"/>
      <c r="C819" s="262" t="s">
        <v>46</v>
      </c>
      <c r="D819" s="84">
        <v>43508</v>
      </c>
      <c r="E819" s="85" t="s">
        <v>2564</v>
      </c>
      <c r="F819" s="85" t="s">
        <v>3</v>
      </c>
      <c r="G819" s="85">
        <v>1711577</v>
      </c>
      <c r="H819" s="89"/>
      <c r="I819" s="263" t="s">
        <v>739</v>
      </c>
      <c r="J819" s="89"/>
      <c r="K819" s="89"/>
      <c r="L819" s="89"/>
      <c r="M819" s="89"/>
      <c r="N819" s="264">
        <v>0</v>
      </c>
      <c r="O819" s="264">
        <v>1200</v>
      </c>
      <c r="P819" s="89" t="s">
        <v>670</v>
      </c>
    </row>
    <row r="820" spans="1:16" ht="38.25" hidden="1">
      <c r="A820" s="261" t="s">
        <v>565</v>
      </c>
      <c r="B820" s="89"/>
      <c r="C820" s="262" t="s">
        <v>615</v>
      </c>
      <c r="D820" s="84">
        <v>43508</v>
      </c>
      <c r="E820" s="85" t="s">
        <v>2565</v>
      </c>
      <c r="F820" s="85" t="s">
        <v>3</v>
      </c>
      <c r="G820" s="85">
        <v>1711573</v>
      </c>
      <c r="H820" s="89"/>
      <c r="I820" s="263" t="s">
        <v>3225</v>
      </c>
      <c r="J820" s="89"/>
      <c r="K820" s="89"/>
      <c r="L820" s="89"/>
      <c r="M820" s="89"/>
      <c r="N820" s="264">
        <v>0</v>
      </c>
      <c r="O820" s="264">
        <v>2814.02</v>
      </c>
      <c r="P820" s="89" t="s">
        <v>670</v>
      </c>
    </row>
    <row r="821" spans="1:16" ht="51" hidden="1">
      <c r="A821" s="261">
        <v>661</v>
      </c>
      <c r="B821" s="89"/>
      <c r="C821" s="262" t="s">
        <v>189</v>
      </c>
      <c r="D821" s="84">
        <v>43508</v>
      </c>
      <c r="E821" s="85" t="s">
        <v>2566</v>
      </c>
      <c r="F821" s="85" t="s">
        <v>3</v>
      </c>
      <c r="G821" s="85">
        <v>1711550</v>
      </c>
      <c r="H821" s="89"/>
      <c r="I821" s="263" t="s">
        <v>3226</v>
      </c>
      <c r="J821" s="89"/>
      <c r="K821" s="89"/>
      <c r="L821" s="89"/>
      <c r="M821" s="89"/>
      <c r="N821" s="264">
        <v>0</v>
      </c>
      <c r="O821" s="264">
        <v>4972.53</v>
      </c>
      <c r="P821" s="89" t="s">
        <v>670</v>
      </c>
    </row>
    <row r="822" spans="1:16" ht="51" hidden="1">
      <c r="A822" s="261">
        <v>291</v>
      </c>
      <c r="B822" s="89"/>
      <c r="C822" s="262" t="s">
        <v>129</v>
      </c>
      <c r="D822" s="84">
        <v>43508</v>
      </c>
      <c r="E822" s="85" t="s">
        <v>2567</v>
      </c>
      <c r="F822" s="85" t="s">
        <v>3</v>
      </c>
      <c r="G822" s="85">
        <v>1711542</v>
      </c>
      <c r="H822" s="89"/>
      <c r="I822" s="263" t="s">
        <v>3227</v>
      </c>
      <c r="J822" s="89"/>
      <c r="K822" s="89"/>
      <c r="L822" s="89"/>
      <c r="M822" s="89"/>
      <c r="N822" s="264">
        <v>0</v>
      </c>
      <c r="O822" s="264">
        <v>35</v>
      </c>
      <c r="P822" s="89" t="s">
        <v>670</v>
      </c>
    </row>
    <row r="823" spans="1:16" ht="51" hidden="1">
      <c r="A823" s="261" t="s">
        <v>565</v>
      </c>
      <c r="B823" s="89"/>
      <c r="C823" s="262" t="s">
        <v>615</v>
      </c>
      <c r="D823" s="84">
        <v>43508</v>
      </c>
      <c r="E823" s="85" t="s">
        <v>2568</v>
      </c>
      <c r="F823" s="85" t="s">
        <v>3</v>
      </c>
      <c r="G823" s="85">
        <v>1711534</v>
      </c>
      <c r="H823" s="89"/>
      <c r="I823" s="263" t="s">
        <v>3228</v>
      </c>
      <c r="J823" s="89"/>
      <c r="K823" s="89"/>
      <c r="L823" s="89"/>
      <c r="M823" s="89"/>
      <c r="N823" s="264">
        <v>0</v>
      </c>
      <c r="O823" s="264">
        <v>616.08000000000004</v>
      </c>
      <c r="P823" s="89" t="s">
        <v>670</v>
      </c>
    </row>
    <row r="824" spans="1:16" ht="63.75" hidden="1">
      <c r="A824" s="261">
        <v>48</v>
      </c>
      <c r="B824" s="89"/>
      <c r="C824" s="262" t="s">
        <v>50</v>
      </c>
      <c r="D824" s="84">
        <v>43508</v>
      </c>
      <c r="E824" s="85" t="s">
        <v>2569</v>
      </c>
      <c r="F824" s="85" t="s">
        <v>3</v>
      </c>
      <c r="G824" s="85">
        <v>1711637</v>
      </c>
      <c r="H824" s="89"/>
      <c r="I824" s="263" t="s">
        <v>3229</v>
      </c>
      <c r="J824" s="89"/>
      <c r="K824" s="89"/>
      <c r="L824" s="89"/>
      <c r="M824" s="89"/>
      <c r="N824" s="264">
        <v>0</v>
      </c>
      <c r="O824" s="264">
        <v>1168</v>
      </c>
      <c r="P824" s="89" t="s">
        <v>670</v>
      </c>
    </row>
    <row r="825" spans="1:16" ht="51" hidden="1">
      <c r="A825" s="261">
        <v>291</v>
      </c>
      <c r="B825" s="89"/>
      <c r="C825" s="262" t="s">
        <v>129</v>
      </c>
      <c r="D825" s="84">
        <v>43508</v>
      </c>
      <c r="E825" s="85" t="s">
        <v>2570</v>
      </c>
      <c r="F825" s="85" t="s">
        <v>3</v>
      </c>
      <c r="G825" s="85">
        <v>1711642</v>
      </c>
      <c r="H825" s="89"/>
      <c r="I825" s="263" t="s">
        <v>3230</v>
      </c>
      <c r="J825" s="89"/>
      <c r="K825" s="89"/>
      <c r="L825" s="89"/>
      <c r="M825" s="89"/>
      <c r="N825" s="264">
        <v>0</v>
      </c>
      <c r="O825" s="264">
        <v>1559</v>
      </c>
      <c r="P825" s="89" t="s">
        <v>670</v>
      </c>
    </row>
    <row r="826" spans="1:16" ht="38.25" hidden="1">
      <c r="A826" s="261" t="s">
        <v>565</v>
      </c>
      <c r="B826" s="89"/>
      <c r="C826" s="262" t="s">
        <v>615</v>
      </c>
      <c r="D826" s="84">
        <v>43508</v>
      </c>
      <c r="E826" s="85" t="s">
        <v>2571</v>
      </c>
      <c r="F826" s="85" t="s">
        <v>3</v>
      </c>
      <c r="G826" s="85">
        <v>1711532</v>
      </c>
      <c r="H826" s="89"/>
      <c r="I826" s="263" t="s">
        <v>3231</v>
      </c>
      <c r="J826" s="89"/>
      <c r="K826" s="89"/>
      <c r="L826" s="89"/>
      <c r="M826" s="89"/>
      <c r="N826" s="264">
        <v>0</v>
      </c>
      <c r="O826" s="264">
        <v>488.19</v>
      </c>
      <c r="P826" s="89" t="s">
        <v>670</v>
      </c>
    </row>
    <row r="827" spans="1:16" ht="51" hidden="1">
      <c r="A827" s="261" t="s">
        <v>557</v>
      </c>
      <c r="B827" s="89"/>
      <c r="C827" s="262" t="s">
        <v>777</v>
      </c>
      <c r="D827" s="84">
        <v>43508</v>
      </c>
      <c r="E827" s="85" t="s">
        <v>2572</v>
      </c>
      <c r="F827" s="85" t="s">
        <v>671</v>
      </c>
      <c r="G827" s="85">
        <v>192321</v>
      </c>
      <c r="H827" s="89"/>
      <c r="I827" s="263" t="s">
        <v>3232</v>
      </c>
      <c r="J827" s="89"/>
      <c r="K827" s="89"/>
      <c r="L827" s="89"/>
      <c r="M827" s="89"/>
      <c r="N827" s="264">
        <v>0</v>
      </c>
      <c r="O827" s="264">
        <v>989.85</v>
      </c>
      <c r="P827" s="89" t="s">
        <v>670</v>
      </c>
    </row>
    <row r="828" spans="1:16" ht="38.25" hidden="1">
      <c r="A828" s="261" t="s">
        <v>557</v>
      </c>
      <c r="B828" s="89"/>
      <c r="C828" s="262" t="s">
        <v>777</v>
      </c>
      <c r="D828" s="84">
        <v>43508</v>
      </c>
      <c r="E828" s="85" t="s">
        <v>2572</v>
      </c>
      <c r="F828" s="85" t="s">
        <v>671</v>
      </c>
      <c r="G828" s="85">
        <v>192317</v>
      </c>
      <c r="H828" s="89"/>
      <c r="I828" s="263" t="s">
        <v>3233</v>
      </c>
      <c r="J828" s="89"/>
      <c r="K828" s="89"/>
      <c r="L828" s="89"/>
      <c r="M828" s="89"/>
      <c r="N828" s="264">
        <v>0</v>
      </c>
      <c r="O828" s="264">
        <v>1954.99</v>
      </c>
      <c r="P828" s="89" t="s">
        <v>670</v>
      </c>
    </row>
    <row r="829" spans="1:16" ht="38.25" hidden="1">
      <c r="A829" s="261">
        <v>10</v>
      </c>
      <c r="B829" s="89"/>
      <c r="C829" s="262" t="s">
        <v>41</v>
      </c>
      <c r="D829" s="84">
        <v>43508</v>
      </c>
      <c r="E829" s="85" t="s">
        <v>2573</v>
      </c>
      <c r="F829" s="85" t="s">
        <v>6</v>
      </c>
      <c r="G829" s="85">
        <v>962045</v>
      </c>
      <c r="H829" s="89"/>
      <c r="I829" s="263" t="s">
        <v>3234</v>
      </c>
      <c r="J829" s="89"/>
      <c r="K829" s="89"/>
      <c r="L829" s="89"/>
      <c r="M829" s="89"/>
      <c r="N829" s="264">
        <v>0</v>
      </c>
      <c r="O829" s="264">
        <v>114963.86</v>
      </c>
      <c r="P829" s="89" t="s">
        <v>670</v>
      </c>
    </row>
    <row r="830" spans="1:16" ht="63.75" hidden="1">
      <c r="A830" s="261">
        <v>10</v>
      </c>
      <c r="B830" s="89"/>
      <c r="C830" s="262" t="s">
        <v>41</v>
      </c>
      <c r="D830" s="84">
        <v>43508</v>
      </c>
      <c r="E830" s="85" t="s">
        <v>2574</v>
      </c>
      <c r="F830" s="85" t="s">
        <v>6</v>
      </c>
      <c r="G830" s="85">
        <v>962047</v>
      </c>
      <c r="H830" s="89"/>
      <c r="I830" s="263" t="s">
        <v>3235</v>
      </c>
      <c r="J830" s="89"/>
      <c r="K830" s="89"/>
      <c r="L830" s="89"/>
      <c r="M830" s="89"/>
      <c r="N830" s="264">
        <v>0</v>
      </c>
      <c r="O830" s="264">
        <v>120924.79</v>
      </c>
      <c r="P830" s="89" t="s">
        <v>670</v>
      </c>
    </row>
    <row r="831" spans="1:16" ht="51" hidden="1">
      <c r="A831" s="261">
        <v>10</v>
      </c>
      <c r="B831" s="89"/>
      <c r="C831" s="262" t="s">
        <v>41</v>
      </c>
      <c r="D831" s="84">
        <v>43508</v>
      </c>
      <c r="E831" s="85" t="s">
        <v>2575</v>
      </c>
      <c r="F831" s="85" t="s">
        <v>6</v>
      </c>
      <c r="G831" s="85">
        <v>962049</v>
      </c>
      <c r="H831" s="89"/>
      <c r="I831" s="263" t="s">
        <v>3236</v>
      </c>
      <c r="J831" s="89"/>
      <c r="K831" s="89"/>
      <c r="L831" s="89"/>
      <c r="M831" s="89"/>
      <c r="N831" s="264">
        <v>0</v>
      </c>
      <c r="O831" s="264">
        <v>94382.62</v>
      </c>
      <c r="P831" s="89" t="s">
        <v>670</v>
      </c>
    </row>
    <row r="832" spans="1:16" ht="51" hidden="1">
      <c r="A832" s="261">
        <v>10</v>
      </c>
      <c r="B832" s="89"/>
      <c r="C832" s="262" t="s">
        <v>41</v>
      </c>
      <c r="D832" s="84">
        <v>43508</v>
      </c>
      <c r="E832" s="85" t="s">
        <v>2576</v>
      </c>
      <c r="F832" s="85" t="s">
        <v>6</v>
      </c>
      <c r="G832" s="85">
        <v>962051</v>
      </c>
      <c r="H832" s="89"/>
      <c r="I832" s="263" t="s">
        <v>3237</v>
      </c>
      <c r="J832" s="89"/>
      <c r="K832" s="89"/>
      <c r="L832" s="89"/>
      <c r="M832" s="89"/>
      <c r="N832" s="264">
        <v>0</v>
      </c>
      <c r="O832" s="264">
        <v>5599.13</v>
      </c>
      <c r="P832" s="89" t="s">
        <v>670</v>
      </c>
    </row>
    <row r="833" spans="1:16" ht="63.75" hidden="1">
      <c r="A833" s="261">
        <v>10</v>
      </c>
      <c r="B833" s="89"/>
      <c r="C833" s="262" t="s">
        <v>41</v>
      </c>
      <c r="D833" s="84">
        <v>43508</v>
      </c>
      <c r="E833" s="85" t="s">
        <v>2577</v>
      </c>
      <c r="F833" s="85" t="s">
        <v>6</v>
      </c>
      <c r="G833" s="85">
        <v>962055</v>
      </c>
      <c r="H833" s="89"/>
      <c r="I833" s="263" t="s">
        <v>3238</v>
      </c>
      <c r="J833" s="89"/>
      <c r="K833" s="89"/>
      <c r="L833" s="89"/>
      <c r="M833" s="89"/>
      <c r="N833" s="264">
        <v>0</v>
      </c>
      <c r="O833" s="264">
        <v>48432.22</v>
      </c>
      <c r="P833" s="89" t="s">
        <v>670</v>
      </c>
    </row>
    <row r="834" spans="1:16" ht="63.75" hidden="1">
      <c r="A834" s="261">
        <v>10</v>
      </c>
      <c r="B834" s="89"/>
      <c r="C834" s="262" t="s">
        <v>41</v>
      </c>
      <c r="D834" s="84">
        <v>43508</v>
      </c>
      <c r="E834" s="85" t="s">
        <v>2578</v>
      </c>
      <c r="F834" s="85" t="s">
        <v>6</v>
      </c>
      <c r="G834" s="85">
        <v>962057</v>
      </c>
      <c r="H834" s="89"/>
      <c r="I834" s="263" t="s">
        <v>3239</v>
      </c>
      <c r="J834" s="89"/>
      <c r="K834" s="89"/>
      <c r="L834" s="89"/>
      <c r="M834" s="89"/>
      <c r="N834" s="264">
        <v>0</v>
      </c>
      <c r="O834" s="264">
        <v>19737.939999999999</v>
      </c>
      <c r="P834" s="89" t="s">
        <v>670</v>
      </c>
    </row>
    <row r="835" spans="1:16" ht="51" hidden="1">
      <c r="A835" s="261">
        <v>10</v>
      </c>
      <c r="B835" s="89"/>
      <c r="C835" s="262" t="s">
        <v>41</v>
      </c>
      <c r="D835" s="84">
        <v>43508</v>
      </c>
      <c r="E835" s="85" t="s">
        <v>2579</v>
      </c>
      <c r="F835" s="85" t="s">
        <v>6</v>
      </c>
      <c r="G835" s="85">
        <v>962059</v>
      </c>
      <c r="H835" s="89"/>
      <c r="I835" s="263" t="s">
        <v>3240</v>
      </c>
      <c r="J835" s="89"/>
      <c r="K835" s="89"/>
      <c r="L835" s="89"/>
      <c r="M835" s="89"/>
      <c r="N835" s="264">
        <v>0</v>
      </c>
      <c r="O835" s="264">
        <v>54192.9</v>
      </c>
      <c r="P835" s="89" t="s">
        <v>670</v>
      </c>
    </row>
    <row r="836" spans="1:16" ht="51" hidden="1">
      <c r="A836" s="261">
        <v>10</v>
      </c>
      <c r="B836" s="89"/>
      <c r="C836" s="262" t="s">
        <v>41</v>
      </c>
      <c r="D836" s="84">
        <v>43508</v>
      </c>
      <c r="E836" s="85" t="s">
        <v>2580</v>
      </c>
      <c r="F836" s="85" t="s">
        <v>6</v>
      </c>
      <c r="G836" s="85">
        <v>962200</v>
      </c>
      <c r="H836" s="89"/>
      <c r="I836" s="263" t="s">
        <v>3241</v>
      </c>
      <c r="J836" s="89"/>
      <c r="K836" s="89"/>
      <c r="L836" s="89"/>
      <c r="M836" s="89"/>
      <c r="N836" s="264">
        <v>0</v>
      </c>
      <c r="O836" s="264">
        <v>18461.43</v>
      </c>
      <c r="P836" s="89" t="s">
        <v>670</v>
      </c>
    </row>
    <row r="837" spans="1:16" ht="51" hidden="1">
      <c r="A837" s="261">
        <v>10</v>
      </c>
      <c r="B837" s="89"/>
      <c r="C837" s="262" t="s">
        <v>41</v>
      </c>
      <c r="D837" s="84">
        <v>43508</v>
      </c>
      <c r="E837" s="85" t="s">
        <v>2581</v>
      </c>
      <c r="F837" s="85" t="s">
        <v>6</v>
      </c>
      <c r="G837" s="85">
        <v>962202</v>
      </c>
      <c r="H837" s="89"/>
      <c r="I837" s="263" t="s">
        <v>3242</v>
      </c>
      <c r="J837" s="89"/>
      <c r="K837" s="89"/>
      <c r="L837" s="89"/>
      <c r="M837" s="89"/>
      <c r="N837" s="264">
        <v>0</v>
      </c>
      <c r="O837" s="264">
        <v>15639.57</v>
      </c>
      <c r="P837" s="89" t="s">
        <v>670</v>
      </c>
    </row>
    <row r="838" spans="1:16" ht="76.5" hidden="1">
      <c r="A838" s="261">
        <v>10</v>
      </c>
      <c r="B838" s="89"/>
      <c r="C838" s="262" t="s">
        <v>41</v>
      </c>
      <c r="D838" s="84">
        <v>43508</v>
      </c>
      <c r="E838" s="85" t="s">
        <v>2582</v>
      </c>
      <c r="F838" s="85" t="s">
        <v>6</v>
      </c>
      <c r="G838" s="85">
        <v>962206</v>
      </c>
      <c r="H838" s="89"/>
      <c r="I838" s="263" t="s">
        <v>3243</v>
      </c>
      <c r="J838" s="89"/>
      <c r="K838" s="89"/>
      <c r="L838" s="89"/>
      <c r="M838" s="89"/>
      <c r="N838" s="264">
        <v>0</v>
      </c>
      <c r="O838" s="264">
        <v>194025.7</v>
      </c>
      <c r="P838" s="89" t="s">
        <v>670</v>
      </c>
    </row>
    <row r="839" spans="1:16" ht="76.5" hidden="1">
      <c r="A839" s="261">
        <v>10</v>
      </c>
      <c r="B839" s="89"/>
      <c r="C839" s="262" t="s">
        <v>41</v>
      </c>
      <c r="D839" s="84">
        <v>43508</v>
      </c>
      <c r="E839" s="85" t="s">
        <v>2583</v>
      </c>
      <c r="F839" s="85" t="s">
        <v>6</v>
      </c>
      <c r="G839" s="85">
        <v>962208</v>
      </c>
      <c r="H839" s="89"/>
      <c r="I839" s="263" t="s">
        <v>3244</v>
      </c>
      <c r="J839" s="89"/>
      <c r="K839" s="89"/>
      <c r="L839" s="89"/>
      <c r="M839" s="89"/>
      <c r="N839" s="264">
        <v>0</v>
      </c>
      <c r="O839" s="264">
        <v>80557.87</v>
      </c>
      <c r="P839" s="89" t="s">
        <v>670</v>
      </c>
    </row>
    <row r="840" spans="1:16" ht="76.5" hidden="1">
      <c r="A840" s="261" t="s">
        <v>557</v>
      </c>
      <c r="B840" s="89"/>
      <c r="C840" s="262" t="s">
        <v>777</v>
      </c>
      <c r="D840" s="84">
        <v>43508</v>
      </c>
      <c r="E840" s="85" t="s">
        <v>2584</v>
      </c>
      <c r="F840" s="85" t="s">
        <v>6</v>
      </c>
      <c r="G840" s="85">
        <v>1081833</v>
      </c>
      <c r="H840" s="89"/>
      <c r="I840" s="263" t="s">
        <v>3245</v>
      </c>
      <c r="J840" s="89"/>
      <c r="K840" s="89"/>
      <c r="L840" s="89"/>
      <c r="M840" s="89"/>
      <c r="N840" s="264">
        <v>0</v>
      </c>
      <c r="O840" s="264">
        <v>65000</v>
      </c>
      <c r="P840" s="89" t="s">
        <v>670</v>
      </c>
    </row>
    <row r="841" spans="1:16" ht="51" hidden="1">
      <c r="A841" s="261">
        <v>86</v>
      </c>
      <c r="B841" s="89"/>
      <c r="C841" s="262" t="s">
        <v>56</v>
      </c>
      <c r="D841" s="84">
        <v>43509</v>
      </c>
      <c r="E841" s="85" t="s">
        <v>2585</v>
      </c>
      <c r="F841" s="85" t="s">
        <v>3</v>
      </c>
      <c r="G841" s="85">
        <v>1712085</v>
      </c>
      <c r="H841" s="89"/>
      <c r="I841" s="263" t="s">
        <v>3246</v>
      </c>
      <c r="J841" s="89"/>
      <c r="K841" s="89"/>
      <c r="L841" s="89"/>
      <c r="M841" s="89"/>
      <c r="N841" s="264">
        <v>0</v>
      </c>
      <c r="O841" s="264">
        <v>1340</v>
      </c>
      <c r="P841" s="89" t="s">
        <v>670</v>
      </c>
    </row>
    <row r="842" spans="1:16" ht="38.25" hidden="1">
      <c r="A842" s="261" t="s">
        <v>565</v>
      </c>
      <c r="B842" s="89"/>
      <c r="C842" s="262" t="s">
        <v>615</v>
      </c>
      <c r="D842" s="84">
        <v>43509</v>
      </c>
      <c r="E842" s="85" t="s">
        <v>2586</v>
      </c>
      <c r="F842" s="85" t="s">
        <v>3</v>
      </c>
      <c r="G842" s="85">
        <v>1712089</v>
      </c>
      <c r="H842" s="89"/>
      <c r="I842" s="263" t="s">
        <v>3247</v>
      </c>
      <c r="J842" s="89"/>
      <c r="K842" s="89"/>
      <c r="L842" s="89"/>
      <c r="M842" s="89"/>
      <c r="N842" s="264">
        <v>0</v>
      </c>
      <c r="O842" s="264">
        <v>2760.2200000000003</v>
      </c>
      <c r="P842" s="89" t="s">
        <v>670</v>
      </c>
    </row>
    <row r="843" spans="1:16" ht="51" hidden="1">
      <c r="A843" s="261">
        <v>680</v>
      </c>
      <c r="B843" s="89"/>
      <c r="C843" s="262" t="s">
        <v>191</v>
      </c>
      <c r="D843" s="84">
        <v>43509</v>
      </c>
      <c r="E843" s="85" t="s">
        <v>2587</v>
      </c>
      <c r="F843" s="85" t="s">
        <v>3</v>
      </c>
      <c r="G843" s="85">
        <v>1711888</v>
      </c>
      <c r="H843" s="89"/>
      <c r="I843" s="263" t="s">
        <v>3248</v>
      </c>
      <c r="J843" s="89"/>
      <c r="K843" s="89"/>
      <c r="L843" s="89"/>
      <c r="M843" s="89"/>
      <c r="N843" s="264">
        <v>0</v>
      </c>
      <c r="O843" s="264">
        <v>2026.63</v>
      </c>
      <c r="P843" s="89" t="s">
        <v>670</v>
      </c>
    </row>
    <row r="844" spans="1:16" ht="51" hidden="1">
      <c r="A844" s="261" t="s">
        <v>565</v>
      </c>
      <c r="B844" s="89"/>
      <c r="C844" s="262" t="s">
        <v>615</v>
      </c>
      <c r="D844" s="84">
        <v>43509</v>
      </c>
      <c r="E844" s="85" t="s">
        <v>2588</v>
      </c>
      <c r="F844" s="85" t="s">
        <v>3</v>
      </c>
      <c r="G844" s="85">
        <v>1711898</v>
      </c>
      <c r="H844" s="89"/>
      <c r="I844" s="263" t="s">
        <v>3249</v>
      </c>
      <c r="J844" s="89"/>
      <c r="K844" s="89"/>
      <c r="L844" s="89"/>
      <c r="M844" s="89"/>
      <c r="N844" s="264">
        <v>0</v>
      </c>
      <c r="O844" s="264">
        <v>2387.4</v>
      </c>
      <c r="P844" s="89" t="s">
        <v>670</v>
      </c>
    </row>
    <row r="845" spans="1:16" ht="51" hidden="1">
      <c r="A845" s="261">
        <v>513</v>
      </c>
      <c r="B845" s="89"/>
      <c r="C845" s="262" t="s">
        <v>171</v>
      </c>
      <c r="D845" s="84">
        <v>43509</v>
      </c>
      <c r="E845" s="85" t="s">
        <v>2589</v>
      </c>
      <c r="F845" s="85" t="s">
        <v>3</v>
      </c>
      <c r="G845" s="85">
        <v>1711919</v>
      </c>
      <c r="H845" s="89"/>
      <c r="I845" s="263" t="s">
        <v>3250</v>
      </c>
      <c r="J845" s="89"/>
      <c r="K845" s="89"/>
      <c r="L845" s="89"/>
      <c r="M845" s="89"/>
      <c r="N845" s="264">
        <v>0</v>
      </c>
      <c r="O845" s="264">
        <v>148.87</v>
      </c>
      <c r="P845" s="89" t="s">
        <v>670</v>
      </c>
    </row>
    <row r="846" spans="1:16" ht="51" hidden="1">
      <c r="A846" s="261" t="s">
        <v>565</v>
      </c>
      <c r="B846" s="89"/>
      <c r="C846" s="262" t="s">
        <v>615</v>
      </c>
      <c r="D846" s="84">
        <v>43509</v>
      </c>
      <c r="E846" s="85" t="s">
        <v>2590</v>
      </c>
      <c r="F846" s="85" t="s">
        <v>3</v>
      </c>
      <c r="G846" s="85">
        <v>1711873</v>
      </c>
      <c r="H846" s="89"/>
      <c r="I846" s="263" t="s">
        <v>3251</v>
      </c>
      <c r="J846" s="89"/>
      <c r="K846" s="89"/>
      <c r="L846" s="89"/>
      <c r="M846" s="89"/>
      <c r="N846" s="264">
        <v>0</v>
      </c>
      <c r="O846" s="264">
        <v>1096.73</v>
      </c>
      <c r="P846" s="89" t="s">
        <v>670</v>
      </c>
    </row>
    <row r="847" spans="1:16" ht="51" hidden="1">
      <c r="A847" s="261">
        <v>591</v>
      </c>
      <c r="B847" s="89"/>
      <c r="C847" s="262" t="s">
        <v>1364</v>
      </c>
      <c r="D847" s="84">
        <v>43509</v>
      </c>
      <c r="E847" s="85" t="s">
        <v>2591</v>
      </c>
      <c r="F847" s="85" t="s">
        <v>3</v>
      </c>
      <c r="G847" s="85">
        <v>1711937</v>
      </c>
      <c r="H847" s="89"/>
      <c r="I847" s="263" t="s">
        <v>3252</v>
      </c>
      <c r="J847" s="89"/>
      <c r="K847" s="89"/>
      <c r="L847" s="89"/>
      <c r="M847" s="89"/>
      <c r="N847" s="264">
        <v>0</v>
      </c>
      <c r="O847" s="264">
        <v>2878.55</v>
      </c>
      <c r="P847" s="89" t="s">
        <v>670</v>
      </c>
    </row>
    <row r="848" spans="1:16" ht="76.5" hidden="1">
      <c r="A848" s="261">
        <v>862</v>
      </c>
      <c r="B848" s="89"/>
      <c r="C848" s="262" t="s">
        <v>199</v>
      </c>
      <c r="D848" s="84">
        <v>43509</v>
      </c>
      <c r="E848" s="85" t="s">
        <v>2592</v>
      </c>
      <c r="F848" s="85" t="s">
        <v>671</v>
      </c>
      <c r="G848" s="85">
        <v>192360</v>
      </c>
      <c r="H848" s="89"/>
      <c r="I848" s="263" t="s">
        <v>3253</v>
      </c>
      <c r="J848" s="89"/>
      <c r="K848" s="89"/>
      <c r="L848" s="89"/>
      <c r="M848" s="89"/>
      <c r="N848" s="264">
        <v>0</v>
      </c>
      <c r="O848" s="264">
        <v>5109.0600000000004</v>
      </c>
      <c r="P848" s="89" t="s">
        <v>670</v>
      </c>
    </row>
    <row r="849" spans="1:16" ht="76.5" hidden="1">
      <c r="A849" s="261">
        <v>10</v>
      </c>
      <c r="B849" s="89"/>
      <c r="C849" s="262" t="s">
        <v>41</v>
      </c>
      <c r="D849" s="84">
        <v>43509</v>
      </c>
      <c r="E849" s="85" t="s">
        <v>2593</v>
      </c>
      <c r="F849" s="85" t="s">
        <v>6</v>
      </c>
      <c r="G849" s="85">
        <v>963272</v>
      </c>
      <c r="H849" s="89"/>
      <c r="I849" s="263" t="s">
        <v>3254</v>
      </c>
      <c r="J849" s="89"/>
      <c r="K849" s="89"/>
      <c r="L849" s="89"/>
      <c r="M849" s="89"/>
      <c r="N849" s="264">
        <v>0</v>
      </c>
      <c r="O849" s="264">
        <v>17779.68</v>
      </c>
      <c r="P849" s="89" t="s">
        <v>670</v>
      </c>
    </row>
    <row r="850" spans="1:16" ht="63.75" hidden="1">
      <c r="A850" s="261">
        <v>10</v>
      </c>
      <c r="B850" s="89"/>
      <c r="C850" s="262" t="s">
        <v>41</v>
      </c>
      <c r="D850" s="84">
        <v>43509</v>
      </c>
      <c r="E850" s="85" t="s">
        <v>2594</v>
      </c>
      <c r="F850" s="85" t="s">
        <v>6</v>
      </c>
      <c r="G850" s="85">
        <v>963276</v>
      </c>
      <c r="H850" s="89"/>
      <c r="I850" s="263" t="s">
        <v>3255</v>
      </c>
      <c r="J850" s="89"/>
      <c r="K850" s="89"/>
      <c r="L850" s="89"/>
      <c r="M850" s="89"/>
      <c r="N850" s="264">
        <v>0</v>
      </c>
      <c r="O850" s="264">
        <v>42977.56</v>
      </c>
      <c r="P850" s="89" t="s">
        <v>670</v>
      </c>
    </row>
    <row r="851" spans="1:16" ht="63.75" hidden="1">
      <c r="A851" s="261">
        <v>10</v>
      </c>
      <c r="B851" s="89"/>
      <c r="C851" s="262" t="s">
        <v>41</v>
      </c>
      <c r="D851" s="84">
        <v>43509</v>
      </c>
      <c r="E851" s="85" t="s">
        <v>2595</v>
      </c>
      <c r="F851" s="85" t="s">
        <v>6</v>
      </c>
      <c r="G851" s="85">
        <v>963282</v>
      </c>
      <c r="H851" s="89"/>
      <c r="I851" s="263" t="s">
        <v>3256</v>
      </c>
      <c r="J851" s="89"/>
      <c r="K851" s="89"/>
      <c r="L851" s="89"/>
      <c r="M851" s="89"/>
      <c r="N851" s="264">
        <v>0</v>
      </c>
      <c r="O851" s="264">
        <v>7356.25</v>
      </c>
      <c r="P851" s="89" t="s">
        <v>670</v>
      </c>
    </row>
    <row r="852" spans="1:16" ht="63.75" hidden="1">
      <c r="A852" s="261">
        <v>10</v>
      </c>
      <c r="B852" s="89"/>
      <c r="C852" s="262" t="s">
        <v>41</v>
      </c>
      <c r="D852" s="84">
        <v>43509</v>
      </c>
      <c r="E852" s="85" t="s">
        <v>2596</v>
      </c>
      <c r="F852" s="85" t="s">
        <v>6</v>
      </c>
      <c r="G852" s="85">
        <v>963284</v>
      </c>
      <c r="H852" s="89"/>
      <c r="I852" s="263" t="s">
        <v>3257</v>
      </c>
      <c r="J852" s="89"/>
      <c r="K852" s="89"/>
      <c r="L852" s="89"/>
      <c r="M852" s="89"/>
      <c r="N852" s="264">
        <v>0</v>
      </c>
      <c r="O852" s="264">
        <v>3055.99</v>
      </c>
      <c r="P852" s="89" t="s">
        <v>670</v>
      </c>
    </row>
    <row r="853" spans="1:16" ht="89.25" hidden="1">
      <c r="A853" s="261">
        <v>10</v>
      </c>
      <c r="B853" s="89"/>
      <c r="C853" s="262" t="s">
        <v>41</v>
      </c>
      <c r="D853" s="84">
        <v>43509</v>
      </c>
      <c r="E853" s="85" t="s">
        <v>2597</v>
      </c>
      <c r="F853" s="85" t="s">
        <v>6</v>
      </c>
      <c r="G853" s="85">
        <v>963833</v>
      </c>
      <c r="H853" s="89"/>
      <c r="I853" s="263" t="s">
        <v>3258</v>
      </c>
      <c r="J853" s="89"/>
      <c r="K853" s="89"/>
      <c r="L853" s="89"/>
      <c r="M853" s="89"/>
      <c r="N853" s="264">
        <v>0</v>
      </c>
      <c r="O853" s="264">
        <v>0.06</v>
      </c>
      <c r="P853" s="89" t="s">
        <v>670</v>
      </c>
    </row>
    <row r="854" spans="1:16" ht="76.5" hidden="1">
      <c r="A854" s="261">
        <v>35</v>
      </c>
      <c r="B854" s="89"/>
      <c r="C854" s="262" t="s">
        <v>46</v>
      </c>
      <c r="D854" s="84">
        <v>43509</v>
      </c>
      <c r="E854" s="85" t="s">
        <v>2598</v>
      </c>
      <c r="F854" s="85" t="s">
        <v>671</v>
      </c>
      <c r="G854" s="85">
        <v>192311</v>
      </c>
      <c r="H854" s="89"/>
      <c r="I854" s="263" t="s">
        <v>3259</v>
      </c>
      <c r="J854" s="89"/>
      <c r="K854" s="89"/>
      <c r="L854" s="89"/>
      <c r="M854" s="89"/>
      <c r="N854" s="264">
        <v>0</v>
      </c>
      <c r="O854" s="264">
        <v>58553.41</v>
      </c>
      <c r="P854" s="89" t="s">
        <v>670</v>
      </c>
    </row>
    <row r="855" spans="1:16" ht="51" hidden="1">
      <c r="A855" s="261">
        <v>10</v>
      </c>
      <c r="B855" s="89"/>
      <c r="C855" s="262" t="s">
        <v>41</v>
      </c>
      <c r="D855" s="84">
        <v>43509</v>
      </c>
      <c r="E855" s="85" t="s">
        <v>2599</v>
      </c>
      <c r="F855" s="85" t="s">
        <v>6</v>
      </c>
      <c r="G855" s="85">
        <v>963996</v>
      </c>
      <c r="H855" s="89"/>
      <c r="I855" s="263" t="s">
        <v>3260</v>
      </c>
      <c r="J855" s="89"/>
      <c r="K855" s="89"/>
      <c r="L855" s="89"/>
      <c r="M855" s="89"/>
      <c r="N855" s="264">
        <v>0</v>
      </c>
      <c r="O855" s="264">
        <v>12330.71</v>
      </c>
      <c r="P855" s="89" t="s">
        <v>670</v>
      </c>
    </row>
    <row r="856" spans="1:16" ht="51" hidden="1">
      <c r="A856" s="261">
        <v>10</v>
      </c>
      <c r="B856" s="89"/>
      <c r="C856" s="262" t="s">
        <v>41</v>
      </c>
      <c r="D856" s="84">
        <v>43509</v>
      </c>
      <c r="E856" s="85" t="s">
        <v>2600</v>
      </c>
      <c r="F856" s="85" t="s">
        <v>6</v>
      </c>
      <c r="G856" s="85">
        <v>963990</v>
      </c>
      <c r="H856" s="89"/>
      <c r="I856" s="263" t="s">
        <v>3261</v>
      </c>
      <c r="J856" s="89"/>
      <c r="K856" s="89"/>
      <c r="L856" s="89"/>
      <c r="M856" s="89"/>
      <c r="N856" s="264">
        <v>0</v>
      </c>
      <c r="O856" s="264">
        <v>2205.56</v>
      </c>
      <c r="P856" s="89" t="s">
        <v>670</v>
      </c>
    </row>
    <row r="857" spans="1:16" ht="51" hidden="1">
      <c r="A857" s="261">
        <v>10</v>
      </c>
      <c r="B857" s="89"/>
      <c r="C857" s="262" t="s">
        <v>41</v>
      </c>
      <c r="D857" s="84">
        <v>43509</v>
      </c>
      <c r="E857" s="85" t="s">
        <v>2601</v>
      </c>
      <c r="F857" s="85" t="s">
        <v>6</v>
      </c>
      <c r="G857" s="85">
        <v>963988</v>
      </c>
      <c r="H857" s="89"/>
      <c r="I857" s="263" t="s">
        <v>3262</v>
      </c>
      <c r="J857" s="89"/>
      <c r="K857" s="89"/>
      <c r="L857" s="89"/>
      <c r="M857" s="89"/>
      <c r="N857" s="264">
        <v>0</v>
      </c>
      <c r="O857" s="264">
        <v>14196.84</v>
      </c>
      <c r="P857" s="89" t="s">
        <v>670</v>
      </c>
    </row>
    <row r="858" spans="1:16" ht="76.5" hidden="1">
      <c r="A858" s="261" t="s">
        <v>557</v>
      </c>
      <c r="B858" s="89"/>
      <c r="C858" s="262" t="s">
        <v>777</v>
      </c>
      <c r="D858" s="84">
        <v>43509</v>
      </c>
      <c r="E858" s="85" t="s">
        <v>2602</v>
      </c>
      <c r="F858" s="85" t="s">
        <v>6</v>
      </c>
      <c r="G858" s="85">
        <v>1082363</v>
      </c>
      <c r="H858" s="89"/>
      <c r="I858" s="263" t="s">
        <v>3263</v>
      </c>
      <c r="J858" s="89"/>
      <c r="K858" s="89"/>
      <c r="L858" s="89"/>
      <c r="M858" s="89"/>
      <c r="N858" s="264">
        <v>0</v>
      </c>
      <c r="O858" s="264">
        <v>50000</v>
      </c>
      <c r="P858" s="89" t="s">
        <v>670</v>
      </c>
    </row>
    <row r="859" spans="1:16" ht="51" hidden="1">
      <c r="A859" s="261">
        <v>35</v>
      </c>
      <c r="B859" s="89"/>
      <c r="C859" s="262" t="s">
        <v>46</v>
      </c>
      <c r="D859" s="84">
        <v>43509</v>
      </c>
      <c r="E859" s="85" t="s">
        <v>2603</v>
      </c>
      <c r="F859" s="85" t="s">
        <v>6</v>
      </c>
      <c r="G859" s="85">
        <v>1082360</v>
      </c>
      <c r="H859" s="89"/>
      <c r="I859" s="263" t="s">
        <v>3264</v>
      </c>
      <c r="J859" s="89"/>
      <c r="K859" s="89"/>
      <c r="L859" s="89"/>
      <c r="M859" s="89"/>
      <c r="N859" s="264">
        <v>0</v>
      </c>
      <c r="O859" s="264">
        <v>6269.76</v>
      </c>
      <c r="P859" s="89" t="s">
        <v>670</v>
      </c>
    </row>
    <row r="860" spans="1:16" ht="63.75" hidden="1">
      <c r="A860" s="261">
        <v>10</v>
      </c>
      <c r="B860" s="89"/>
      <c r="C860" s="262" t="s">
        <v>41</v>
      </c>
      <c r="D860" s="84">
        <v>43509</v>
      </c>
      <c r="E860" s="85" t="s">
        <v>2604</v>
      </c>
      <c r="F860" s="85" t="s">
        <v>6</v>
      </c>
      <c r="G860" s="85">
        <v>964011</v>
      </c>
      <c r="H860" s="89"/>
      <c r="I860" s="263" t="s">
        <v>3265</v>
      </c>
      <c r="J860" s="89"/>
      <c r="K860" s="89"/>
      <c r="L860" s="89"/>
      <c r="M860" s="89"/>
      <c r="N860" s="264">
        <v>0</v>
      </c>
      <c r="O860" s="264">
        <v>32875.93</v>
      </c>
      <c r="P860" s="89" t="s">
        <v>670</v>
      </c>
    </row>
    <row r="861" spans="1:16" ht="63.75" hidden="1">
      <c r="A861" s="261">
        <v>10</v>
      </c>
      <c r="B861" s="89"/>
      <c r="C861" s="262" t="s">
        <v>41</v>
      </c>
      <c r="D861" s="84">
        <v>43509</v>
      </c>
      <c r="E861" s="85" t="s">
        <v>2605</v>
      </c>
      <c r="F861" s="85" t="s">
        <v>6</v>
      </c>
      <c r="G861" s="85">
        <v>964013</v>
      </c>
      <c r="H861" s="89"/>
      <c r="I861" s="263" t="s">
        <v>3266</v>
      </c>
      <c r="J861" s="89"/>
      <c r="K861" s="89"/>
      <c r="L861" s="89"/>
      <c r="M861" s="89"/>
      <c r="N861" s="264">
        <v>0</v>
      </c>
      <c r="O861" s="264">
        <v>14779.6</v>
      </c>
      <c r="P861" s="89" t="s">
        <v>670</v>
      </c>
    </row>
    <row r="862" spans="1:16" ht="63.75" hidden="1">
      <c r="A862" s="261">
        <v>10</v>
      </c>
      <c r="B862" s="89"/>
      <c r="C862" s="262" t="s">
        <v>41</v>
      </c>
      <c r="D862" s="84">
        <v>43509</v>
      </c>
      <c r="E862" s="85" t="s">
        <v>2606</v>
      </c>
      <c r="F862" s="85" t="s">
        <v>6</v>
      </c>
      <c r="G862" s="85">
        <v>964144</v>
      </c>
      <c r="H862" s="89"/>
      <c r="I862" s="263" t="s">
        <v>3267</v>
      </c>
      <c r="J862" s="89"/>
      <c r="K862" s="89"/>
      <c r="L862" s="89"/>
      <c r="M862" s="89"/>
      <c r="N862" s="264">
        <v>0</v>
      </c>
      <c r="O862" s="264">
        <v>15116.97</v>
      </c>
      <c r="P862" s="89" t="s">
        <v>670</v>
      </c>
    </row>
    <row r="863" spans="1:16" ht="63.75" hidden="1">
      <c r="A863" s="261">
        <v>10</v>
      </c>
      <c r="B863" s="89"/>
      <c r="C863" s="262" t="s">
        <v>41</v>
      </c>
      <c r="D863" s="84">
        <v>43509</v>
      </c>
      <c r="E863" s="85" t="s">
        <v>2607</v>
      </c>
      <c r="F863" s="85" t="s">
        <v>6</v>
      </c>
      <c r="G863" s="85">
        <v>964146</v>
      </c>
      <c r="H863" s="89"/>
      <c r="I863" s="263" t="s">
        <v>3268</v>
      </c>
      <c r="J863" s="89"/>
      <c r="K863" s="89"/>
      <c r="L863" s="89"/>
      <c r="M863" s="89"/>
      <c r="N863" s="264">
        <v>0</v>
      </c>
      <c r="O863" s="264">
        <v>182015.63</v>
      </c>
      <c r="P863" s="89" t="s">
        <v>670</v>
      </c>
    </row>
    <row r="864" spans="1:16" ht="51" hidden="1">
      <c r="A864" s="261">
        <v>10</v>
      </c>
      <c r="B864" s="89"/>
      <c r="C864" s="262" t="s">
        <v>41</v>
      </c>
      <c r="D864" s="84">
        <v>43509</v>
      </c>
      <c r="E864" s="85" t="s">
        <v>2608</v>
      </c>
      <c r="F864" s="85" t="s">
        <v>6</v>
      </c>
      <c r="G864" s="85">
        <v>964242</v>
      </c>
      <c r="H864" s="89"/>
      <c r="I864" s="263" t="s">
        <v>3269</v>
      </c>
      <c r="J864" s="89"/>
      <c r="K864" s="89"/>
      <c r="L864" s="89"/>
      <c r="M864" s="89"/>
      <c r="N864" s="264">
        <v>0</v>
      </c>
      <c r="O864" s="264">
        <v>149561.72</v>
      </c>
      <c r="P864" s="89" t="s">
        <v>670</v>
      </c>
    </row>
    <row r="865" spans="1:16" ht="38.25" hidden="1">
      <c r="A865" s="261" t="s">
        <v>565</v>
      </c>
      <c r="B865" s="89"/>
      <c r="C865" s="262" t="s">
        <v>615</v>
      </c>
      <c r="D865" s="84">
        <v>43510</v>
      </c>
      <c r="E865" s="85" t="s">
        <v>2609</v>
      </c>
      <c r="F865" s="85" t="s">
        <v>3</v>
      </c>
      <c r="G865" s="85">
        <v>1712301</v>
      </c>
      <c r="H865" s="89"/>
      <c r="I865" s="263" t="s">
        <v>3270</v>
      </c>
      <c r="J865" s="89"/>
      <c r="K865" s="89"/>
      <c r="L865" s="89"/>
      <c r="M865" s="89"/>
      <c r="N865" s="264">
        <v>0</v>
      </c>
      <c r="O865" s="264">
        <v>1195.9000000000001</v>
      </c>
      <c r="P865" s="89" t="s">
        <v>670</v>
      </c>
    </row>
    <row r="866" spans="1:16" ht="38.25" hidden="1">
      <c r="A866" s="261" t="s">
        <v>565</v>
      </c>
      <c r="B866" s="89"/>
      <c r="C866" s="262" t="s">
        <v>615</v>
      </c>
      <c r="D866" s="84">
        <v>43510</v>
      </c>
      <c r="E866" s="85" t="s">
        <v>2610</v>
      </c>
      <c r="F866" s="85" t="s">
        <v>3</v>
      </c>
      <c r="G866" s="85">
        <v>1712320</v>
      </c>
      <c r="H866" s="89"/>
      <c r="I866" s="263" t="s">
        <v>3271</v>
      </c>
      <c r="J866" s="89"/>
      <c r="K866" s="89"/>
      <c r="L866" s="89"/>
      <c r="M866" s="89"/>
      <c r="N866" s="264">
        <v>0</v>
      </c>
      <c r="O866" s="264">
        <v>1108.33</v>
      </c>
      <c r="P866" s="89" t="s">
        <v>670</v>
      </c>
    </row>
    <row r="867" spans="1:16" ht="63.75" hidden="1">
      <c r="A867" s="261">
        <v>190</v>
      </c>
      <c r="B867" s="89"/>
      <c r="C867" s="262" t="s">
        <v>92</v>
      </c>
      <c r="D867" s="84">
        <v>43510</v>
      </c>
      <c r="E867" s="85" t="s">
        <v>2611</v>
      </c>
      <c r="F867" s="85" t="s">
        <v>3</v>
      </c>
      <c r="G867" s="85">
        <v>1712276</v>
      </c>
      <c r="H867" s="89"/>
      <c r="I867" s="263" t="s">
        <v>3272</v>
      </c>
      <c r="J867" s="89"/>
      <c r="K867" s="89"/>
      <c r="L867" s="89"/>
      <c r="M867" s="89"/>
      <c r="N867" s="264">
        <v>0</v>
      </c>
      <c r="O867" s="264">
        <v>155</v>
      </c>
      <c r="P867" s="89" t="s">
        <v>670</v>
      </c>
    </row>
    <row r="868" spans="1:16" ht="51" hidden="1">
      <c r="A868" s="261">
        <v>190</v>
      </c>
      <c r="B868" s="89"/>
      <c r="C868" s="262" t="s">
        <v>92</v>
      </c>
      <c r="D868" s="84">
        <v>43510</v>
      </c>
      <c r="E868" s="85" t="s">
        <v>2612</v>
      </c>
      <c r="F868" s="85" t="s">
        <v>3</v>
      </c>
      <c r="G868" s="85">
        <v>1712275</v>
      </c>
      <c r="H868" s="89"/>
      <c r="I868" s="263" t="s">
        <v>3273</v>
      </c>
      <c r="J868" s="89"/>
      <c r="K868" s="89"/>
      <c r="L868" s="89"/>
      <c r="M868" s="89"/>
      <c r="N868" s="264">
        <v>0</v>
      </c>
      <c r="O868" s="264">
        <v>155</v>
      </c>
      <c r="P868" s="89" t="s">
        <v>670</v>
      </c>
    </row>
    <row r="869" spans="1:16" ht="63.75" hidden="1">
      <c r="A869" s="261">
        <v>190</v>
      </c>
      <c r="B869" s="89"/>
      <c r="C869" s="262" t="s">
        <v>92</v>
      </c>
      <c r="D869" s="84">
        <v>43510</v>
      </c>
      <c r="E869" s="85" t="s">
        <v>2613</v>
      </c>
      <c r="F869" s="85" t="s">
        <v>3</v>
      </c>
      <c r="G869" s="85">
        <v>1712274</v>
      </c>
      <c r="H869" s="89"/>
      <c r="I869" s="263" t="s">
        <v>3274</v>
      </c>
      <c r="J869" s="89"/>
      <c r="K869" s="89"/>
      <c r="L869" s="89"/>
      <c r="M869" s="89"/>
      <c r="N869" s="264">
        <v>0</v>
      </c>
      <c r="O869" s="264">
        <v>631</v>
      </c>
      <c r="P869" s="89" t="s">
        <v>670</v>
      </c>
    </row>
    <row r="870" spans="1:16" ht="51" hidden="1">
      <c r="A870" s="261">
        <v>190</v>
      </c>
      <c r="B870" s="89"/>
      <c r="C870" s="262" t="s">
        <v>92</v>
      </c>
      <c r="D870" s="84">
        <v>43510</v>
      </c>
      <c r="E870" s="85" t="s">
        <v>2614</v>
      </c>
      <c r="F870" s="85" t="s">
        <v>3</v>
      </c>
      <c r="G870" s="85">
        <v>1712273</v>
      </c>
      <c r="H870" s="89"/>
      <c r="I870" s="263" t="s">
        <v>3275</v>
      </c>
      <c r="J870" s="89"/>
      <c r="K870" s="89"/>
      <c r="L870" s="89"/>
      <c r="M870" s="89"/>
      <c r="N870" s="264">
        <v>0</v>
      </c>
      <c r="O870" s="264">
        <v>155</v>
      </c>
      <c r="P870" s="89" t="s">
        <v>670</v>
      </c>
    </row>
    <row r="871" spans="1:16" ht="51" hidden="1">
      <c r="A871" s="261" t="s">
        <v>565</v>
      </c>
      <c r="B871" s="89"/>
      <c r="C871" s="262" t="s">
        <v>615</v>
      </c>
      <c r="D871" s="84">
        <v>43510</v>
      </c>
      <c r="E871" s="85" t="s">
        <v>2615</v>
      </c>
      <c r="F871" s="85" t="s">
        <v>3</v>
      </c>
      <c r="G871" s="85">
        <v>1712271</v>
      </c>
      <c r="H871" s="89"/>
      <c r="I871" s="263" t="s">
        <v>3276</v>
      </c>
      <c r="J871" s="89"/>
      <c r="K871" s="89"/>
      <c r="L871" s="89"/>
      <c r="M871" s="89"/>
      <c r="N871" s="264">
        <v>0</v>
      </c>
      <c r="O871" s="264">
        <v>274.22000000000003</v>
      </c>
      <c r="P871" s="89" t="s">
        <v>670</v>
      </c>
    </row>
    <row r="872" spans="1:16" ht="38.25" hidden="1">
      <c r="A872" s="261" t="s">
        <v>565</v>
      </c>
      <c r="B872" s="89"/>
      <c r="C872" s="262" t="s">
        <v>615</v>
      </c>
      <c r="D872" s="84">
        <v>43510</v>
      </c>
      <c r="E872" s="85" t="s">
        <v>2616</v>
      </c>
      <c r="F872" s="85" t="s">
        <v>3</v>
      </c>
      <c r="G872" s="85">
        <v>1712270</v>
      </c>
      <c r="H872" s="89"/>
      <c r="I872" s="263" t="s">
        <v>3277</v>
      </c>
      <c r="J872" s="89"/>
      <c r="K872" s="89"/>
      <c r="L872" s="89"/>
      <c r="M872" s="89"/>
      <c r="N872" s="264">
        <v>0</v>
      </c>
      <c r="O872" s="264">
        <v>3362.75</v>
      </c>
      <c r="P872" s="89" t="s">
        <v>670</v>
      </c>
    </row>
    <row r="873" spans="1:16" ht="38.25" hidden="1">
      <c r="A873" s="261" t="s">
        <v>565</v>
      </c>
      <c r="B873" s="89"/>
      <c r="C873" s="262" t="s">
        <v>615</v>
      </c>
      <c r="D873" s="84">
        <v>43510</v>
      </c>
      <c r="E873" s="85" t="s">
        <v>2617</v>
      </c>
      <c r="F873" s="85" t="s">
        <v>3</v>
      </c>
      <c r="G873" s="85">
        <v>1712378</v>
      </c>
      <c r="H873" s="89"/>
      <c r="I873" s="263" t="s">
        <v>3278</v>
      </c>
      <c r="J873" s="89"/>
      <c r="K873" s="89"/>
      <c r="L873" s="89"/>
      <c r="M873" s="89"/>
      <c r="N873" s="264">
        <v>0</v>
      </c>
      <c r="O873" s="264">
        <v>3216.21</v>
      </c>
      <c r="P873" s="89" t="s">
        <v>670</v>
      </c>
    </row>
    <row r="874" spans="1:16" ht="38.25" hidden="1">
      <c r="A874" s="261" t="s">
        <v>565</v>
      </c>
      <c r="B874" s="89"/>
      <c r="C874" s="262" t="s">
        <v>615</v>
      </c>
      <c r="D874" s="84">
        <v>43510</v>
      </c>
      <c r="E874" s="85" t="s">
        <v>2618</v>
      </c>
      <c r="F874" s="85" t="s">
        <v>3</v>
      </c>
      <c r="G874" s="85">
        <v>1712349</v>
      </c>
      <c r="H874" s="89"/>
      <c r="I874" s="263" t="s">
        <v>3279</v>
      </c>
      <c r="J874" s="89"/>
      <c r="K874" s="89"/>
      <c r="L874" s="89"/>
      <c r="M874" s="89"/>
      <c r="N874" s="264">
        <v>0</v>
      </c>
      <c r="O874" s="264">
        <v>3035.81</v>
      </c>
      <c r="P874" s="89" t="s">
        <v>670</v>
      </c>
    </row>
    <row r="875" spans="1:16" ht="51" hidden="1">
      <c r="A875" s="261" t="s">
        <v>565</v>
      </c>
      <c r="B875" s="89"/>
      <c r="C875" s="262" t="s">
        <v>615</v>
      </c>
      <c r="D875" s="84">
        <v>43510</v>
      </c>
      <c r="E875" s="85" t="s">
        <v>2619</v>
      </c>
      <c r="F875" s="85" t="s">
        <v>3</v>
      </c>
      <c r="G875" s="85">
        <v>1712344</v>
      </c>
      <c r="H875" s="89"/>
      <c r="I875" s="263" t="s">
        <v>3280</v>
      </c>
      <c r="J875" s="89"/>
      <c r="K875" s="89"/>
      <c r="L875" s="89"/>
      <c r="M875" s="89"/>
      <c r="N875" s="264">
        <v>0</v>
      </c>
      <c r="O875" s="264">
        <v>14429</v>
      </c>
      <c r="P875" s="89" t="s">
        <v>670</v>
      </c>
    </row>
    <row r="876" spans="1:16" ht="51" hidden="1">
      <c r="A876" s="261">
        <v>87</v>
      </c>
      <c r="B876" s="89"/>
      <c r="C876" s="262" t="s">
        <v>57</v>
      </c>
      <c r="D876" s="84">
        <v>43510</v>
      </c>
      <c r="E876" s="85" t="s">
        <v>2620</v>
      </c>
      <c r="F876" s="85" t="s">
        <v>3</v>
      </c>
      <c r="G876" s="85">
        <v>1712310</v>
      </c>
      <c r="H876" s="89"/>
      <c r="I876" s="263" t="s">
        <v>3281</v>
      </c>
      <c r="J876" s="89"/>
      <c r="K876" s="89"/>
      <c r="L876" s="89"/>
      <c r="M876" s="89"/>
      <c r="N876" s="264">
        <v>0</v>
      </c>
      <c r="O876" s="264">
        <v>20188.91</v>
      </c>
      <c r="P876" s="89" t="s">
        <v>670</v>
      </c>
    </row>
    <row r="877" spans="1:16" ht="63.75" hidden="1">
      <c r="A877" s="261">
        <v>81</v>
      </c>
      <c r="B877" s="89"/>
      <c r="C877" s="262" t="s">
        <v>55</v>
      </c>
      <c r="D877" s="84">
        <v>43510</v>
      </c>
      <c r="E877" s="85" t="s">
        <v>2621</v>
      </c>
      <c r="F877" s="85" t="s">
        <v>3</v>
      </c>
      <c r="G877" s="85">
        <v>1712280</v>
      </c>
      <c r="H877" s="89"/>
      <c r="I877" s="263" t="s">
        <v>3282</v>
      </c>
      <c r="J877" s="89"/>
      <c r="K877" s="89"/>
      <c r="L877" s="89"/>
      <c r="M877" s="89"/>
      <c r="N877" s="264">
        <v>0</v>
      </c>
      <c r="O877" s="264">
        <v>1392</v>
      </c>
      <c r="P877" s="89" t="s">
        <v>670</v>
      </c>
    </row>
    <row r="878" spans="1:16" ht="51" hidden="1">
      <c r="A878" s="261">
        <v>287</v>
      </c>
      <c r="B878" s="89"/>
      <c r="C878" s="262" t="s">
        <v>126</v>
      </c>
      <c r="D878" s="84">
        <v>43510</v>
      </c>
      <c r="E878" s="85" t="s">
        <v>2622</v>
      </c>
      <c r="F878" s="85" t="s">
        <v>3</v>
      </c>
      <c r="G878" s="85">
        <v>1712207</v>
      </c>
      <c r="H878" s="89"/>
      <c r="I878" s="263" t="s">
        <v>3283</v>
      </c>
      <c r="J878" s="89"/>
      <c r="K878" s="89"/>
      <c r="L878" s="89"/>
      <c r="M878" s="89"/>
      <c r="N878" s="264">
        <v>0</v>
      </c>
      <c r="O878" s="264">
        <v>7588.8</v>
      </c>
      <c r="P878" s="89" t="s">
        <v>670</v>
      </c>
    </row>
    <row r="879" spans="1:16" ht="51" hidden="1">
      <c r="A879" s="261" t="s">
        <v>565</v>
      </c>
      <c r="B879" s="89"/>
      <c r="C879" s="262" t="s">
        <v>615</v>
      </c>
      <c r="D879" s="84">
        <v>43510</v>
      </c>
      <c r="E879" s="85" t="s">
        <v>2623</v>
      </c>
      <c r="F879" s="85" t="s">
        <v>3</v>
      </c>
      <c r="G879" s="85">
        <v>1712266</v>
      </c>
      <c r="H879" s="89"/>
      <c r="I879" s="263" t="s">
        <v>3284</v>
      </c>
      <c r="J879" s="89"/>
      <c r="K879" s="89"/>
      <c r="L879" s="89"/>
      <c r="M879" s="89"/>
      <c r="N879" s="264">
        <v>0</v>
      </c>
      <c r="O879" s="264">
        <v>1187</v>
      </c>
      <c r="P879" s="89" t="s">
        <v>670</v>
      </c>
    </row>
    <row r="880" spans="1:16" ht="63.75" hidden="1">
      <c r="A880" s="261">
        <v>378</v>
      </c>
      <c r="B880" s="89"/>
      <c r="C880" s="262" t="s">
        <v>639</v>
      </c>
      <c r="D880" s="84">
        <v>43510</v>
      </c>
      <c r="E880" s="85" t="s">
        <v>2624</v>
      </c>
      <c r="F880" s="85" t="s">
        <v>3</v>
      </c>
      <c r="G880" s="85">
        <v>1712241</v>
      </c>
      <c r="H880" s="89"/>
      <c r="I880" s="263" t="s">
        <v>3285</v>
      </c>
      <c r="J880" s="89"/>
      <c r="K880" s="89"/>
      <c r="L880" s="89"/>
      <c r="M880" s="89"/>
      <c r="N880" s="264">
        <v>0</v>
      </c>
      <c r="O880" s="264">
        <v>330.18</v>
      </c>
      <c r="P880" s="89" t="s">
        <v>670</v>
      </c>
    </row>
    <row r="881" spans="1:16" ht="51" hidden="1">
      <c r="A881" s="261" t="s">
        <v>565</v>
      </c>
      <c r="B881" s="89"/>
      <c r="C881" s="262" t="s">
        <v>615</v>
      </c>
      <c r="D881" s="84">
        <v>43510</v>
      </c>
      <c r="E881" s="85" t="s">
        <v>2625</v>
      </c>
      <c r="F881" s="85" t="s">
        <v>3</v>
      </c>
      <c r="G881" s="85">
        <v>1712216</v>
      </c>
      <c r="H881" s="89"/>
      <c r="I881" s="263" t="s">
        <v>3286</v>
      </c>
      <c r="J881" s="89"/>
      <c r="K881" s="89"/>
      <c r="L881" s="89"/>
      <c r="M881" s="89"/>
      <c r="N881" s="264">
        <v>0</v>
      </c>
      <c r="O881" s="264">
        <v>11981.45</v>
      </c>
      <c r="P881" s="89" t="s">
        <v>670</v>
      </c>
    </row>
    <row r="882" spans="1:16" ht="51" hidden="1">
      <c r="A882" s="261" t="s">
        <v>565</v>
      </c>
      <c r="B882" s="89"/>
      <c r="C882" s="262" t="s">
        <v>615</v>
      </c>
      <c r="D882" s="84">
        <v>43510</v>
      </c>
      <c r="E882" s="85" t="s">
        <v>2626</v>
      </c>
      <c r="F882" s="85" t="s">
        <v>3</v>
      </c>
      <c r="G882" s="85">
        <v>1712214</v>
      </c>
      <c r="H882" s="89"/>
      <c r="I882" s="263" t="s">
        <v>724</v>
      </c>
      <c r="J882" s="89"/>
      <c r="K882" s="89"/>
      <c r="L882" s="89"/>
      <c r="M882" s="89"/>
      <c r="N882" s="264">
        <v>0</v>
      </c>
      <c r="O882" s="264">
        <v>674.64</v>
      </c>
      <c r="P882" s="89" t="s">
        <v>670</v>
      </c>
    </row>
    <row r="883" spans="1:16" ht="51" hidden="1">
      <c r="A883" s="261" t="s">
        <v>565</v>
      </c>
      <c r="B883" s="89"/>
      <c r="C883" s="262" t="s">
        <v>615</v>
      </c>
      <c r="D883" s="84">
        <v>43510</v>
      </c>
      <c r="E883" s="85" t="s">
        <v>2627</v>
      </c>
      <c r="F883" s="85" t="s">
        <v>3</v>
      </c>
      <c r="G883" s="85">
        <v>1712212</v>
      </c>
      <c r="H883" s="89"/>
      <c r="I883" s="263" t="s">
        <v>3287</v>
      </c>
      <c r="J883" s="89"/>
      <c r="K883" s="89"/>
      <c r="L883" s="89"/>
      <c r="M883" s="89"/>
      <c r="N883" s="264">
        <v>0</v>
      </c>
      <c r="O883" s="264">
        <v>485.75</v>
      </c>
      <c r="P883" s="89" t="s">
        <v>670</v>
      </c>
    </row>
    <row r="884" spans="1:16" ht="38.25" hidden="1">
      <c r="A884" s="261" t="s">
        <v>565</v>
      </c>
      <c r="B884" s="89"/>
      <c r="C884" s="262" t="s">
        <v>615</v>
      </c>
      <c r="D884" s="84">
        <v>43510</v>
      </c>
      <c r="E884" s="85" t="s">
        <v>2628</v>
      </c>
      <c r="F884" s="85" t="s">
        <v>3</v>
      </c>
      <c r="G884" s="85">
        <v>1712202</v>
      </c>
      <c r="H884" s="89"/>
      <c r="I884" s="263" t="s">
        <v>3288</v>
      </c>
      <c r="J884" s="89"/>
      <c r="K884" s="89"/>
      <c r="L884" s="89"/>
      <c r="M884" s="89"/>
      <c r="N884" s="264">
        <v>0</v>
      </c>
      <c r="O884" s="264">
        <v>655.20000000000005</v>
      </c>
      <c r="P884" s="89" t="s">
        <v>670</v>
      </c>
    </row>
    <row r="885" spans="1:16" ht="51" hidden="1">
      <c r="A885" s="261">
        <v>902</v>
      </c>
      <c r="B885" s="89"/>
      <c r="C885" s="262" t="s">
        <v>203</v>
      </c>
      <c r="D885" s="84">
        <v>43510</v>
      </c>
      <c r="E885" s="85" t="s">
        <v>2629</v>
      </c>
      <c r="F885" s="85" t="s">
        <v>3</v>
      </c>
      <c r="G885" s="85">
        <v>1712317</v>
      </c>
      <c r="H885" s="89"/>
      <c r="I885" s="263" t="s">
        <v>3289</v>
      </c>
      <c r="J885" s="89"/>
      <c r="K885" s="89"/>
      <c r="L885" s="89"/>
      <c r="M885" s="89"/>
      <c r="N885" s="264">
        <v>0</v>
      </c>
      <c r="O885" s="264">
        <v>1419.22</v>
      </c>
      <c r="P885" s="89" t="s">
        <v>670</v>
      </c>
    </row>
    <row r="886" spans="1:16" ht="102" hidden="1">
      <c r="A886" s="261">
        <v>41</v>
      </c>
      <c r="B886" s="89"/>
      <c r="C886" s="262" t="s">
        <v>47</v>
      </c>
      <c r="D886" s="84">
        <v>43510</v>
      </c>
      <c r="E886" s="85" t="s">
        <v>2630</v>
      </c>
      <c r="F886" s="85" t="s">
        <v>629</v>
      </c>
      <c r="G886" s="85">
        <v>7213</v>
      </c>
      <c r="H886" s="89"/>
      <c r="I886" s="263" t="s">
        <v>3290</v>
      </c>
      <c r="J886" s="89"/>
      <c r="K886" s="89"/>
      <c r="L886" s="89"/>
      <c r="M886" s="89"/>
      <c r="N886" s="264">
        <v>154.18</v>
      </c>
      <c r="O886" s="264">
        <v>0</v>
      </c>
      <c r="P886" s="89" t="s">
        <v>670</v>
      </c>
    </row>
    <row r="887" spans="1:16" ht="89.25" hidden="1">
      <c r="A887" s="261">
        <v>41</v>
      </c>
      <c r="B887" s="89"/>
      <c r="C887" s="262" t="s">
        <v>47</v>
      </c>
      <c r="D887" s="84">
        <v>43510</v>
      </c>
      <c r="E887" s="85" t="s">
        <v>2631</v>
      </c>
      <c r="F887" s="85" t="s">
        <v>629</v>
      </c>
      <c r="G887" s="85">
        <v>7214</v>
      </c>
      <c r="H887" s="89"/>
      <c r="I887" s="263" t="s">
        <v>3291</v>
      </c>
      <c r="J887" s="89"/>
      <c r="K887" s="89"/>
      <c r="L887" s="89"/>
      <c r="M887" s="89"/>
      <c r="N887" s="264">
        <v>1319.14</v>
      </c>
      <c r="O887" s="264">
        <v>0</v>
      </c>
      <c r="P887" s="89" t="s">
        <v>670</v>
      </c>
    </row>
    <row r="888" spans="1:16" ht="51" hidden="1">
      <c r="A888" s="261">
        <v>10</v>
      </c>
      <c r="B888" s="89"/>
      <c r="C888" s="262" t="s">
        <v>41</v>
      </c>
      <c r="D888" s="84">
        <v>43510</v>
      </c>
      <c r="E888" s="85" t="s">
        <v>2632</v>
      </c>
      <c r="F888" s="85" t="s">
        <v>6</v>
      </c>
      <c r="G888" s="85">
        <v>964475</v>
      </c>
      <c r="H888" s="89"/>
      <c r="I888" s="263" t="s">
        <v>3292</v>
      </c>
      <c r="J888" s="89"/>
      <c r="K888" s="89"/>
      <c r="L888" s="89"/>
      <c r="M888" s="89"/>
      <c r="N888" s="264">
        <v>0</v>
      </c>
      <c r="O888" s="264">
        <v>159723.64000000001</v>
      </c>
      <c r="P888" s="89" t="s">
        <v>670</v>
      </c>
    </row>
    <row r="889" spans="1:16" ht="63.75" hidden="1">
      <c r="A889" s="261">
        <v>10</v>
      </c>
      <c r="B889" s="89"/>
      <c r="C889" s="262" t="s">
        <v>41</v>
      </c>
      <c r="D889" s="84">
        <v>43510</v>
      </c>
      <c r="E889" s="85" t="s">
        <v>2633</v>
      </c>
      <c r="F889" s="85" t="s">
        <v>6</v>
      </c>
      <c r="G889" s="85">
        <v>964473</v>
      </c>
      <c r="H889" s="89"/>
      <c r="I889" s="263" t="s">
        <v>3293</v>
      </c>
      <c r="J889" s="89"/>
      <c r="K889" s="89"/>
      <c r="L889" s="89"/>
      <c r="M889" s="89"/>
      <c r="N889" s="264">
        <v>0</v>
      </c>
      <c r="O889" s="264">
        <v>19826.57</v>
      </c>
      <c r="P889" s="89" t="s">
        <v>670</v>
      </c>
    </row>
    <row r="890" spans="1:16" ht="51" hidden="1">
      <c r="A890" s="261">
        <v>10</v>
      </c>
      <c r="B890" s="89"/>
      <c r="C890" s="262" t="s">
        <v>41</v>
      </c>
      <c r="D890" s="84">
        <v>43510</v>
      </c>
      <c r="E890" s="85" t="s">
        <v>2634</v>
      </c>
      <c r="F890" s="85" t="s">
        <v>6</v>
      </c>
      <c r="G890" s="85">
        <v>964465</v>
      </c>
      <c r="H890" s="89"/>
      <c r="I890" s="263" t="s">
        <v>3294</v>
      </c>
      <c r="J890" s="89"/>
      <c r="K890" s="89"/>
      <c r="L890" s="89"/>
      <c r="M890" s="89"/>
      <c r="N890" s="264">
        <v>0</v>
      </c>
      <c r="O890" s="264">
        <v>90920.93</v>
      </c>
      <c r="P890" s="89" t="s">
        <v>670</v>
      </c>
    </row>
    <row r="891" spans="1:16" ht="51" hidden="1">
      <c r="A891" s="261">
        <v>10</v>
      </c>
      <c r="B891" s="89"/>
      <c r="C891" s="262" t="s">
        <v>41</v>
      </c>
      <c r="D891" s="84">
        <v>43510</v>
      </c>
      <c r="E891" s="85" t="s">
        <v>2635</v>
      </c>
      <c r="F891" s="85" t="s">
        <v>6</v>
      </c>
      <c r="G891" s="85">
        <v>964463</v>
      </c>
      <c r="H891" s="89"/>
      <c r="I891" s="263" t="s">
        <v>3295</v>
      </c>
      <c r="J891" s="89"/>
      <c r="K891" s="89"/>
      <c r="L891" s="89"/>
      <c r="M891" s="89"/>
      <c r="N891" s="264">
        <v>0</v>
      </c>
      <c r="O891" s="264">
        <v>19922.669999999998</v>
      </c>
      <c r="P891" s="89" t="s">
        <v>670</v>
      </c>
    </row>
    <row r="892" spans="1:16" ht="63.75" hidden="1">
      <c r="A892" s="261">
        <v>10</v>
      </c>
      <c r="B892" s="89"/>
      <c r="C892" s="262" t="s">
        <v>41</v>
      </c>
      <c r="D892" s="84">
        <v>43510</v>
      </c>
      <c r="E892" s="85" t="s">
        <v>2636</v>
      </c>
      <c r="F892" s="85" t="s">
        <v>6</v>
      </c>
      <c r="G892" s="85">
        <v>964461</v>
      </c>
      <c r="H892" s="89"/>
      <c r="I892" s="263" t="s">
        <v>3296</v>
      </c>
      <c r="J892" s="89"/>
      <c r="K892" s="89"/>
      <c r="L892" s="89"/>
      <c r="M892" s="89"/>
      <c r="N892" s="264">
        <v>0</v>
      </c>
      <c r="O892" s="264">
        <v>89719.95</v>
      </c>
      <c r="P892" s="89" t="s">
        <v>670</v>
      </c>
    </row>
    <row r="893" spans="1:16" ht="51" hidden="1">
      <c r="A893" s="261">
        <v>46</v>
      </c>
      <c r="B893" s="89"/>
      <c r="C893" s="262" t="s">
        <v>48</v>
      </c>
      <c r="D893" s="84">
        <v>43510</v>
      </c>
      <c r="E893" s="85" t="s">
        <v>2637</v>
      </c>
      <c r="F893" s="85" t="s">
        <v>671</v>
      </c>
      <c r="G893" s="85">
        <v>192392</v>
      </c>
      <c r="H893" s="89"/>
      <c r="I893" s="263" t="s">
        <v>3297</v>
      </c>
      <c r="J893" s="89"/>
      <c r="K893" s="89"/>
      <c r="L893" s="89"/>
      <c r="M893" s="89"/>
      <c r="N893" s="264">
        <v>0</v>
      </c>
      <c r="O893" s="264">
        <v>19930</v>
      </c>
      <c r="P893" s="89" t="s">
        <v>670</v>
      </c>
    </row>
    <row r="894" spans="1:16" ht="89.25" hidden="1">
      <c r="A894" s="261">
        <v>590</v>
      </c>
      <c r="B894" s="89"/>
      <c r="C894" s="262" t="s">
        <v>611</v>
      </c>
      <c r="D894" s="84">
        <v>43510</v>
      </c>
      <c r="E894" s="85" t="s">
        <v>2638</v>
      </c>
      <c r="F894" s="85" t="s">
        <v>11</v>
      </c>
      <c r="G894" s="85">
        <v>947194</v>
      </c>
      <c r="H894" s="89"/>
      <c r="I894" s="263" t="s">
        <v>3298</v>
      </c>
      <c r="J894" s="89"/>
      <c r="K894" s="89"/>
      <c r="L894" s="89"/>
      <c r="M894" s="89"/>
      <c r="N894" s="264">
        <v>12124.01</v>
      </c>
      <c r="O894" s="264">
        <v>0</v>
      </c>
      <c r="P894" s="89" t="s">
        <v>670</v>
      </c>
    </row>
    <row r="895" spans="1:16" ht="38.25" hidden="1">
      <c r="A895" s="261">
        <v>10</v>
      </c>
      <c r="B895" s="89"/>
      <c r="C895" s="262" t="s">
        <v>41</v>
      </c>
      <c r="D895" s="84">
        <v>43510</v>
      </c>
      <c r="E895" s="85" t="s">
        <v>2639</v>
      </c>
      <c r="F895" s="85" t="s">
        <v>6</v>
      </c>
      <c r="G895" s="85">
        <v>965078</v>
      </c>
      <c r="H895" s="89"/>
      <c r="I895" s="263" t="s">
        <v>3299</v>
      </c>
      <c r="J895" s="89"/>
      <c r="K895" s="89"/>
      <c r="L895" s="89"/>
      <c r="M895" s="89"/>
      <c r="N895" s="264">
        <v>0</v>
      </c>
      <c r="O895" s="264">
        <v>8517.3799999999992</v>
      </c>
      <c r="P895" s="89" t="s">
        <v>670</v>
      </c>
    </row>
    <row r="896" spans="1:16" ht="51" hidden="1">
      <c r="A896" s="261" t="s">
        <v>565</v>
      </c>
      <c r="B896" s="89"/>
      <c r="C896" s="262" t="s">
        <v>615</v>
      </c>
      <c r="D896" s="84">
        <v>43510</v>
      </c>
      <c r="E896" s="85" t="s">
        <v>2640</v>
      </c>
      <c r="F896" s="85" t="s">
        <v>6</v>
      </c>
      <c r="G896" s="85">
        <v>965076</v>
      </c>
      <c r="H896" s="89"/>
      <c r="I896" s="263" t="s">
        <v>3300</v>
      </c>
      <c r="J896" s="89"/>
      <c r="K896" s="89"/>
      <c r="L896" s="89"/>
      <c r="M896" s="89"/>
      <c r="N896" s="264">
        <v>0</v>
      </c>
      <c r="O896" s="264">
        <v>44551.31</v>
      </c>
      <c r="P896" s="89" t="s">
        <v>670</v>
      </c>
    </row>
    <row r="897" spans="1:16" ht="63.75" hidden="1">
      <c r="A897" s="261">
        <v>46</v>
      </c>
      <c r="B897" s="89"/>
      <c r="C897" s="262" t="s">
        <v>48</v>
      </c>
      <c r="D897" s="84">
        <v>43510</v>
      </c>
      <c r="E897" s="85" t="s">
        <v>2641</v>
      </c>
      <c r="F897" s="85" t="s">
        <v>6</v>
      </c>
      <c r="G897" s="85">
        <v>1082753</v>
      </c>
      <c r="H897" s="89"/>
      <c r="I897" s="263" t="s">
        <v>3301</v>
      </c>
      <c r="J897" s="89"/>
      <c r="K897" s="89"/>
      <c r="L897" s="89"/>
      <c r="M897" s="89"/>
      <c r="N897" s="264">
        <v>0</v>
      </c>
      <c r="O897" s="264">
        <v>277.5</v>
      </c>
      <c r="P897" s="89" t="s">
        <v>670</v>
      </c>
    </row>
    <row r="898" spans="1:16" ht="51" hidden="1">
      <c r="A898" s="261" t="s">
        <v>556</v>
      </c>
      <c r="B898" s="89"/>
      <c r="C898" s="262" t="s">
        <v>616</v>
      </c>
      <c r="D898" s="84">
        <v>43510</v>
      </c>
      <c r="E898" s="85" t="s">
        <v>2642</v>
      </c>
      <c r="F898" s="85" t="s">
        <v>15</v>
      </c>
      <c r="G898" s="85">
        <v>965077</v>
      </c>
      <c r="H898" s="89"/>
      <c r="I898" s="263" t="s">
        <v>3302</v>
      </c>
      <c r="J898" s="89"/>
      <c r="K898" s="89"/>
      <c r="L898" s="89"/>
      <c r="M898" s="89"/>
      <c r="N898" s="264">
        <v>50</v>
      </c>
      <c r="O898" s="264">
        <v>0</v>
      </c>
      <c r="P898" s="89" t="s">
        <v>670</v>
      </c>
    </row>
    <row r="899" spans="1:16" ht="89.25" hidden="1">
      <c r="A899" s="261">
        <v>590</v>
      </c>
      <c r="B899" s="89"/>
      <c r="C899" s="262" t="s">
        <v>611</v>
      </c>
      <c r="D899" s="84">
        <v>43510</v>
      </c>
      <c r="E899" s="85" t="s">
        <v>2643</v>
      </c>
      <c r="F899" s="85" t="s">
        <v>11</v>
      </c>
      <c r="G899" s="85">
        <v>947206</v>
      </c>
      <c r="H899" s="89"/>
      <c r="I899" s="263" t="s">
        <v>3303</v>
      </c>
      <c r="J899" s="89"/>
      <c r="K899" s="89"/>
      <c r="L899" s="89"/>
      <c r="M899" s="89"/>
      <c r="N899" s="264">
        <v>490</v>
      </c>
      <c r="O899" s="264">
        <v>0</v>
      </c>
      <c r="P899" s="89" t="s">
        <v>670</v>
      </c>
    </row>
    <row r="900" spans="1:16" ht="63.75" hidden="1">
      <c r="A900" s="261">
        <v>10</v>
      </c>
      <c r="B900" s="89"/>
      <c r="C900" s="262" t="s">
        <v>41</v>
      </c>
      <c r="D900" s="84">
        <v>43510</v>
      </c>
      <c r="E900" s="85" t="s">
        <v>2644</v>
      </c>
      <c r="F900" s="85" t="s">
        <v>6</v>
      </c>
      <c r="G900" s="85">
        <v>965204</v>
      </c>
      <c r="H900" s="89"/>
      <c r="I900" s="263" t="s">
        <v>3304</v>
      </c>
      <c r="J900" s="89"/>
      <c r="K900" s="89"/>
      <c r="L900" s="89"/>
      <c r="M900" s="89"/>
      <c r="N900" s="264">
        <v>0</v>
      </c>
      <c r="O900" s="264">
        <v>68035.149999999994</v>
      </c>
      <c r="P900" s="89" t="s">
        <v>670</v>
      </c>
    </row>
    <row r="901" spans="1:16" ht="76.5" hidden="1">
      <c r="A901" s="261" t="s">
        <v>557</v>
      </c>
      <c r="B901" s="89"/>
      <c r="C901" s="262" t="s">
        <v>777</v>
      </c>
      <c r="D901" s="84">
        <v>43510</v>
      </c>
      <c r="E901" s="85" t="s">
        <v>2645</v>
      </c>
      <c r="F901" s="85" t="s">
        <v>6</v>
      </c>
      <c r="G901" s="85">
        <v>1082774</v>
      </c>
      <c r="H901" s="89"/>
      <c r="I901" s="263" t="s">
        <v>3305</v>
      </c>
      <c r="J901" s="89"/>
      <c r="K901" s="89"/>
      <c r="L901" s="89"/>
      <c r="M901" s="89"/>
      <c r="N901" s="264">
        <v>0</v>
      </c>
      <c r="O901" s="264">
        <v>10000</v>
      </c>
      <c r="P901" s="89" t="s">
        <v>670</v>
      </c>
    </row>
    <row r="902" spans="1:16" ht="63.75" hidden="1">
      <c r="A902" s="261">
        <v>10</v>
      </c>
      <c r="B902" s="89"/>
      <c r="C902" s="262" t="s">
        <v>41</v>
      </c>
      <c r="D902" s="84">
        <v>43510</v>
      </c>
      <c r="E902" s="85" t="s">
        <v>2646</v>
      </c>
      <c r="F902" s="85" t="s">
        <v>6</v>
      </c>
      <c r="G902" s="85">
        <v>965392</v>
      </c>
      <c r="H902" s="89"/>
      <c r="I902" s="263" t="s">
        <v>3306</v>
      </c>
      <c r="J902" s="89"/>
      <c r="K902" s="89"/>
      <c r="L902" s="89"/>
      <c r="M902" s="89"/>
      <c r="N902" s="264">
        <v>0</v>
      </c>
      <c r="O902" s="264">
        <v>2226.21</v>
      </c>
      <c r="P902" s="89" t="s">
        <v>670</v>
      </c>
    </row>
    <row r="903" spans="1:16" ht="51" hidden="1">
      <c r="A903" s="261">
        <v>10</v>
      </c>
      <c r="B903" s="89"/>
      <c r="C903" s="262" t="s">
        <v>41</v>
      </c>
      <c r="D903" s="84">
        <v>43510</v>
      </c>
      <c r="E903" s="85" t="s">
        <v>2647</v>
      </c>
      <c r="F903" s="85" t="s">
        <v>6</v>
      </c>
      <c r="G903" s="85">
        <v>965399</v>
      </c>
      <c r="H903" s="89"/>
      <c r="I903" s="263" t="s">
        <v>3307</v>
      </c>
      <c r="J903" s="89"/>
      <c r="K903" s="89"/>
      <c r="L903" s="89"/>
      <c r="M903" s="89"/>
      <c r="N903" s="264">
        <v>0</v>
      </c>
      <c r="O903" s="264">
        <v>19521.78</v>
      </c>
      <c r="P903" s="89" t="s">
        <v>670</v>
      </c>
    </row>
    <row r="904" spans="1:16" ht="51" hidden="1">
      <c r="A904" s="261">
        <v>10</v>
      </c>
      <c r="B904" s="89"/>
      <c r="C904" s="262" t="s">
        <v>41</v>
      </c>
      <c r="D904" s="84">
        <v>43510</v>
      </c>
      <c r="E904" s="85" t="s">
        <v>2648</v>
      </c>
      <c r="F904" s="85" t="s">
        <v>6</v>
      </c>
      <c r="G904" s="85">
        <v>965401</v>
      </c>
      <c r="H904" s="89"/>
      <c r="I904" s="263" t="s">
        <v>3308</v>
      </c>
      <c r="J904" s="89"/>
      <c r="K904" s="89"/>
      <c r="L904" s="89"/>
      <c r="M904" s="89"/>
      <c r="N904" s="264">
        <v>0</v>
      </c>
      <c r="O904" s="264">
        <v>48601.66</v>
      </c>
      <c r="P904" s="89" t="s">
        <v>670</v>
      </c>
    </row>
    <row r="905" spans="1:16" ht="63.75" hidden="1">
      <c r="A905" s="261">
        <v>10</v>
      </c>
      <c r="B905" s="89"/>
      <c r="C905" s="262" t="s">
        <v>41</v>
      </c>
      <c r="D905" s="84">
        <v>43510</v>
      </c>
      <c r="E905" s="85" t="s">
        <v>2649</v>
      </c>
      <c r="F905" s="85" t="s">
        <v>6</v>
      </c>
      <c r="G905" s="85">
        <v>965405</v>
      </c>
      <c r="H905" s="89"/>
      <c r="I905" s="263" t="s">
        <v>3309</v>
      </c>
      <c r="J905" s="89"/>
      <c r="K905" s="89"/>
      <c r="L905" s="89"/>
      <c r="M905" s="89"/>
      <c r="N905" s="264">
        <v>0</v>
      </c>
      <c r="O905" s="264">
        <v>17507.75</v>
      </c>
      <c r="P905" s="89" t="s">
        <v>670</v>
      </c>
    </row>
    <row r="906" spans="1:16" ht="51" hidden="1">
      <c r="A906" s="261">
        <v>10</v>
      </c>
      <c r="B906" s="89"/>
      <c r="C906" s="262" t="s">
        <v>41</v>
      </c>
      <c r="D906" s="84">
        <v>43510</v>
      </c>
      <c r="E906" s="85" t="s">
        <v>2650</v>
      </c>
      <c r="F906" s="85" t="s">
        <v>6</v>
      </c>
      <c r="G906" s="85">
        <v>965480</v>
      </c>
      <c r="H906" s="89"/>
      <c r="I906" s="263" t="s">
        <v>3310</v>
      </c>
      <c r="J906" s="89"/>
      <c r="K906" s="89"/>
      <c r="L906" s="89"/>
      <c r="M906" s="89"/>
      <c r="N906" s="264">
        <v>0</v>
      </c>
      <c r="O906" s="264">
        <v>36640.839999999997</v>
      </c>
      <c r="P906" s="89" t="s">
        <v>670</v>
      </c>
    </row>
    <row r="907" spans="1:16" ht="63.75" hidden="1">
      <c r="A907" s="261">
        <v>10</v>
      </c>
      <c r="B907" s="89"/>
      <c r="C907" s="262" t="s">
        <v>41</v>
      </c>
      <c r="D907" s="84">
        <v>43510</v>
      </c>
      <c r="E907" s="85" t="s">
        <v>2651</v>
      </c>
      <c r="F907" s="85" t="s">
        <v>6</v>
      </c>
      <c r="G907" s="85">
        <v>965483</v>
      </c>
      <c r="H907" s="89"/>
      <c r="I907" s="263" t="s">
        <v>3311</v>
      </c>
      <c r="J907" s="89"/>
      <c r="K907" s="89"/>
      <c r="L907" s="89"/>
      <c r="M907" s="89"/>
      <c r="N907" s="264">
        <v>0</v>
      </c>
      <c r="O907" s="264">
        <v>1503.57</v>
      </c>
      <c r="P907" s="89" t="s">
        <v>670</v>
      </c>
    </row>
    <row r="908" spans="1:16" ht="89.25" hidden="1">
      <c r="A908" s="261" t="s">
        <v>556</v>
      </c>
      <c r="B908" s="89"/>
      <c r="C908" s="262" t="s">
        <v>616</v>
      </c>
      <c r="D908" s="84">
        <v>43510</v>
      </c>
      <c r="E908" s="85" t="s">
        <v>2652</v>
      </c>
      <c r="F908" s="85" t="s">
        <v>13</v>
      </c>
      <c r="G908" s="85">
        <v>947251</v>
      </c>
      <c r="H908" s="89"/>
      <c r="I908" s="263" t="s">
        <v>3313</v>
      </c>
      <c r="J908" s="89"/>
      <c r="K908" s="89"/>
      <c r="L908" s="89"/>
      <c r="M908" s="89"/>
      <c r="N908" s="264">
        <v>8825.2800000000007</v>
      </c>
      <c r="O908" s="264">
        <v>0</v>
      </c>
      <c r="P908" s="89" t="s">
        <v>670</v>
      </c>
    </row>
    <row r="909" spans="1:16" ht="89.25" hidden="1">
      <c r="A909" s="261" t="s">
        <v>556</v>
      </c>
      <c r="B909" s="89"/>
      <c r="C909" s="262" t="s">
        <v>616</v>
      </c>
      <c r="D909" s="84">
        <v>43510</v>
      </c>
      <c r="E909" s="85" t="s">
        <v>2653</v>
      </c>
      <c r="F909" s="85" t="s">
        <v>11</v>
      </c>
      <c r="G909" s="85">
        <v>947251</v>
      </c>
      <c r="H909" s="89"/>
      <c r="I909" s="263" t="s">
        <v>3314</v>
      </c>
      <c r="J909" s="89"/>
      <c r="K909" s="89"/>
      <c r="L909" s="89"/>
      <c r="M909" s="89"/>
      <c r="N909" s="264">
        <v>50</v>
      </c>
      <c r="O909" s="264">
        <v>0</v>
      </c>
      <c r="P909" s="89" t="s">
        <v>670</v>
      </c>
    </row>
    <row r="910" spans="1:16" ht="51" hidden="1">
      <c r="A910" s="261">
        <v>670</v>
      </c>
      <c r="B910" s="89"/>
      <c r="C910" s="262" t="s">
        <v>190</v>
      </c>
      <c r="D910" s="84">
        <v>43511</v>
      </c>
      <c r="E910" s="85" t="s">
        <v>2654</v>
      </c>
      <c r="F910" s="85" t="s">
        <v>3</v>
      </c>
      <c r="G910" s="85">
        <v>1712706</v>
      </c>
      <c r="H910" s="89"/>
      <c r="I910" s="263" t="s">
        <v>3315</v>
      </c>
      <c r="J910" s="89"/>
      <c r="K910" s="89"/>
      <c r="L910" s="89"/>
      <c r="M910" s="89"/>
      <c r="N910" s="264">
        <v>0</v>
      </c>
      <c r="O910" s="264">
        <v>59</v>
      </c>
      <c r="P910" s="89" t="s">
        <v>670</v>
      </c>
    </row>
    <row r="911" spans="1:16" ht="38.25" hidden="1">
      <c r="A911" s="261" t="s">
        <v>565</v>
      </c>
      <c r="B911" s="89"/>
      <c r="C911" s="262" t="s">
        <v>615</v>
      </c>
      <c r="D911" s="84">
        <v>43511</v>
      </c>
      <c r="E911" s="85" t="s">
        <v>2655</v>
      </c>
      <c r="F911" s="85" t="s">
        <v>3</v>
      </c>
      <c r="G911" s="85">
        <v>1712704</v>
      </c>
      <c r="H911" s="89"/>
      <c r="I911" s="263" t="s">
        <v>3316</v>
      </c>
      <c r="J911" s="89"/>
      <c r="K911" s="89"/>
      <c r="L911" s="89"/>
      <c r="M911" s="89"/>
      <c r="N911" s="264">
        <v>0</v>
      </c>
      <c r="O911" s="264">
        <v>130</v>
      </c>
      <c r="P911" s="89" t="s">
        <v>670</v>
      </c>
    </row>
    <row r="912" spans="1:16" ht="51" hidden="1">
      <c r="A912" s="261">
        <v>591</v>
      </c>
      <c r="B912" s="89"/>
      <c r="C912" s="262" t="s">
        <v>1364</v>
      </c>
      <c r="D912" s="84">
        <v>43511</v>
      </c>
      <c r="E912" s="85" t="s">
        <v>2656</v>
      </c>
      <c r="F912" s="85" t="s">
        <v>3</v>
      </c>
      <c r="G912" s="85">
        <v>1712825</v>
      </c>
      <c r="H912" s="89"/>
      <c r="I912" s="263" t="s">
        <v>3317</v>
      </c>
      <c r="J912" s="89"/>
      <c r="K912" s="89"/>
      <c r="L912" s="89"/>
      <c r="M912" s="89"/>
      <c r="N912" s="264">
        <v>0</v>
      </c>
      <c r="O912" s="264">
        <v>105.4</v>
      </c>
      <c r="P912" s="89" t="s">
        <v>670</v>
      </c>
    </row>
    <row r="913" spans="1:16" ht="51" hidden="1">
      <c r="A913" s="261">
        <v>130</v>
      </c>
      <c r="B913" s="89"/>
      <c r="C913" s="262" t="s">
        <v>67</v>
      </c>
      <c r="D913" s="84">
        <v>43511</v>
      </c>
      <c r="E913" s="85" t="s">
        <v>2657</v>
      </c>
      <c r="F913" s="85" t="s">
        <v>3</v>
      </c>
      <c r="G913" s="85">
        <v>1712893</v>
      </c>
      <c r="H913" s="89"/>
      <c r="I913" s="263" t="s">
        <v>3318</v>
      </c>
      <c r="J913" s="89"/>
      <c r="K913" s="89"/>
      <c r="L913" s="89"/>
      <c r="M913" s="89"/>
      <c r="N913" s="264">
        <v>0</v>
      </c>
      <c r="O913" s="264">
        <v>89000</v>
      </c>
      <c r="P913" s="89" t="s">
        <v>670</v>
      </c>
    </row>
    <row r="914" spans="1:16" ht="51" hidden="1">
      <c r="A914" s="261" t="s">
        <v>565</v>
      </c>
      <c r="B914" s="89"/>
      <c r="C914" s="262" t="s">
        <v>615</v>
      </c>
      <c r="D914" s="84">
        <v>43511</v>
      </c>
      <c r="E914" s="85" t="s">
        <v>2658</v>
      </c>
      <c r="F914" s="85" t="s">
        <v>3</v>
      </c>
      <c r="G914" s="85">
        <v>1712678</v>
      </c>
      <c r="H914" s="89"/>
      <c r="I914" s="263" t="s">
        <v>3319</v>
      </c>
      <c r="J914" s="89"/>
      <c r="K914" s="89"/>
      <c r="L914" s="89"/>
      <c r="M914" s="89"/>
      <c r="N914" s="264">
        <v>0</v>
      </c>
      <c r="O914" s="264">
        <v>8715.630000000001</v>
      </c>
      <c r="P914" s="89" t="s">
        <v>670</v>
      </c>
    </row>
    <row r="915" spans="1:16" ht="38.25" hidden="1">
      <c r="A915" s="261" t="s">
        <v>565</v>
      </c>
      <c r="B915" s="89"/>
      <c r="C915" s="262" t="s">
        <v>615</v>
      </c>
      <c r="D915" s="84">
        <v>43511</v>
      </c>
      <c r="E915" s="85" t="s">
        <v>2659</v>
      </c>
      <c r="F915" s="85" t="s">
        <v>3</v>
      </c>
      <c r="G915" s="85">
        <v>1712660</v>
      </c>
      <c r="H915" s="89"/>
      <c r="I915" s="263" t="s">
        <v>3320</v>
      </c>
      <c r="J915" s="89"/>
      <c r="K915" s="89"/>
      <c r="L915" s="89"/>
      <c r="M915" s="89"/>
      <c r="N915" s="264">
        <v>0</v>
      </c>
      <c r="O915" s="264">
        <v>22100</v>
      </c>
      <c r="P915" s="89" t="s">
        <v>670</v>
      </c>
    </row>
    <row r="916" spans="1:16" ht="38.25" hidden="1">
      <c r="A916" s="261" t="s">
        <v>565</v>
      </c>
      <c r="B916" s="89"/>
      <c r="C916" s="262" t="s">
        <v>615</v>
      </c>
      <c r="D916" s="84">
        <v>43511</v>
      </c>
      <c r="E916" s="85" t="s">
        <v>2660</v>
      </c>
      <c r="F916" s="85" t="s">
        <v>3</v>
      </c>
      <c r="G916" s="85">
        <v>1712630</v>
      </c>
      <c r="H916" s="89"/>
      <c r="I916" s="263" t="s">
        <v>3321</v>
      </c>
      <c r="J916" s="89"/>
      <c r="K916" s="89"/>
      <c r="L916" s="89"/>
      <c r="M916" s="89"/>
      <c r="N916" s="264">
        <v>0</v>
      </c>
      <c r="O916" s="264">
        <v>3030.82</v>
      </c>
      <c r="P916" s="89" t="s">
        <v>670</v>
      </c>
    </row>
    <row r="917" spans="1:16" ht="38.25" hidden="1">
      <c r="A917" s="261" t="s">
        <v>565</v>
      </c>
      <c r="B917" s="89"/>
      <c r="C917" s="262" t="s">
        <v>615</v>
      </c>
      <c r="D917" s="84">
        <v>43511</v>
      </c>
      <c r="E917" s="85" t="s">
        <v>2661</v>
      </c>
      <c r="F917" s="85" t="s">
        <v>3</v>
      </c>
      <c r="G917" s="85">
        <v>1712613</v>
      </c>
      <c r="H917" s="89"/>
      <c r="I917" s="263" t="s">
        <v>3322</v>
      </c>
      <c r="J917" s="89"/>
      <c r="K917" s="89"/>
      <c r="L917" s="89"/>
      <c r="M917" s="89"/>
      <c r="N917" s="264">
        <v>0</v>
      </c>
      <c r="O917" s="264">
        <v>1821.82</v>
      </c>
      <c r="P917" s="89" t="s">
        <v>670</v>
      </c>
    </row>
    <row r="918" spans="1:16" ht="51" hidden="1">
      <c r="A918" s="261" t="s">
        <v>557</v>
      </c>
      <c r="B918" s="89"/>
      <c r="C918" s="262" t="s">
        <v>777</v>
      </c>
      <c r="D918" s="84">
        <v>43511</v>
      </c>
      <c r="E918" s="85" t="s">
        <v>2662</v>
      </c>
      <c r="F918" s="85" t="s">
        <v>11</v>
      </c>
      <c r="G918" s="85">
        <v>11864</v>
      </c>
      <c r="H918" s="89"/>
      <c r="I918" s="263" t="s">
        <v>3323</v>
      </c>
      <c r="J918" s="89"/>
      <c r="K918" s="89"/>
      <c r="L918" s="89"/>
      <c r="M918" s="89"/>
      <c r="N918" s="264">
        <v>291.95</v>
      </c>
      <c r="O918" s="264">
        <v>0</v>
      </c>
      <c r="P918" s="89" t="s">
        <v>670</v>
      </c>
    </row>
    <row r="919" spans="1:16" ht="63.75" hidden="1">
      <c r="A919" s="261" t="s">
        <v>557</v>
      </c>
      <c r="B919" s="89"/>
      <c r="C919" s="262" t="s">
        <v>777</v>
      </c>
      <c r="D919" s="84">
        <v>43511</v>
      </c>
      <c r="E919" s="85" t="s">
        <v>2663</v>
      </c>
      <c r="F919" s="85" t="s">
        <v>11</v>
      </c>
      <c r="G919" s="85">
        <v>11863</v>
      </c>
      <c r="H919" s="89"/>
      <c r="I919" s="263" t="s">
        <v>3324</v>
      </c>
      <c r="J919" s="89"/>
      <c r="K919" s="89"/>
      <c r="L919" s="89"/>
      <c r="M919" s="89"/>
      <c r="N919" s="264">
        <v>1877.44</v>
      </c>
      <c r="O919" s="264">
        <v>0</v>
      </c>
      <c r="P919" s="89" t="s">
        <v>670</v>
      </c>
    </row>
    <row r="920" spans="1:16" ht="76.5" hidden="1">
      <c r="A920" s="261">
        <v>41</v>
      </c>
      <c r="B920" s="89"/>
      <c r="C920" s="262" t="s">
        <v>47</v>
      </c>
      <c r="D920" s="84">
        <v>43511</v>
      </c>
      <c r="E920" s="85" t="s">
        <v>2664</v>
      </c>
      <c r="F920" s="85" t="s">
        <v>628</v>
      </c>
      <c r="G920" s="85">
        <v>192394</v>
      </c>
      <c r="H920" s="89"/>
      <c r="I920" s="263" t="s">
        <v>3325</v>
      </c>
      <c r="J920" s="89"/>
      <c r="K920" s="89"/>
      <c r="L920" s="89"/>
      <c r="M920" s="89"/>
      <c r="N920" s="264">
        <v>0</v>
      </c>
      <c r="O920" s="264">
        <v>23490</v>
      </c>
      <c r="P920" s="89" t="s">
        <v>670</v>
      </c>
    </row>
    <row r="921" spans="1:16" ht="63.75" hidden="1">
      <c r="A921" s="261">
        <v>10</v>
      </c>
      <c r="B921" s="89"/>
      <c r="C921" s="262" t="s">
        <v>41</v>
      </c>
      <c r="D921" s="84">
        <v>43511</v>
      </c>
      <c r="E921" s="85" t="s">
        <v>2665</v>
      </c>
      <c r="F921" s="85" t="s">
        <v>6</v>
      </c>
      <c r="G921" s="85">
        <v>965989</v>
      </c>
      <c r="H921" s="89"/>
      <c r="I921" s="263" t="s">
        <v>3326</v>
      </c>
      <c r="J921" s="89"/>
      <c r="K921" s="89"/>
      <c r="L921" s="89"/>
      <c r="M921" s="89"/>
      <c r="N921" s="264">
        <v>0</v>
      </c>
      <c r="O921" s="264">
        <v>16972.39</v>
      </c>
      <c r="P921" s="89" t="s">
        <v>670</v>
      </c>
    </row>
    <row r="922" spans="1:16" ht="63.75" hidden="1">
      <c r="A922" s="261">
        <v>10</v>
      </c>
      <c r="B922" s="89"/>
      <c r="C922" s="262" t="s">
        <v>41</v>
      </c>
      <c r="D922" s="84">
        <v>43511</v>
      </c>
      <c r="E922" s="85" t="s">
        <v>2666</v>
      </c>
      <c r="F922" s="85" t="s">
        <v>6</v>
      </c>
      <c r="G922" s="85">
        <v>965991</v>
      </c>
      <c r="H922" s="89"/>
      <c r="I922" s="263" t="s">
        <v>3327</v>
      </c>
      <c r="J922" s="89"/>
      <c r="K922" s="89"/>
      <c r="L922" s="89"/>
      <c r="M922" s="89"/>
      <c r="N922" s="264">
        <v>0</v>
      </c>
      <c r="O922" s="264">
        <v>92360.639999999999</v>
      </c>
      <c r="P922" s="89" t="s">
        <v>670</v>
      </c>
    </row>
    <row r="923" spans="1:16" ht="63.75" hidden="1">
      <c r="A923" s="261">
        <v>10</v>
      </c>
      <c r="B923" s="89"/>
      <c r="C923" s="262" t="s">
        <v>41</v>
      </c>
      <c r="D923" s="84">
        <v>43511</v>
      </c>
      <c r="E923" s="85" t="s">
        <v>2667</v>
      </c>
      <c r="F923" s="85" t="s">
        <v>6</v>
      </c>
      <c r="G923" s="85">
        <v>965995</v>
      </c>
      <c r="H923" s="89"/>
      <c r="I923" s="263" t="s">
        <v>3328</v>
      </c>
      <c r="J923" s="89"/>
      <c r="K923" s="89"/>
      <c r="L923" s="89"/>
      <c r="M923" s="89"/>
      <c r="N923" s="264">
        <v>0</v>
      </c>
      <c r="O923" s="264">
        <v>4598.53</v>
      </c>
      <c r="P923" s="89" t="s">
        <v>670</v>
      </c>
    </row>
    <row r="924" spans="1:16" ht="51" hidden="1">
      <c r="A924" s="261">
        <v>10</v>
      </c>
      <c r="B924" s="89"/>
      <c r="C924" s="262" t="s">
        <v>41</v>
      </c>
      <c r="D924" s="84">
        <v>43511</v>
      </c>
      <c r="E924" s="85" t="s">
        <v>2668</v>
      </c>
      <c r="F924" s="85" t="s">
        <v>6</v>
      </c>
      <c r="G924" s="85">
        <v>965997</v>
      </c>
      <c r="H924" s="89"/>
      <c r="I924" s="263" t="s">
        <v>3329</v>
      </c>
      <c r="J924" s="89"/>
      <c r="K924" s="89"/>
      <c r="L924" s="89"/>
      <c r="M924" s="89"/>
      <c r="N924" s="264">
        <v>0</v>
      </c>
      <c r="O924" s="264">
        <v>20826.96</v>
      </c>
      <c r="P924" s="89" t="s">
        <v>670</v>
      </c>
    </row>
    <row r="925" spans="1:16" ht="38.25" hidden="1">
      <c r="A925" s="261">
        <v>10</v>
      </c>
      <c r="B925" s="89"/>
      <c r="C925" s="262" t="s">
        <v>41</v>
      </c>
      <c r="D925" s="84">
        <v>43511</v>
      </c>
      <c r="E925" s="85" t="s">
        <v>2669</v>
      </c>
      <c r="F925" s="85" t="s">
        <v>6</v>
      </c>
      <c r="G925" s="85">
        <v>966321</v>
      </c>
      <c r="H925" s="89"/>
      <c r="I925" s="263" t="s">
        <v>3330</v>
      </c>
      <c r="J925" s="89"/>
      <c r="K925" s="89"/>
      <c r="L925" s="89"/>
      <c r="M925" s="89"/>
      <c r="N925" s="264">
        <v>0</v>
      </c>
      <c r="O925" s="264">
        <v>89056.52</v>
      </c>
      <c r="P925" s="89" t="s">
        <v>670</v>
      </c>
    </row>
    <row r="926" spans="1:16" ht="38.25" hidden="1">
      <c r="A926" s="261">
        <v>10</v>
      </c>
      <c r="B926" s="89"/>
      <c r="C926" s="262" t="s">
        <v>41</v>
      </c>
      <c r="D926" s="84">
        <v>43511</v>
      </c>
      <c r="E926" s="85" t="s">
        <v>2670</v>
      </c>
      <c r="F926" s="85" t="s">
        <v>6</v>
      </c>
      <c r="G926" s="85">
        <v>966317</v>
      </c>
      <c r="H926" s="89"/>
      <c r="I926" s="263" t="s">
        <v>3331</v>
      </c>
      <c r="J926" s="89"/>
      <c r="K926" s="89"/>
      <c r="L926" s="89"/>
      <c r="M926" s="89"/>
      <c r="N926" s="264">
        <v>0</v>
      </c>
      <c r="O926" s="264">
        <v>13788.6</v>
      </c>
      <c r="P926" s="89" t="s">
        <v>670</v>
      </c>
    </row>
    <row r="927" spans="1:16" ht="51" hidden="1">
      <c r="A927" s="261">
        <v>10</v>
      </c>
      <c r="B927" s="89"/>
      <c r="C927" s="262" t="s">
        <v>41</v>
      </c>
      <c r="D927" s="84">
        <v>43511</v>
      </c>
      <c r="E927" s="85" t="s">
        <v>2671</v>
      </c>
      <c r="F927" s="85" t="s">
        <v>6</v>
      </c>
      <c r="G927" s="85">
        <v>966315</v>
      </c>
      <c r="H927" s="89"/>
      <c r="I927" s="263" t="s">
        <v>3332</v>
      </c>
      <c r="J927" s="89"/>
      <c r="K927" s="89"/>
      <c r="L927" s="89"/>
      <c r="M927" s="89"/>
      <c r="N927" s="264">
        <v>0</v>
      </c>
      <c r="O927" s="264">
        <v>36856.239999999998</v>
      </c>
      <c r="P927" s="89" t="s">
        <v>670</v>
      </c>
    </row>
    <row r="928" spans="1:16" ht="51" hidden="1">
      <c r="A928" s="261">
        <v>10</v>
      </c>
      <c r="B928" s="89"/>
      <c r="C928" s="262" t="s">
        <v>41</v>
      </c>
      <c r="D928" s="84">
        <v>43511</v>
      </c>
      <c r="E928" s="85" t="s">
        <v>2672</v>
      </c>
      <c r="F928" s="85" t="s">
        <v>6</v>
      </c>
      <c r="G928" s="85">
        <v>966313</v>
      </c>
      <c r="H928" s="89"/>
      <c r="I928" s="263" t="s">
        <v>3333</v>
      </c>
      <c r="J928" s="89"/>
      <c r="K928" s="89"/>
      <c r="L928" s="89"/>
      <c r="M928" s="89"/>
      <c r="N928" s="264">
        <v>0</v>
      </c>
      <c r="O928" s="264">
        <v>56140.87</v>
      </c>
      <c r="P928" s="89" t="s">
        <v>670</v>
      </c>
    </row>
    <row r="929" spans="1:16" ht="38.25" hidden="1">
      <c r="A929" s="261">
        <v>10</v>
      </c>
      <c r="B929" s="89"/>
      <c r="C929" s="262" t="s">
        <v>41</v>
      </c>
      <c r="D929" s="84">
        <v>43511</v>
      </c>
      <c r="E929" s="85" t="s">
        <v>2673</v>
      </c>
      <c r="F929" s="85" t="s">
        <v>6</v>
      </c>
      <c r="G929" s="85">
        <v>966319</v>
      </c>
      <c r="H929" s="89"/>
      <c r="I929" s="263" t="s">
        <v>3334</v>
      </c>
      <c r="J929" s="89"/>
      <c r="K929" s="89"/>
      <c r="L929" s="89"/>
      <c r="M929" s="89"/>
      <c r="N929" s="264">
        <v>0</v>
      </c>
      <c r="O929" s="264">
        <v>26866.92</v>
      </c>
      <c r="P929" s="89" t="s">
        <v>670</v>
      </c>
    </row>
    <row r="930" spans="1:16" ht="51" hidden="1">
      <c r="A930" s="261">
        <v>10</v>
      </c>
      <c r="B930" s="89"/>
      <c r="C930" s="262" t="s">
        <v>41</v>
      </c>
      <c r="D930" s="84">
        <v>43511</v>
      </c>
      <c r="E930" s="85" t="s">
        <v>2674</v>
      </c>
      <c r="F930" s="85" t="s">
        <v>6</v>
      </c>
      <c r="G930" s="85">
        <v>966449</v>
      </c>
      <c r="H930" s="89"/>
      <c r="I930" s="263" t="s">
        <v>3335</v>
      </c>
      <c r="J930" s="89"/>
      <c r="K930" s="89"/>
      <c r="L930" s="89"/>
      <c r="M930" s="89"/>
      <c r="N930" s="264">
        <v>0</v>
      </c>
      <c r="O930" s="264">
        <v>76714.009999999995</v>
      </c>
      <c r="P930" s="89" t="s">
        <v>670</v>
      </c>
    </row>
    <row r="931" spans="1:16" ht="63.75" hidden="1">
      <c r="A931" s="261">
        <v>10</v>
      </c>
      <c r="B931" s="89"/>
      <c r="C931" s="262" t="s">
        <v>41</v>
      </c>
      <c r="D931" s="84">
        <v>43511</v>
      </c>
      <c r="E931" s="85" t="s">
        <v>2675</v>
      </c>
      <c r="F931" s="85" t="s">
        <v>6</v>
      </c>
      <c r="G931" s="85">
        <v>966643</v>
      </c>
      <c r="H931" s="89"/>
      <c r="I931" s="263" t="s">
        <v>3336</v>
      </c>
      <c r="J931" s="89"/>
      <c r="K931" s="89"/>
      <c r="L931" s="89"/>
      <c r="M931" s="89"/>
      <c r="N931" s="264">
        <v>0</v>
      </c>
      <c r="O931" s="264">
        <v>5734.55</v>
      </c>
      <c r="P931" s="89" t="s">
        <v>670</v>
      </c>
    </row>
    <row r="932" spans="1:16" ht="63.75" hidden="1">
      <c r="A932" s="261">
        <v>10</v>
      </c>
      <c r="B932" s="89"/>
      <c r="C932" s="262" t="s">
        <v>41</v>
      </c>
      <c r="D932" s="84">
        <v>43511</v>
      </c>
      <c r="E932" s="85" t="s">
        <v>2676</v>
      </c>
      <c r="F932" s="85" t="s">
        <v>6</v>
      </c>
      <c r="G932" s="85">
        <v>966641</v>
      </c>
      <c r="H932" s="89"/>
      <c r="I932" s="263" t="s">
        <v>3337</v>
      </c>
      <c r="J932" s="89"/>
      <c r="K932" s="89"/>
      <c r="L932" s="89"/>
      <c r="M932" s="89"/>
      <c r="N932" s="264">
        <v>0</v>
      </c>
      <c r="O932" s="264">
        <v>94702.92</v>
      </c>
      <c r="P932" s="89" t="s">
        <v>670</v>
      </c>
    </row>
    <row r="933" spans="1:16" ht="51" hidden="1">
      <c r="A933" s="261">
        <v>10</v>
      </c>
      <c r="B933" s="89"/>
      <c r="C933" s="262" t="s">
        <v>41</v>
      </c>
      <c r="D933" s="84">
        <v>43511</v>
      </c>
      <c r="E933" s="85" t="s">
        <v>2677</v>
      </c>
      <c r="F933" s="85" t="s">
        <v>6</v>
      </c>
      <c r="G933" s="85">
        <v>966639</v>
      </c>
      <c r="H933" s="89"/>
      <c r="I933" s="263" t="s">
        <v>3338</v>
      </c>
      <c r="J933" s="89"/>
      <c r="K933" s="89"/>
      <c r="L933" s="89"/>
      <c r="M933" s="89"/>
      <c r="N933" s="264">
        <v>0</v>
      </c>
      <c r="O933" s="264">
        <v>8760.77</v>
      </c>
      <c r="P933" s="89" t="s">
        <v>670</v>
      </c>
    </row>
    <row r="934" spans="1:16" ht="63.75" hidden="1">
      <c r="A934" s="261">
        <v>20</v>
      </c>
      <c r="B934" s="89"/>
      <c r="C934" s="262" t="s">
        <v>44</v>
      </c>
      <c r="D934" s="84">
        <v>43514</v>
      </c>
      <c r="E934" s="85" t="s">
        <v>2678</v>
      </c>
      <c r="F934" s="85" t="s">
        <v>3</v>
      </c>
      <c r="G934" s="85">
        <v>1713213</v>
      </c>
      <c r="H934" s="89"/>
      <c r="I934" s="263" t="s">
        <v>3339</v>
      </c>
      <c r="J934" s="89"/>
      <c r="K934" s="89"/>
      <c r="L934" s="89"/>
      <c r="M934" s="89"/>
      <c r="N934" s="264">
        <v>0</v>
      </c>
      <c r="O934" s="264">
        <v>500</v>
      </c>
      <c r="P934" s="89" t="s">
        <v>670</v>
      </c>
    </row>
    <row r="935" spans="1:16" ht="51" hidden="1">
      <c r="A935" s="261">
        <v>572</v>
      </c>
      <c r="B935" s="89"/>
      <c r="C935" s="262" t="s">
        <v>177</v>
      </c>
      <c r="D935" s="84">
        <v>43514</v>
      </c>
      <c r="E935" s="85" t="s">
        <v>2679</v>
      </c>
      <c r="F935" s="85" t="s">
        <v>3</v>
      </c>
      <c r="G935" s="85">
        <v>1713226</v>
      </c>
      <c r="H935" s="89"/>
      <c r="I935" s="263" t="s">
        <v>3341</v>
      </c>
      <c r="J935" s="89"/>
      <c r="K935" s="89"/>
      <c r="L935" s="89"/>
      <c r="M935" s="89"/>
      <c r="N935" s="264">
        <v>0</v>
      </c>
      <c r="O935" s="264">
        <v>4543.6099999999997</v>
      </c>
      <c r="P935" s="89" t="s">
        <v>670</v>
      </c>
    </row>
    <row r="936" spans="1:16" ht="63.75" hidden="1">
      <c r="A936" s="261">
        <v>190</v>
      </c>
      <c r="B936" s="89"/>
      <c r="C936" s="262" t="s">
        <v>92</v>
      </c>
      <c r="D936" s="84">
        <v>43514</v>
      </c>
      <c r="E936" s="85" t="s">
        <v>2680</v>
      </c>
      <c r="F936" s="85" t="s">
        <v>3</v>
      </c>
      <c r="G936" s="85">
        <v>1713164</v>
      </c>
      <c r="H936" s="89"/>
      <c r="I936" s="263" t="s">
        <v>3342</v>
      </c>
      <c r="J936" s="89"/>
      <c r="K936" s="89"/>
      <c r="L936" s="89"/>
      <c r="M936" s="89"/>
      <c r="N936" s="264">
        <v>0</v>
      </c>
      <c r="O936" s="264">
        <v>1543</v>
      </c>
      <c r="P936" s="89" t="s">
        <v>670</v>
      </c>
    </row>
    <row r="937" spans="1:16" ht="63.75" hidden="1">
      <c r="A937" s="261">
        <v>190</v>
      </c>
      <c r="B937" s="89"/>
      <c r="C937" s="262" t="s">
        <v>92</v>
      </c>
      <c r="D937" s="84">
        <v>43514</v>
      </c>
      <c r="E937" s="85" t="s">
        <v>2681</v>
      </c>
      <c r="F937" s="85" t="s">
        <v>3</v>
      </c>
      <c r="G937" s="85">
        <v>1713160</v>
      </c>
      <c r="H937" s="89"/>
      <c r="I937" s="263" t="s">
        <v>3343</v>
      </c>
      <c r="J937" s="89"/>
      <c r="K937" s="89"/>
      <c r="L937" s="89"/>
      <c r="M937" s="89"/>
      <c r="N937" s="264">
        <v>0</v>
      </c>
      <c r="O937" s="264">
        <v>155</v>
      </c>
      <c r="P937" s="89" t="s">
        <v>670</v>
      </c>
    </row>
    <row r="938" spans="1:16" ht="51" hidden="1">
      <c r="A938" s="261">
        <v>190</v>
      </c>
      <c r="B938" s="89"/>
      <c r="C938" s="262" t="s">
        <v>92</v>
      </c>
      <c r="D938" s="84">
        <v>43514</v>
      </c>
      <c r="E938" s="85" t="s">
        <v>2682</v>
      </c>
      <c r="F938" s="85" t="s">
        <v>3</v>
      </c>
      <c r="G938" s="85">
        <v>1713158</v>
      </c>
      <c r="H938" s="89"/>
      <c r="I938" s="263" t="s">
        <v>3344</v>
      </c>
      <c r="J938" s="89"/>
      <c r="K938" s="89"/>
      <c r="L938" s="89"/>
      <c r="M938" s="89"/>
      <c r="N938" s="264">
        <v>0</v>
      </c>
      <c r="O938" s="264">
        <v>155</v>
      </c>
      <c r="P938" s="89" t="s">
        <v>670</v>
      </c>
    </row>
    <row r="939" spans="1:16" ht="51" hidden="1">
      <c r="A939" s="261">
        <v>590</v>
      </c>
      <c r="B939" s="89"/>
      <c r="C939" s="262" t="s">
        <v>611</v>
      </c>
      <c r="D939" s="84">
        <v>43514</v>
      </c>
      <c r="E939" s="85" t="s">
        <v>2683</v>
      </c>
      <c r="F939" s="85" t="s">
        <v>3</v>
      </c>
      <c r="G939" s="85">
        <v>1713121</v>
      </c>
      <c r="H939" s="89"/>
      <c r="I939" s="263" t="s">
        <v>3345</v>
      </c>
      <c r="J939" s="89"/>
      <c r="K939" s="89"/>
      <c r="L939" s="89"/>
      <c r="M939" s="89"/>
      <c r="N939" s="264">
        <v>0</v>
      </c>
      <c r="O939" s="264">
        <v>2406</v>
      </c>
      <c r="P939" s="89" t="s">
        <v>670</v>
      </c>
    </row>
    <row r="940" spans="1:16" ht="51" hidden="1">
      <c r="A940" s="261">
        <v>287</v>
      </c>
      <c r="B940" s="89"/>
      <c r="C940" s="262" t="s">
        <v>126</v>
      </c>
      <c r="D940" s="84">
        <v>43514</v>
      </c>
      <c r="E940" s="85" t="s">
        <v>2684</v>
      </c>
      <c r="F940" s="85" t="s">
        <v>3</v>
      </c>
      <c r="G940" s="85">
        <v>1713092</v>
      </c>
      <c r="H940" s="89"/>
      <c r="I940" s="263" t="s">
        <v>3346</v>
      </c>
      <c r="J940" s="89"/>
      <c r="K940" s="89"/>
      <c r="L940" s="89"/>
      <c r="M940" s="89"/>
      <c r="N940" s="264">
        <v>0</v>
      </c>
      <c r="O940" s="264">
        <v>1375</v>
      </c>
      <c r="P940" s="89" t="s">
        <v>670</v>
      </c>
    </row>
    <row r="941" spans="1:16" ht="51" hidden="1">
      <c r="A941" s="261" t="s">
        <v>565</v>
      </c>
      <c r="B941" s="89"/>
      <c r="C941" s="262" t="s">
        <v>615</v>
      </c>
      <c r="D941" s="84">
        <v>43514</v>
      </c>
      <c r="E941" s="85" t="s">
        <v>2685</v>
      </c>
      <c r="F941" s="85" t="s">
        <v>3</v>
      </c>
      <c r="G941" s="85">
        <v>1713345</v>
      </c>
      <c r="H941" s="89"/>
      <c r="I941" s="263" t="s">
        <v>3347</v>
      </c>
      <c r="J941" s="89"/>
      <c r="K941" s="89"/>
      <c r="L941" s="89"/>
      <c r="M941" s="89"/>
      <c r="N941" s="264">
        <v>0</v>
      </c>
      <c r="O941" s="264">
        <v>219.52</v>
      </c>
      <c r="P941" s="89" t="s">
        <v>670</v>
      </c>
    </row>
    <row r="942" spans="1:16" ht="51" hidden="1">
      <c r="A942" s="261">
        <v>16</v>
      </c>
      <c r="B942" s="89"/>
      <c r="C942" s="262" t="s">
        <v>43</v>
      </c>
      <c r="D942" s="84">
        <v>43514</v>
      </c>
      <c r="E942" s="85" t="s">
        <v>2686</v>
      </c>
      <c r="F942" s="85" t="s">
        <v>3</v>
      </c>
      <c r="G942" s="85">
        <v>1713094</v>
      </c>
      <c r="H942" s="89"/>
      <c r="I942" s="263" t="s">
        <v>3348</v>
      </c>
      <c r="J942" s="89"/>
      <c r="K942" s="89"/>
      <c r="L942" s="89"/>
      <c r="M942" s="89"/>
      <c r="N942" s="264">
        <v>0</v>
      </c>
      <c r="O942" s="264">
        <v>2690</v>
      </c>
      <c r="P942" s="89" t="s">
        <v>670</v>
      </c>
    </row>
    <row r="943" spans="1:16" ht="51" hidden="1">
      <c r="A943" s="261">
        <v>16</v>
      </c>
      <c r="B943" s="89"/>
      <c r="C943" s="262" t="s">
        <v>43</v>
      </c>
      <c r="D943" s="84">
        <v>43514</v>
      </c>
      <c r="E943" s="85" t="s">
        <v>2687</v>
      </c>
      <c r="F943" s="85" t="s">
        <v>3</v>
      </c>
      <c r="G943" s="85">
        <v>1713093</v>
      </c>
      <c r="H943" s="89"/>
      <c r="I943" s="263" t="s">
        <v>3349</v>
      </c>
      <c r="J943" s="89"/>
      <c r="K943" s="89"/>
      <c r="L943" s="89"/>
      <c r="M943" s="89"/>
      <c r="N943" s="264">
        <v>0</v>
      </c>
      <c r="O943" s="264">
        <v>272</v>
      </c>
      <c r="P943" s="89" t="s">
        <v>670</v>
      </c>
    </row>
    <row r="944" spans="1:16" ht="63.75" hidden="1">
      <c r="A944" s="261">
        <v>287</v>
      </c>
      <c r="B944" s="89"/>
      <c r="C944" s="262" t="s">
        <v>126</v>
      </c>
      <c r="D944" s="84">
        <v>43514</v>
      </c>
      <c r="E944" s="85" t="s">
        <v>2688</v>
      </c>
      <c r="F944" s="85" t="s">
        <v>3</v>
      </c>
      <c r="G944" s="85">
        <v>1713066</v>
      </c>
      <c r="H944" s="89"/>
      <c r="I944" s="263" t="s">
        <v>3350</v>
      </c>
      <c r="J944" s="89"/>
      <c r="K944" s="89"/>
      <c r="L944" s="89"/>
      <c r="M944" s="89"/>
      <c r="N944" s="264">
        <v>0</v>
      </c>
      <c r="O944" s="264">
        <v>111968.90000000001</v>
      </c>
      <c r="P944" s="89" t="s">
        <v>670</v>
      </c>
    </row>
    <row r="945" spans="1:16" ht="63.75" hidden="1">
      <c r="A945" s="261">
        <v>287</v>
      </c>
      <c r="B945" s="89"/>
      <c r="C945" s="262" t="s">
        <v>126</v>
      </c>
      <c r="D945" s="84">
        <v>43514</v>
      </c>
      <c r="E945" s="85" t="s">
        <v>2689</v>
      </c>
      <c r="F945" s="85" t="s">
        <v>3</v>
      </c>
      <c r="G945" s="85">
        <v>1713062</v>
      </c>
      <c r="H945" s="89"/>
      <c r="I945" s="263" t="s">
        <v>3351</v>
      </c>
      <c r="J945" s="89"/>
      <c r="K945" s="89"/>
      <c r="L945" s="89"/>
      <c r="M945" s="89"/>
      <c r="N945" s="264">
        <v>0</v>
      </c>
      <c r="O945" s="264">
        <v>139606.53</v>
      </c>
      <c r="P945" s="89" t="s">
        <v>670</v>
      </c>
    </row>
    <row r="946" spans="1:16" ht="63.75" hidden="1">
      <c r="A946" s="261">
        <v>287</v>
      </c>
      <c r="B946" s="89"/>
      <c r="C946" s="262" t="s">
        <v>126</v>
      </c>
      <c r="D946" s="84">
        <v>43514</v>
      </c>
      <c r="E946" s="85" t="s">
        <v>2690</v>
      </c>
      <c r="F946" s="85" t="s">
        <v>3</v>
      </c>
      <c r="G946" s="85">
        <v>1713060</v>
      </c>
      <c r="H946" s="89"/>
      <c r="I946" s="263" t="s">
        <v>3352</v>
      </c>
      <c r="J946" s="89"/>
      <c r="K946" s="89"/>
      <c r="L946" s="89"/>
      <c r="M946" s="89"/>
      <c r="N946" s="264">
        <v>0</v>
      </c>
      <c r="O946" s="264">
        <v>246089.67</v>
      </c>
      <c r="P946" s="89" t="s">
        <v>670</v>
      </c>
    </row>
    <row r="947" spans="1:16" ht="51" hidden="1">
      <c r="A947" s="261">
        <v>130</v>
      </c>
      <c r="B947" s="89"/>
      <c r="C947" s="262" t="s">
        <v>67</v>
      </c>
      <c r="D947" s="84">
        <v>43514</v>
      </c>
      <c r="E947" s="85" t="s">
        <v>2691</v>
      </c>
      <c r="F947" s="85" t="s">
        <v>3</v>
      </c>
      <c r="G947" s="85">
        <v>1713056</v>
      </c>
      <c r="H947" s="89"/>
      <c r="I947" s="263" t="s">
        <v>3353</v>
      </c>
      <c r="J947" s="89"/>
      <c r="K947" s="89"/>
      <c r="L947" s="89"/>
      <c r="M947" s="89"/>
      <c r="N947" s="264">
        <v>0</v>
      </c>
      <c r="O947" s="264">
        <v>50000</v>
      </c>
      <c r="P947" s="89" t="s">
        <v>670</v>
      </c>
    </row>
    <row r="948" spans="1:16" ht="38.25" hidden="1">
      <c r="A948" s="261" t="s">
        <v>565</v>
      </c>
      <c r="B948" s="89"/>
      <c r="C948" s="262" t="s">
        <v>615</v>
      </c>
      <c r="D948" s="84">
        <v>43514</v>
      </c>
      <c r="E948" s="85" t="s">
        <v>2692</v>
      </c>
      <c r="F948" s="85" t="s">
        <v>3</v>
      </c>
      <c r="G948" s="85">
        <v>1713035</v>
      </c>
      <c r="H948" s="89"/>
      <c r="I948" s="263" t="s">
        <v>3354</v>
      </c>
      <c r="J948" s="89"/>
      <c r="K948" s="89"/>
      <c r="L948" s="89"/>
      <c r="M948" s="89"/>
      <c r="N948" s="264">
        <v>0</v>
      </c>
      <c r="O948" s="264">
        <v>3000</v>
      </c>
      <c r="P948" s="89" t="s">
        <v>670</v>
      </c>
    </row>
    <row r="949" spans="1:16" ht="63.75" hidden="1">
      <c r="A949" s="261">
        <v>599</v>
      </c>
      <c r="B949" s="89"/>
      <c r="C949" s="262" t="s">
        <v>1366</v>
      </c>
      <c r="D949" s="84">
        <v>43514</v>
      </c>
      <c r="E949" s="85" t="s">
        <v>2693</v>
      </c>
      <c r="F949" s="85" t="s">
        <v>3</v>
      </c>
      <c r="G949" s="85">
        <v>1713144</v>
      </c>
      <c r="H949" s="89"/>
      <c r="I949" s="263" t="s">
        <v>3355</v>
      </c>
      <c r="J949" s="89"/>
      <c r="K949" s="89"/>
      <c r="L949" s="89"/>
      <c r="M949" s="89"/>
      <c r="N949" s="264">
        <v>0</v>
      </c>
      <c r="O949" s="264">
        <v>420.02</v>
      </c>
      <c r="P949" s="89" t="s">
        <v>670</v>
      </c>
    </row>
    <row r="950" spans="1:16" ht="51" hidden="1">
      <c r="A950" s="261" t="s">
        <v>556</v>
      </c>
      <c r="B950" s="89"/>
      <c r="C950" s="262" t="s">
        <v>616</v>
      </c>
      <c r="D950" s="84">
        <v>43514</v>
      </c>
      <c r="E950" s="85" t="s">
        <v>2694</v>
      </c>
      <c r="F950" s="85" t="s">
        <v>3</v>
      </c>
      <c r="G950" s="85">
        <v>1713186</v>
      </c>
      <c r="H950" s="89"/>
      <c r="I950" s="263" t="s">
        <v>3356</v>
      </c>
      <c r="J950" s="89"/>
      <c r="K950" s="89"/>
      <c r="L950" s="89"/>
      <c r="M950" s="89"/>
      <c r="N950" s="264">
        <v>0</v>
      </c>
      <c r="O950" s="264">
        <v>80.680000000000007</v>
      </c>
      <c r="P950" s="89" t="s">
        <v>670</v>
      </c>
    </row>
    <row r="951" spans="1:16" ht="63.75" hidden="1">
      <c r="A951" s="261">
        <v>10</v>
      </c>
      <c r="B951" s="89"/>
      <c r="C951" s="262" t="s">
        <v>41</v>
      </c>
      <c r="D951" s="84">
        <v>43514</v>
      </c>
      <c r="E951" s="85" t="s">
        <v>2695</v>
      </c>
      <c r="F951" s="85" t="s">
        <v>6</v>
      </c>
      <c r="G951" s="85">
        <v>967403</v>
      </c>
      <c r="H951" s="89"/>
      <c r="I951" s="263" t="s">
        <v>3357</v>
      </c>
      <c r="J951" s="89"/>
      <c r="K951" s="89"/>
      <c r="L951" s="89"/>
      <c r="M951" s="89"/>
      <c r="N951" s="264">
        <v>0</v>
      </c>
      <c r="O951" s="264">
        <v>7869.31</v>
      </c>
      <c r="P951" s="89" t="s">
        <v>670</v>
      </c>
    </row>
    <row r="952" spans="1:16" ht="51" hidden="1">
      <c r="A952" s="261">
        <v>41</v>
      </c>
      <c r="B952" s="89"/>
      <c r="C952" s="262" t="s">
        <v>47</v>
      </c>
      <c r="D952" s="84">
        <v>43514</v>
      </c>
      <c r="E952" s="85" t="s">
        <v>2696</v>
      </c>
      <c r="F952" s="85" t="s">
        <v>6</v>
      </c>
      <c r="G952" s="85">
        <v>1083805</v>
      </c>
      <c r="H952" s="89"/>
      <c r="I952" s="263" t="s">
        <v>3358</v>
      </c>
      <c r="J952" s="89"/>
      <c r="K952" s="89"/>
      <c r="L952" s="89"/>
      <c r="M952" s="89"/>
      <c r="N952" s="264">
        <v>0</v>
      </c>
      <c r="O952" s="264">
        <v>3107153</v>
      </c>
      <c r="P952" s="89" t="s">
        <v>670</v>
      </c>
    </row>
    <row r="953" spans="1:16" ht="76.5" hidden="1">
      <c r="A953" s="261" t="s">
        <v>557</v>
      </c>
      <c r="B953" s="89"/>
      <c r="C953" s="262" t="s">
        <v>777</v>
      </c>
      <c r="D953" s="84">
        <v>43514</v>
      </c>
      <c r="E953" s="85" t="s">
        <v>2697</v>
      </c>
      <c r="F953" s="85" t="s">
        <v>6</v>
      </c>
      <c r="G953" s="85">
        <v>1083810</v>
      </c>
      <c r="H953" s="89"/>
      <c r="I953" s="263" t="s">
        <v>3359</v>
      </c>
      <c r="J953" s="89"/>
      <c r="K953" s="89"/>
      <c r="L953" s="89"/>
      <c r="M953" s="89"/>
      <c r="N953" s="264">
        <v>0</v>
      </c>
      <c r="O953" s="264">
        <v>150000</v>
      </c>
      <c r="P953" s="89" t="s">
        <v>670</v>
      </c>
    </row>
    <row r="954" spans="1:16" ht="51" hidden="1">
      <c r="A954" s="261" t="s">
        <v>565</v>
      </c>
      <c r="B954" s="89"/>
      <c r="C954" s="262" t="s">
        <v>615</v>
      </c>
      <c r="D954" s="84">
        <v>43515</v>
      </c>
      <c r="E954" s="85" t="s">
        <v>2698</v>
      </c>
      <c r="F954" s="85" t="s">
        <v>3</v>
      </c>
      <c r="G954" s="85">
        <v>1713595</v>
      </c>
      <c r="H954" s="89"/>
      <c r="I954" s="263" t="s">
        <v>3360</v>
      </c>
      <c r="J954" s="89"/>
      <c r="K954" s="89"/>
      <c r="L954" s="89"/>
      <c r="M954" s="89"/>
      <c r="N954" s="264">
        <v>0</v>
      </c>
      <c r="O954" s="264">
        <v>14.200000000000001</v>
      </c>
      <c r="P954" s="89" t="s">
        <v>741</v>
      </c>
    </row>
    <row r="955" spans="1:16" ht="38.25" hidden="1">
      <c r="A955" s="261">
        <v>35</v>
      </c>
      <c r="B955" s="89"/>
      <c r="C955" s="262" t="s">
        <v>46</v>
      </c>
      <c r="D955" s="84">
        <v>43515</v>
      </c>
      <c r="E955" s="85" t="s">
        <v>2699</v>
      </c>
      <c r="F955" s="85" t="s">
        <v>3</v>
      </c>
      <c r="G955" s="85">
        <v>1713589</v>
      </c>
      <c r="H955" s="89"/>
      <c r="I955" s="263" t="s">
        <v>2184</v>
      </c>
      <c r="J955" s="89"/>
      <c r="K955" s="89"/>
      <c r="L955" s="89"/>
      <c r="M955" s="89"/>
      <c r="N955" s="264">
        <v>0</v>
      </c>
      <c r="O955" s="264">
        <v>355</v>
      </c>
      <c r="P955" s="89" t="s">
        <v>670</v>
      </c>
    </row>
    <row r="956" spans="1:16" ht="51" hidden="1">
      <c r="A956" s="261">
        <v>190</v>
      </c>
      <c r="B956" s="89"/>
      <c r="C956" s="262" t="s">
        <v>92</v>
      </c>
      <c r="D956" s="84">
        <v>43515</v>
      </c>
      <c r="E956" s="85" t="s">
        <v>2700</v>
      </c>
      <c r="F956" s="85" t="s">
        <v>3</v>
      </c>
      <c r="G956" s="85">
        <v>1713588</v>
      </c>
      <c r="H956" s="89"/>
      <c r="I956" s="263" t="s">
        <v>3361</v>
      </c>
      <c r="J956" s="89"/>
      <c r="K956" s="89"/>
      <c r="L956" s="89"/>
      <c r="M956" s="89"/>
      <c r="N956" s="264">
        <v>0</v>
      </c>
      <c r="O956" s="264">
        <v>93.88</v>
      </c>
      <c r="P956" s="89" t="s">
        <v>670</v>
      </c>
    </row>
    <row r="957" spans="1:16" ht="63.75" hidden="1">
      <c r="A957" s="261">
        <v>287</v>
      </c>
      <c r="B957" s="89"/>
      <c r="C957" s="262" t="s">
        <v>126</v>
      </c>
      <c r="D957" s="84">
        <v>43515</v>
      </c>
      <c r="E957" s="85" t="s">
        <v>2701</v>
      </c>
      <c r="F957" s="85" t="s">
        <v>3</v>
      </c>
      <c r="G957" s="85">
        <v>1713579</v>
      </c>
      <c r="H957" s="89"/>
      <c r="I957" s="263" t="s">
        <v>3362</v>
      </c>
      <c r="J957" s="89"/>
      <c r="K957" s="89"/>
      <c r="L957" s="89"/>
      <c r="M957" s="89"/>
      <c r="N957" s="264">
        <v>0</v>
      </c>
      <c r="O957" s="264">
        <v>6749.08</v>
      </c>
      <c r="P957" s="89" t="s">
        <v>670</v>
      </c>
    </row>
    <row r="958" spans="1:16" ht="51" hidden="1">
      <c r="A958" s="261">
        <v>342</v>
      </c>
      <c r="B958" s="89"/>
      <c r="C958" s="262" t="s">
        <v>148</v>
      </c>
      <c r="D958" s="84">
        <v>43515</v>
      </c>
      <c r="E958" s="85" t="s">
        <v>2702</v>
      </c>
      <c r="F958" s="85" t="s">
        <v>3</v>
      </c>
      <c r="G958" s="85">
        <v>1713553</v>
      </c>
      <c r="H958" s="89"/>
      <c r="I958" s="263" t="s">
        <v>3363</v>
      </c>
      <c r="J958" s="89"/>
      <c r="K958" s="89"/>
      <c r="L958" s="89"/>
      <c r="M958" s="89"/>
      <c r="N958" s="264">
        <v>0</v>
      </c>
      <c r="O958" s="264">
        <v>1992.63</v>
      </c>
      <c r="P958" s="89" t="s">
        <v>670</v>
      </c>
    </row>
    <row r="959" spans="1:16" ht="63.75" hidden="1">
      <c r="A959" s="261">
        <v>373</v>
      </c>
      <c r="B959" s="89"/>
      <c r="C959" s="262" t="s">
        <v>636</v>
      </c>
      <c r="D959" s="84">
        <v>43515</v>
      </c>
      <c r="E959" s="85" t="s">
        <v>2703</v>
      </c>
      <c r="F959" s="85" t="s">
        <v>3</v>
      </c>
      <c r="G959" s="85">
        <v>1713546</v>
      </c>
      <c r="H959" s="89"/>
      <c r="I959" s="263" t="s">
        <v>3364</v>
      </c>
      <c r="J959" s="89"/>
      <c r="K959" s="89"/>
      <c r="L959" s="89"/>
      <c r="M959" s="89"/>
      <c r="N959" s="264">
        <v>0</v>
      </c>
      <c r="O959" s="264">
        <v>1849</v>
      </c>
      <c r="P959" s="89" t="s">
        <v>670</v>
      </c>
    </row>
    <row r="960" spans="1:16" ht="51" hidden="1">
      <c r="A960" s="261">
        <v>70</v>
      </c>
      <c r="B960" s="89"/>
      <c r="C960" s="262" t="s">
        <v>53</v>
      </c>
      <c r="D960" s="84">
        <v>43515</v>
      </c>
      <c r="E960" s="85" t="s">
        <v>2704</v>
      </c>
      <c r="F960" s="85" t="s">
        <v>3</v>
      </c>
      <c r="G960" s="85">
        <v>1713542</v>
      </c>
      <c r="H960" s="89"/>
      <c r="I960" s="263" t="s">
        <v>3365</v>
      </c>
      <c r="J960" s="89"/>
      <c r="K960" s="89"/>
      <c r="L960" s="89"/>
      <c r="M960" s="89"/>
      <c r="N960" s="264">
        <v>0</v>
      </c>
      <c r="O960" s="264">
        <v>278.25</v>
      </c>
      <c r="P960" s="89" t="s">
        <v>670</v>
      </c>
    </row>
    <row r="961" spans="1:16" ht="63.75" hidden="1">
      <c r="A961" s="261" t="s">
        <v>565</v>
      </c>
      <c r="B961" s="89"/>
      <c r="C961" s="262" t="s">
        <v>615</v>
      </c>
      <c r="D961" s="84">
        <v>43515</v>
      </c>
      <c r="E961" s="85" t="s">
        <v>2705</v>
      </c>
      <c r="F961" s="85" t="s">
        <v>3</v>
      </c>
      <c r="G961" s="85">
        <v>1713522</v>
      </c>
      <c r="H961" s="89"/>
      <c r="I961" s="263" t="s">
        <v>3366</v>
      </c>
      <c r="J961" s="89"/>
      <c r="K961" s="89"/>
      <c r="L961" s="89"/>
      <c r="M961" s="89"/>
      <c r="N961" s="264">
        <v>0</v>
      </c>
      <c r="O961" s="264">
        <v>1567.58</v>
      </c>
      <c r="P961" s="89" t="s">
        <v>670</v>
      </c>
    </row>
    <row r="962" spans="1:16" ht="63.75" hidden="1">
      <c r="A962" s="261" t="s">
        <v>565</v>
      </c>
      <c r="B962" s="89"/>
      <c r="C962" s="262" t="s">
        <v>615</v>
      </c>
      <c r="D962" s="84">
        <v>43515</v>
      </c>
      <c r="E962" s="85" t="s">
        <v>2706</v>
      </c>
      <c r="F962" s="85" t="s">
        <v>3</v>
      </c>
      <c r="G962" s="85">
        <v>1713520</v>
      </c>
      <c r="H962" s="89"/>
      <c r="I962" s="263" t="s">
        <v>3367</v>
      </c>
      <c r="J962" s="89"/>
      <c r="K962" s="89"/>
      <c r="L962" s="89"/>
      <c r="M962" s="89"/>
      <c r="N962" s="264">
        <v>0</v>
      </c>
      <c r="O962" s="264">
        <v>1272</v>
      </c>
      <c r="P962" s="89" t="s">
        <v>670</v>
      </c>
    </row>
    <row r="963" spans="1:16" ht="51" hidden="1">
      <c r="A963" s="261">
        <v>15</v>
      </c>
      <c r="B963" s="89"/>
      <c r="C963" s="262" t="s">
        <v>42</v>
      </c>
      <c r="D963" s="84">
        <v>43515</v>
      </c>
      <c r="E963" s="85" t="s">
        <v>2707</v>
      </c>
      <c r="F963" s="85" t="s">
        <v>3</v>
      </c>
      <c r="G963" s="85">
        <v>1713632</v>
      </c>
      <c r="H963" s="89"/>
      <c r="I963" s="263" t="s">
        <v>3368</v>
      </c>
      <c r="J963" s="89"/>
      <c r="K963" s="89"/>
      <c r="L963" s="89"/>
      <c r="M963" s="89"/>
      <c r="N963" s="264">
        <v>0</v>
      </c>
      <c r="O963" s="264">
        <v>6.47</v>
      </c>
      <c r="P963" s="89" t="s">
        <v>670</v>
      </c>
    </row>
    <row r="964" spans="1:16" ht="63.75" hidden="1">
      <c r="A964" s="261" t="s">
        <v>565</v>
      </c>
      <c r="B964" s="89"/>
      <c r="C964" s="262" t="s">
        <v>615</v>
      </c>
      <c r="D964" s="84">
        <v>43515</v>
      </c>
      <c r="E964" s="85" t="s">
        <v>2708</v>
      </c>
      <c r="F964" s="85" t="s">
        <v>3</v>
      </c>
      <c r="G964" s="85">
        <v>1713635</v>
      </c>
      <c r="H964" s="89"/>
      <c r="I964" s="263" t="s">
        <v>3369</v>
      </c>
      <c r="J964" s="89"/>
      <c r="K964" s="89"/>
      <c r="L964" s="89"/>
      <c r="M964" s="89"/>
      <c r="N964" s="264">
        <v>0</v>
      </c>
      <c r="O964" s="264">
        <v>1499.54</v>
      </c>
      <c r="P964" s="89" t="s">
        <v>670</v>
      </c>
    </row>
    <row r="965" spans="1:16" ht="63.75" hidden="1">
      <c r="A965" s="261" t="s">
        <v>565</v>
      </c>
      <c r="B965" s="89"/>
      <c r="C965" s="262" t="s">
        <v>615</v>
      </c>
      <c r="D965" s="84">
        <v>43515</v>
      </c>
      <c r="E965" s="85" t="s">
        <v>2709</v>
      </c>
      <c r="F965" s="85" t="s">
        <v>3</v>
      </c>
      <c r="G965" s="85">
        <v>1713525</v>
      </c>
      <c r="H965" s="89"/>
      <c r="I965" s="263" t="s">
        <v>3370</v>
      </c>
      <c r="J965" s="89"/>
      <c r="K965" s="89"/>
      <c r="L965" s="89"/>
      <c r="M965" s="89"/>
      <c r="N965" s="264">
        <v>0</v>
      </c>
      <c r="O965" s="264">
        <v>8019.8</v>
      </c>
      <c r="P965" s="89" t="s">
        <v>670</v>
      </c>
    </row>
    <row r="966" spans="1:16" ht="63.75" hidden="1">
      <c r="A966" s="261">
        <v>287</v>
      </c>
      <c r="B966" s="89"/>
      <c r="C966" s="262" t="s">
        <v>126</v>
      </c>
      <c r="D966" s="84">
        <v>43515</v>
      </c>
      <c r="E966" s="85" t="s">
        <v>2710</v>
      </c>
      <c r="F966" s="85" t="s">
        <v>3</v>
      </c>
      <c r="G966" s="85">
        <v>1713568</v>
      </c>
      <c r="H966" s="89"/>
      <c r="I966" s="263" t="s">
        <v>3371</v>
      </c>
      <c r="J966" s="89"/>
      <c r="K966" s="89"/>
      <c r="L966" s="89"/>
      <c r="M966" s="89"/>
      <c r="N966" s="264">
        <v>0</v>
      </c>
      <c r="O966" s="264">
        <v>829.4</v>
      </c>
      <c r="P966" s="89" t="s">
        <v>670</v>
      </c>
    </row>
    <row r="967" spans="1:16" ht="63.75" hidden="1">
      <c r="A967" s="261">
        <v>287</v>
      </c>
      <c r="B967" s="89"/>
      <c r="C967" s="262" t="s">
        <v>126</v>
      </c>
      <c r="D967" s="84">
        <v>43515</v>
      </c>
      <c r="E967" s="85" t="s">
        <v>2711</v>
      </c>
      <c r="F967" s="85" t="s">
        <v>3</v>
      </c>
      <c r="G967" s="85">
        <v>1713572</v>
      </c>
      <c r="H967" s="89"/>
      <c r="I967" s="263" t="s">
        <v>3372</v>
      </c>
      <c r="J967" s="89"/>
      <c r="K967" s="89"/>
      <c r="L967" s="89"/>
      <c r="M967" s="89"/>
      <c r="N967" s="264">
        <v>0</v>
      </c>
      <c r="O967" s="264">
        <v>274</v>
      </c>
      <c r="P967" s="89" t="s">
        <v>670</v>
      </c>
    </row>
    <row r="968" spans="1:16" ht="63.75" hidden="1">
      <c r="A968" s="261" t="s">
        <v>565</v>
      </c>
      <c r="B968" s="89"/>
      <c r="C968" s="262" t="s">
        <v>615</v>
      </c>
      <c r="D968" s="84">
        <v>43515</v>
      </c>
      <c r="E968" s="85" t="s">
        <v>2712</v>
      </c>
      <c r="F968" s="85" t="s">
        <v>3</v>
      </c>
      <c r="G968" s="85">
        <v>1713519</v>
      </c>
      <c r="H968" s="89"/>
      <c r="I968" s="263" t="s">
        <v>3373</v>
      </c>
      <c r="J968" s="89"/>
      <c r="K968" s="89"/>
      <c r="L968" s="89"/>
      <c r="M968" s="89"/>
      <c r="N968" s="264">
        <v>0</v>
      </c>
      <c r="O968" s="264">
        <v>1047.33</v>
      </c>
      <c r="P968" s="89" t="s">
        <v>670</v>
      </c>
    </row>
    <row r="969" spans="1:16" ht="63.75" hidden="1">
      <c r="A969" s="261" t="s">
        <v>565</v>
      </c>
      <c r="B969" s="89"/>
      <c r="C969" s="262" t="s">
        <v>615</v>
      </c>
      <c r="D969" s="84">
        <v>43515</v>
      </c>
      <c r="E969" s="85" t="s">
        <v>2713</v>
      </c>
      <c r="F969" s="85" t="s">
        <v>3</v>
      </c>
      <c r="G969" s="85">
        <v>1713518</v>
      </c>
      <c r="H969" s="89"/>
      <c r="I969" s="263" t="s">
        <v>3374</v>
      </c>
      <c r="J969" s="89"/>
      <c r="K969" s="89"/>
      <c r="L969" s="89"/>
      <c r="M969" s="89"/>
      <c r="N969" s="264">
        <v>0</v>
      </c>
      <c r="O969" s="264">
        <v>1272</v>
      </c>
      <c r="P969" s="89" t="s">
        <v>670</v>
      </c>
    </row>
    <row r="970" spans="1:16" ht="63.75" hidden="1">
      <c r="A970" s="261" t="s">
        <v>565</v>
      </c>
      <c r="B970" s="89"/>
      <c r="C970" s="262" t="s">
        <v>615</v>
      </c>
      <c r="D970" s="84">
        <v>43515</v>
      </c>
      <c r="E970" s="85" t="s">
        <v>2714</v>
      </c>
      <c r="F970" s="85" t="s">
        <v>3</v>
      </c>
      <c r="G970" s="85">
        <v>1713517</v>
      </c>
      <c r="H970" s="89"/>
      <c r="I970" s="263" t="s">
        <v>3375</v>
      </c>
      <c r="J970" s="89"/>
      <c r="K970" s="89"/>
      <c r="L970" s="89"/>
      <c r="M970" s="89"/>
      <c r="N970" s="264">
        <v>0</v>
      </c>
      <c r="O970" s="264">
        <v>1567.58</v>
      </c>
      <c r="P970" s="89" t="s">
        <v>670</v>
      </c>
    </row>
    <row r="971" spans="1:16" ht="63.75" hidden="1">
      <c r="A971" s="261" t="s">
        <v>565</v>
      </c>
      <c r="B971" s="89"/>
      <c r="C971" s="262" t="s">
        <v>615</v>
      </c>
      <c r="D971" s="84">
        <v>43515</v>
      </c>
      <c r="E971" s="85" t="s">
        <v>2715</v>
      </c>
      <c r="F971" s="85" t="s">
        <v>3</v>
      </c>
      <c r="G971" s="85">
        <v>1713514</v>
      </c>
      <c r="H971" s="89"/>
      <c r="I971" s="263" t="s">
        <v>3376</v>
      </c>
      <c r="J971" s="89"/>
      <c r="K971" s="89"/>
      <c r="L971" s="89"/>
      <c r="M971" s="89"/>
      <c r="N971" s="264">
        <v>0</v>
      </c>
      <c r="O971" s="264">
        <v>1567.58</v>
      </c>
      <c r="P971" s="89" t="s">
        <v>670</v>
      </c>
    </row>
    <row r="972" spans="1:16" ht="63.75" hidden="1">
      <c r="A972" s="261" t="s">
        <v>565</v>
      </c>
      <c r="B972" s="89"/>
      <c r="C972" s="262" t="s">
        <v>615</v>
      </c>
      <c r="D972" s="84">
        <v>43515</v>
      </c>
      <c r="E972" s="85" t="s">
        <v>2716</v>
      </c>
      <c r="F972" s="85" t="s">
        <v>3</v>
      </c>
      <c r="G972" s="85">
        <v>1713513</v>
      </c>
      <c r="H972" s="89"/>
      <c r="I972" s="263" t="s">
        <v>3377</v>
      </c>
      <c r="J972" s="89"/>
      <c r="K972" s="89"/>
      <c r="L972" s="89"/>
      <c r="M972" s="89"/>
      <c r="N972" s="264">
        <v>0</v>
      </c>
      <c r="O972" s="264">
        <v>1567.58</v>
      </c>
      <c r="P972" s="89" t="s">
        <v>670</v>
      </c>
    </row>
    <row r="973" spans="1:16" ht="63.75" hidden="1">
      <c r="A973" s="261" t="s">
        <v>565</v>
      </c>
      <c r="B973" s="89"/>
      <c r="C973" s="262" t="s">
        <v>615</v>
      </c>
      <c r="D973" s="84">
        <v>43515</v>
      </c>
      <c r="E973" s="85" t="s">
        <v>2717</v>
      </c>
      <c r="F973" s="85" t="s">
        <v>3</v>
      </c>
      <c r="G973" s="85">
        <v>1713509</v>
      </c>
      <c r="H973" s="89"/>
      <c r="I973" s="263" t="s">
        <v>3378</v>
      </c>
      <c r="J973" s="89"/>
      <c r="K973" s="89"/>
      <c r="L973" s="89"/>
      <c r="M973" s="89"/>
      <c r="N973" s="264">
        <v>0</v>
      </c>
      <c r="O973" s="264">
        <v>1047.33</v>
      </c>
      <c r="P973" s="89" t="s">
        <v>670</v>
      </c>
    </row>
    <row r="974" spans="1:16" ht="63.75" hidden="1">
      <c r="A974" s="261" t="s">
        <v>565</v>
      </c>
      <c r="B974" s="89"/>
      <c r="C974" s="262" t="s">
        <v>615</v>
      </c>
      <c r="D974" s="84">
        <v>43515</v>
      </c>
      <c r="E974" s="85" t="s">
        <v>2718</v>
      </c>
      <c r="F974" s="85" t="s">
        <v>3</v>
      </c>
      <c r="G974" s="85">
        <v>1713502</v>
      </c>
      <c r="H974" s="89"/>
      <c r="I974" s="263" t="s">
        <v>3379</v>
      </c>
      <c r="J974" s="89"/>
      <c r="K974" s="89"/>
      <c r="L974" s="89"/>
      <c r="M974" s="89"/>
      <c r="N974" s="264">
        <v>0</v>
      </c>
      <c r="O974" s="264">
        <v>763.2</v>
      </c>
      <c r="P974" s="89" t="s">
        <v>670</v>
      </c>
    </row>
    <row r="975" spans="1:16" ht="63.75" hidden="1">
      <c r="A975" s="261" t="s">
        <v>565</v>
      </c>
      <c r="B975" s="89"/>
      <c r="C975" s="262" t="s">
        <v>615</v>
      </c>
      <c r="D975" s="84">
        <v>43515</v>
      </c>
      <c r="E975" s="85" t="s">
        <v>2719</v>
      </c>
      <c r="F975" s="85" t="s">
        <v>3</v>
      </c>
      <c r="G975" s="85">
        <v>1713501</v>
      </c>
      <c r="H975" s="89"/>
      <c r="I975" s="263" t="s">
        <v>3380</v>
      </c>
      <c r="J975" s="89"/>
      <c r="K975" s="89"/>
      <c r="L975" s="89"/>
      <c r="M975" s="89"/>
      <c r="N975" s="264">
        <v>0</v>
      </c>
      <c r="O975" s="264">
        <v>763.2</v>
      </c>
      <c r="P975" s="89" t="s">
        <v>670</v>
      </c>
    </row>
    <row r="976" spans="1:16" ht="63.75" hidden="1">
      <c r="A976" s="261" t="s">
        <v>565</v>
      </c>
      <c r="B976" s="89"/>
      <c r="C976" s="262" t="s">
        <v>615</v>
      </c>
      <c r="D976" s="84">
        <v>43515</v>
      </c>
      <c r="E976" s="85" t="s">
        <v>2720</v>
      </c>
      <c r="F976" s="85" t="s">
        <v>3</v>
      </c>
      <c r="G976" s="85">
        <v>1713499</v>
      </c>
      <c r="H976" s="89"/>
      <c r="I976" s="263" t="s">
        <v>3381</v>
      </c>
      <c r="J976" s="89"/>
      <c r="K976" s="89"/>
      <c r="L976" s="89"/>
      <c r="M976" s="89"/>
      <c r="N976" s="264">
        <v>0</v>
      </c>
      <c r="O976" s="264">
        <v>940.54</v>
      </c>
      <c r="P976" s="89" t="s">
        <v>670</v>
      </c>
    </row>
    <row r="977" spans="1:16" ht="63.75" hidden="1">
      <c r="A977" s="261" t="s">
        <v>565</v>
      </c>
      <c r="B977" s="89"/>
      <c r="C977" s="262" t="s">
        <v>615</v>
      </c>
      <c r="D977" s="84">
        <v>43515</v>
      </c>
      <c r="E977" s="85" t="s">
        <v>2721</v>
      </c>
      <c r="F977" s="85" t="s">
        <v>3</v>
      </c>
      <c r="G977" s="85">
        <v>1713498</v>
      </c>
      <c r="H977" s="89"/>
      <c r="I977" s="263" t="s">
        <v>3382</v>
      </c>
      <c r="J977" s="89"/>
      <c r="K977" s="89"/>
      <c r="L977" s="89"/>
      <c r="M977" s="89"/>
      <c r="N977" s="264">
        <v>0</v>
      </c>
      <c r="O977" s="264">
        <v>940.54</v>
      </c>
      <c r="P977" s="89" t="s">
        <v>670</v>
      </c>
    </row>
    <row r="978" spans="1:16" ht="51" hidden="1">
      <c r="A978" s="261">
        <v>903</v>
      </c>
      <c r="B978" s="89"/>
      <c r="C978" s="262" t="s">
        <v>204</v>
      </c>
      <c r="D978" s="84">
        <v>43515</v>
      </c>
      <c r="E978" s="85" t="s">
        <v>2722</v>
      </c>
      <c r="F978" s="85" t="s">
        <v>3</v>
      </c>
      <c r="G978" s="85">
        <v>1713586</v>
      </c>
      <c r="H978" s="89"/>
      <c r="I978" s="263" t="s">
        <v>3383</v>
      </c>
      <c r="J978" s="89"/>
      <c r="K978" s="89"/>
      <c r="L978" s="89"/>
      <c r="M978" s="89"/>
      <c r="N978" s="264">
        <v>0</v>
      </c>
      <c r="O978" s="264">
        <v>25742130.379999999</v>
      </c>
      <c r="P978" s="89" t="s">
        <v>670</v>
      </c>
    </row>
    <row r="979" spans="1:16" ht="51" hidden="1">
      <c r="A979" s="261">
        <v>10</v>
      </c>
      <c r="B979" s="89"/>
      <c r="C979" s="262" t="s">
        <v>41</v>
      </c>
      <c r="D979" s="84">
        <v>43515</v>
      </c>
      <c r="E979" s="85" t="s">
        <v>2723</v>
      </c>
      <c r="F979" s="85" t="s">
        <v>6</v>
      </c>
      <c r="G979" s="85">
        <v>968566</v>
      </c>
      <c r="H979" s="89"/>
      <c r="I979" s="263" t="s">
        <v>3384</v>
      </c>
      <c r="J979" s="89"/>
      <c r="K979" s="89"/>
      <c r="L979" s="89"/>
      <c r="M979" s="89"/>
      <c r="N979" s="264">
        <v>0</v>
      </c>
      <c r="O979" s="264">
        <v>119095.5</v>
      </c>
      <c r="P979" s="89" t="s">
        <v>670</v>
      </c>
    </row>
    <row r="980" spans="1:16" ht="51" hidden="1">
      <c r="A980" s="261">
        <v>10</v>
      </c>
      <c r="B980" s="89"/>
      <c r="C980" s="262" t="s">
        <v>41</v>
      </c>
      <c r="D980" s="84">
        <v>43515</v>
      </c>
      <c r="E980" s="85" t="s">
        <v>2724</v>
      </c>
      <c r="F980" s="85" t="s">
        <v>6</v>
      </c>
      <c r="G980" s="85">
        <v>968575</v>
      </c>
      <c r="H980" s="89"/>
      <c r="I980" s="263" t="s">
        <v>3385</v>
      </c>
      <c r="J980" s="89"/>
      <c r="K980" s="89"/>
      <c r="L980" s="89"/>
      <c r="M980" s="89"/>
      <c r="N980" s="264">
        <v>0</v>
      </c>
      <c r="O980" s="264">
        <v>47972.05</v>
      </c>
      <c r="P980" s="89" t="s">
        <v>670</v>
      </c>
    </row>
    <row r="981" spans="1:16" ht="76.5" hidden="1">
      <c r="A981" s="261">
        <v>10</v>
      </c>
      <c r="B981" s="89"/>
      <c r="C981" s="262" t="s">
        <v>41</v>
      </c>
      <c r="D981" s="84">
        <v>43515</v>
      </c>
      <c r="E981" s="85" t="s">
        <v>2725</v>
      </c>
      <c r="F981" s="85" t="s">
        <v>6</v>
      </c>
      <c r="G981" s="85">
        <v>968578</v>
      </c>
      <c r="H981" s="89"/>
      <c r="I981" s="263" t="s">
        <v>3386</v>
      </c>
      <c r="J981" s="89"/>
      <c r="K981" s="89"/>
      <c r="L981" s="89"/>
      <c r="M981" s="89"/>
      <c r="N981" s="264">
        <v>0</v>
      </c>
      <c r="O981" s="264">
        <v>4692.38</v>
      </c>
      <c r="P981" s="89" t="s">
        <v>670</v>
      </c>
    </row>
    <row r="982" spans="1:16" ht="38.25" hidden="1">
      <c r="A982" s="261">
        <v>10</v>
      </c>
      <c r="B982" s="89"/>
      <c r="C982" s="262" t="s">
        <v>41</v>
      </c>
      <c r="D982" s="84">
        <v>43515</v>
      </c>
      <c r="E982" s="85" t="s">
        <v>2726</v>
      </c>
      <c r="F982" s="85" t="s">
        <v>6</v>
      </c>
      <c r="G982" s="85">
        <v>968580</v>
      </c>
      <c r="H982" s="89"/>
      <c r="I982" s="263" t="s">
        <v>3387</v>
      </c>
      <c r="J982" s="89"/>
      <c r="K982" s="89"/>
      <c r="L982" s="89"/>
      <c r="M982" s="89"/>
      <c r="N982" s="264">
        <v>0</v>
      </c>
      <c r="O982" s="264">
        <v>85167.93</v>
      </c>
      <c r="P982" s="89" t="s">
        <v>670</v>
      </c>
    </row>
    <row r="983" spans="1:16" ht="51" hidden="1">
      <c r="A983" s="261">
        <v>10</v>
      </c>
      <c r="B983" s="89"/>
      <c r="C983" s="262" t="s">
        <v>41</v>
      </c>
      <c r="D983" s="84">
        <v>43515</v>
      </c>
      <c r="E983" s="85" t="s">
        <v>2727</v>
      </c>
      <c r="F983" s="85" t="s">
        <v>6</v>
      </c>
      <c r="G983" s="85">
        <v>969085</v>
      </c>
      <c r="H983" s="89"/>
      <c r="I983" s="263" t="s">
        <v>3388</v>
      </c>
      <c r="J983" s="89"/>
      <c r="K983" s="89"/>
      <c r="L983" s="89"/>
      <c r="M983" s="89"/>
      <c r="N983" s="264">
        <v>0</v>
      </c>
      <c r="O983" s="264">
        <v>209722.82</v>
      </c>
      <c r="P983" s="89" t="s">
        <v>670</v>
      </c>
    </row>
    <row r="984" spans="1:16" ht="51" hidden="1">
      <c r="A984" s="261">
        <v>10</v>
      </c>
      <c r="B984" s="89"/>
      <c r="C984" s="262" t="s">
        <v>41</v>
      </c>
      <c r="D984" s="84">
        <v>43515</v>
      </c>
      <c r="E984" s="85" t="s">
        <v>2728</v>
      </c>
      <c r="F984" s="85" t="s">
        <v>6</v>
      </c>
      <c r="G984" s="85">
        <v>969087</v>
      </c>
      <c r="H984" s="89"/>
      <c r="I984" s="263" t="s">
        <v>3389</v>
      </c>
      <c r="J984" s="89"/>
      <c r="K984" s="89"/>
      <c r="L984" s="89"/>
      <c r="M984" s="89"/>
      <c r="N984" s="264">
        <v>0</v>
      </c>
      <c r="O984" s="264">
        <v>141691.72</v>
      </c>
      <c r="P984" s="89" t="s">
        <v>670</v>
      </c>
    </row>
    <row r="985" spans="1:16" ht="51" hidden="1">
      <c r="A985" s="261">
        <v>10</v>
      </c>
      <c r="B985" s="89"/>
      <c r="C985" s="262" t="s">
        <v>41</v>
      </c>
      <c r="D985" s="84">
        <v>43515</v>
      </c>
      <c r="E985" s="85" t="s">
        <v>2729</v>
      </c>
      <c r="F985" s="85" t="s">
        <v>6</v>
      </c>
      <c r="G985" s="85">
        <v>969089</v>
      </c>
      <c r="H985" s="89"/>
      <c r="I985" s="263" t="s">
        <v>3390</v>
      </c>
      <c r="J985" s="89"/>
      <c r="K985" s="89"/>
      <c r="L985" s="89"/>
      <c r="M985" s="89"/>
      <c r="N985" s="264">
        <v>0</v>
      </c>
      <c r="O985" s="264">
        <v>4654.24</v>
      </c>
      <c r="P985" s="89" t="s">
        <v>670</v>
      </c>
    </row>
    <row r="986" spans="1:16" ht="51" hidden="1">
      <c r="A986" s="261">
        <v>10</v>
      </c>
      <c r="B986" s="89"/>
      <c r="C986" s="262" t="s">
        <v>41</v>
      </c>
      <c r="D986" s="84">
        <v>43515</v>
      </c>
      <c r="E986" s="85" t="s">
        <v>2730</v>
      </c>
      <c r="F986" s="85" t="s">
        <v>6</v>
      </c>
      <c r="G986" s="85">
        <v>969091</v>
      </c>
      <c r="H986" s="89"/>
      <c r="I986" s="263" t="s">
        <v>3391</v>
      </c>
      <c r="J986" s="89"/>
      <c r="K986" s="89"/>
      <c r="L986" s="89"/>
      <c r="M986" s="89"/>
      <c r="N986" s="264">
        <v>0</v>
      </c>
      <c r="O986" s="264">
        <v>17985.96</v>
      </c>
      <c r="P986" s="89" t="s">
        <v>670</v>
      </c>
    </row>
    <row r="987" spans="1:16" ht="63.75" hidden="1">
      <c r="A987" s="261">
        <v>10</v>
      </c>
      <c r="B987" s="89"/>
      <c r="C987" s="262" t="s">
        <v>41</v>
      </c>
      <c r="D987" s="84">
        <v>43515</v>
      </c>
      <c r="E987" s="85" t="s">
        <v>2731</v>
      </c>
      <c r="F987" s="85" t="s">
        <v>6</v>
      </c>
      <c r="G987" s="85">
        <v>969093</v>
      </c>
      <c r="H987" s="89"/>
      <c r="I987" s="263" t="s">
        <v>3392</v>
      </c>
      <c r="J987" s="89"/>
      <c r="K987" s="89"/>
      <c r="L987" s="89"/>
      <c r="M987" s="89"/>
      <c r="N987" s="264">
        <v>0</v>
      </c>
      <c r="O987" s="264">
        <v>3096.06</v>
      </c>
      <c r="P987" s="89" t="s">
        <v>670</v>
      </c>
    </row>
    <row r="988" spans="1:16" ht="51" hidden="1">
      <c r="A988" s="261">
        <v>35</v>
      </c>
      <c r="B988" s="89"/>
      <c r="C988" s="262" t="s">
        <v>46</v>
      </c>
      <c r="D988" s="84">
        <v>43516</v>
      </c>
      <c r="E988" s="85" t="s">
        <v>2732</v>
      </c>
      <c r="F988" s="85" t="s">
        <v>3</v>
      </c>
      <c r="G988" s="85">
        <v>1714024</v>
      </c>
      <c r="H988" s="89"/>
      <c r="I988" s="263" t="s">
        <v>3393</v>
      </c>
      <c r="J988" s="89"/>
      <c r="K988" s="89"/>
      <c r="L988" s="89"/>
      <c r="M988" s="89"/>
      <c r="N988" s="264">
        <v>0</v>
      </c>
      <c r="O988" s="264">
        <v>2000</v>
      </c>
      <c r="P988" s="89" t="s">
        <v>670</v>
      </c>
    </row>
    <row r="989" spans="1:16" ht="63.75" hidden="1">
      <c r="A989" s="261" t="s">
        <v>556</v>
      </c>
      <c r="B989" s="89"/>
      <c r="C989" s="262" t="s">
        <v>616</v>
      </c>
      <c r="D989" s="84">
        <v>43516</v>
      </c>
      <c r="E989" s="85" t="s">
        <v>2733</v>
      </c>
      <c r="F989" s="85" t="s">
        <v>3</v>
      </c>
      <c r="G989" s="85">
        <v>1713984</v>
      </c>
      <c r="H989" s="89"/>
      <c r="I989" s="263" t="s">
        <v>3394</v>
      </c>
      <c r="J989" s="89"/>
      <c r="K989" s="89"/>
      <c r="L989" s="89"/>
      <c r="M989" s="89"/>
      <c r="N989" s="264">
        <v>0</v>
      </c>
      <c r="O989" s="264">
        <v>4550</v>
      </c>
      <c r="P989" s="89" t="s">
        <v>670</v>
      </c>
    </row>
    <row r="990" spans="1:16" ht="51" hidden="1">
      <c r="A990" s="261">
        <v>591</v>
      </c>
      <c r="B990" s="89"/>
      <c r="C990" s="262" t="s">
        <v>1364</v>
      </c>
      <c r="D990" s="84">
        <v>43516</v>
      </c>
      <c r="E990" s="85" t="s">
        <v>2734</v>
      </c>
      <c r="F990" s="85" t="s">
        <v>3</v>
      </c>
      <c r="G990" s="85">
        <v>1713895</v>
      </c>
      <c r="H990" s="89"/>
      <c r="I990" s="263" t="s">
        <v>3395</v>
      </c>
      <c r="J990" s="89"/>
      <c r="K990" s="89"/>
      <c r="L990" s="89"/>
      <c r="M990" s="89"/>
      <c r="N990" s="264">
        <v>0</v>
      </c>
      <c r="O990" s="264">
        <v>16</v>
      </c>
      <c r="P990" s="89" t="s">
        <v>670</v>
      </c>
    </row>
    <row r="991" spans="1:16" ht="63.75" hidden="1">
      <c r="A991" s="261">
        <v>35</v>
      </c>
      <c r="B991" s="89"/>
      <c r="C991" s="262" t="s">
        <v>46</v>
      </c>
      <c r="D991" s="84">
        <v>43516</v>
      </c>
      <c r="E991" s="85" t="s">
        <v>2735</v>
      </c>
      <c r="F991" s="85" t="s">
        <v>3</v>
      </c>
      <c r="G991" s="85">
        <v>1713953</v>
      </c>
      <c r="H991" s="89"/>
      <c r="I991" s="263" t="s">
        <v>3396</v>
      </c>
      <c r="J991" s="89"/>
      <c r="K991" s="89"/>
      <c r="L991" s="89"/>
      <c r="M991" s="89"/>
      <c r="N991" s="264">
        <v>0</v>
      </c>
      <c r="O991" s="264">
        <v>1027.3499999999999</v>
      </c>
      <c r="P991" s="89" t="s">
        <v>670</v>
      </c>
    </row>
    <row r="992" spans="1:16" ht="51" hidden="1">
      <c r="A992" s="261">
        <v>670</v>
      </c>
      <c r="B992" s="89"/>
      <c r="C992" s="262" t="s">
        <v>190</v>
      </c>
      <c r="D992" s="84">
        <v>43516</v>
      </c>
      <c r="E992" s="85" t="s">
        <v>2736</v>
      </c>
      <c r="F992" s="85" t="s">
        <v>3</v>
      </c>
      <c r="G992" s="85">
        <v>1713992</v>
      </c>
      <c r="H992" s="89"/>
      <c r="I992" s="263" t="s">
        <v>3397</v>
      </c>
      <c r="J992" s="89"/>
      <c r="K992" s="89"/>
      <c r="L992" s="89"/>
      <c r="M992" s="89"/>
      <c r="N992" s="264">
        <v>0</v>
      </c>
      <c r="O992" s="264">
        <v>87871.13</v>
      </c>
      <c r="P992" s="89" t="s">
        <v>670</v>
      </c>
    </row>
    <row r="993" spans="1:16" ht="38.25" hidden="1">
      <c r="A993" s="261">
        <v>130</v>
      </c>
      <c r="B993" s="89"/>
      <c r="C993" s="262" t="s">
        <v>67</v>
      </c>
      <c r="D993" s="84">
        <v>43516</v>
      </c>
      <c r="E993" s="85" t="s">
        <v>2737</v>
      </c>
      <c r="F993" s="85" t="s">
        <v>3</v>
      </c>
      <c r="G993" s="85">
        <v>1713860</v>
      </c>
      <c r="H993" s="89"/>
      <c r="I993" s="263" t="s">
        <v>3398</v>
      </c>
      <c r="J993" s="89"/>
      <c r="K993" s="89"/>
      <c r="L993" s="89"/>
      <c r="M993" s="89"/>
      <c r="N993" s="264">
        <v>0</v>
      </c>
      <c r="O993" s="264">
        <v>200</v>
      </c>
      <c r="P993" s="89" t="s">
        <v>670</v>
      </c>
    </row>
    <row r="994" spans="1:16" ht="51" hidden="1">
      <c r="A994" s="261" t="s">
        <v>565</v>
      </c>
      <c r="B994" s="89"/>
      <c r="C994" s="262" t="s">
        <v>615</v>
      </c>
      <c r="D994" s="84">
        <v>43516</v>
      </c>
      <c r="E994" s="85" t="s">
        <v>2738</v>
      </c>
      <c r="F994" s="85" t="s">
        <v>3</v>
      </c>
      <c r="G994" s="85">
        <v>1713864</v>
      </c>
      <c r="H994" s="89"/>
      <c r="I994" s="263" t="s">
        <v>3399</v>
      </c>
      <c r="J994" s="89"/>
      <c r="K994" s="89"/>
      <c r="L994" s="89"/>
      <c r="M994" s="89"/>
      <c r="N994" s="264">
        <v>0</v>
      </c>
      <c r="O994" s="264">
        <v>3054.9900000000002</v>
      </c>
      <c r="P994" s="89" t="s">
        <v>670</v>
      </c>
    </row>
    <row r="995" spans="1:16" ht="76.5" hidden="1">
      <c r="A995" s="261" t="s">
        <v>556</v>
      </c>
      <c r="B995" s="89"/>
      <c r="C995" s="262" t="s">
        <v>616</v>
      </c>
      <c r="D995" s="84">
        <v>43516</v>
      </c>
      <c r="E995" s="85" t="s">
        <v>2739</v>
      </c>
      <c r="F995" s="85" t="s">
        <v>6</v>
      </c>
      <c r="G995" s="85">
        <v>1084537</v>
      </c>
      <c r="H995" s="89"/>
      <c r="I995" s="263" t="s">
        <v>3400</v>
      </c>
      <c r="J995" s="89"/>
      <c r="K995" s="89"/>
      <c r="L995" s="89"/>
      <c r="M995" s="89"/>
      <c r="N995" s="264">
        <v>0</v>
      </c>
      <c r="O995" s="264">
        <v>2507067</v>
      </c>
      <c r="P995" s="89" t="s">
        <v>670</v>
      </c>
    </row>
    <row r="996" spans="1:16" ht="63.75" hidden="1">
      <c r="A996" s="261">
        <v>206</v>
      </c>
      <c r="B996" s="89"/>
      <c r="C996" s="262" t="s">
        <v>97</v>
      </c>
      <c r="D996" s="84">
        <v>43516</v>
      </c>
      <c r="E996" s="85" t="s">
        <v>2740</v>
      </c>
      <c r="F996" s="85" t="s">
        <v>671</v>
      </c>
      <c r="G996" s="85">
        <v>192474</v>
      </c>
      <c r="H996" s="89"/>
      <c r="I996" s="263" t="s">
        <v>3401</v>
      </c>
      <c r="J996" s="89"/>
      <c r="K996" s="89"/>
      <c r="L996" s="89"/>
      <c r="M996" s="89"/>
      <c r="N996" s="264">
        <v>158588.57</v>
      </c>
      <c r="O996" s="264">
        <v>0</v>
      </c>
      <c r="P996" s="89" t="s">
        <v>670</v>
      </c>
    </row>
    <row r="997" spans="1:16" ht="63.75" hidden="1">
      <c r="A997" s="261">
        <v>10</v>
      </c>
      <c r="B997" s="89"/>
      <c r="C997" s="262" t="s">
        <v>41</v>
      </c>
      <c r="D997" s="84">
        <v>43516</v>
      </c>
      <c r="E997" s="85" t="s">
        <v>2741</v>
      </c>
      <c r="F997" s="85" t="s">
        <v>6</v>
      </c>
      <c r="G997" s="85">
        <v>970122</v>
      </c>
      <c r="H997" s="89"/>
      <c r="I997" s="263" t="s">
        <v>3402</v>
      </c>
      <c r="J997" s="89"/>
      <c r="K997" s="89"/>
      <c r="L997" s="89"/>
      <c r="M997" s="89"/>
      <c r="N997" s="264">
        <v>0</v>
      </c>
      <c r="O997" s="264">
        <v>21115.42</v>
      </c>
      <c r="P997" s="89" t="s">
        <v>670</v>
      </c>
    </row>
    <row r="998" spans="1:16" ht="63.75" hidden="1">
      <c r="A998" s="261">
        <v>10</v>
      </c>
      <c r="B998" s="89"/>
      <c r="C998" s="262" t="s">
        <v>41</v>
      </c>
      <c r="D998" s="84">
        <v>43516</v>
      </c>
      <c r="E998" s="85" t="s">
        <v>2742</v>
      </c>
      <c r="F998" s="85" t="s">
        <v>6</v>
      </c>
      <c r="G998" s="85">
        <v>970401</v>
      </c>
      <c r="H998" s="89"/>
      <c r="I998" s="263" t="s">
        <v>3403</v>
      </c>
      <c r="J998" s="89"/>
      <c r="K998" s="89"/>
      <c r="L998" s="89"/>
      <c r="M998" s="89"/>
      <c r="N998" s="264">
        <v>0</v>
      </c>
      <c r="O998" s="264">
        <v>27475.81</v>
      </c>
      <c r="P998" s="89" t="s">
        <v>670</v>
      </c>
    </row>
    <row r="999" spans="1:16" ht="63.75" hidden="1">
      <c r="A999" s="261" t="s">
        <v>565</v>
      </c>
      <c r="B999" s="89"/>
      <c r="C999" s="262" t="s">
        <v>615</v>
      </c>
      <c r="D999" s="84">
        <v>43516</v>
      </c>
      <c r="E999" s="85" t="s">
        <v>2743</v>
      </c>
      <c r="F999" s="85" t="s">
        <v>6</v>
      </c>
      <c r="G999" s="85">
        <v>1084818</v>
      </c>
      <c r="H999" s="89"/>
      <c r="I999" s="263" t="s">
        <v>3404</v>
      </c>
      <c r="J999" s="89"/>
      <c r="K999" s="89"/>
      <c r="L999" s="89"/>
      <c r="M999" s="89"/>
      <c r="N999" s="264">
        <v>0</v>
      </c>
      <c r="O999" s="264">
        <v>135072.75</v>
      </c>
      <c r="P999" s="89" t="s">
        <v>670</v>
      </c>
    </row>
    <row r="1000" spans="1:16" ht="63.75" hidden="1">
      <c r="A1000" s="261" t="s">
        <v>557</v>
      </c>
      <c r="B1000" s="89"/>
      <c r="C1000" s="262" t="s">
        <v>777</v>
      </c>
      <c r="D1000" s="84">
        <v>43516</v>
      </c>
      <c r="E1000" s="85" t="s">
        <v>2744</v>
      </c>
      <c r="F1000" s="85" t="s">
        <v>11</v>
      </c>
      <c r="G1000" s="85">
        <v>11837</v>
      </c>
      <c r="H1000" s="89"/>
      <c r="I1000" s="263" t="s">
        <v>3405</v>
      </c>
      <c r="J1000" s="89"/>
      <c r="K1000" s="89"/>
      <c r="L1000" s="89"/>
      <c r="M1000" s="89"/>
      <c r="N1000" s="264">
        <v>321.18</v>
      </c>
      <c r="O1000" s="264">
        <v>0</v>
      </c>
      <c r="P1000" s="89" t="s">
        <v>670</v>
      </c>
    </row>
    <row r="1001" spans="1:16" ht="51" hidden="1">
      <c r="A1001" s="261" t="s">
        <v>565</v>
      </c>
      <c r="B1001" s="89"/>
      <c r="C1001" s="262" t="s">
        <v>615</v>
      </c>
      <c r="D1001" s="84">
        <v>43517</v>
      </c>
      <c r="E1001" s="85" t="s">
        <v>2745</v>
      </c>
      <c r="F1001" s="85" t="s">
        <v>3</v>
      </c>
      <c r="G1001" s="85">
        <v>1714378</v>
      </c>
      <c r="H1001" s="89"/>
      <c r="I1001" s="263" t="s">
        <v>3406</v>
      </c>
      <c r="J1001" s="89"/>
      <c r="K1001" s="89"/>
      <c r="L1001" s="89"/>
      <c r="M1001" s="89"/>
      <c r="N1001" s="264">
        <v>0</v>
      </c>
      <c r="O1001" s="264">
        <v>60.32</v>
      </c>
      <c r="P1001" s="89" t="s">
        <v>670</v>
      </c>
    </row>
    <row r="1002" spans="1:16" ht="51" hidden="1">
      <c r="A1002" s="261" t="s">
        <v>565</v>
      </c>
      <c r="B1002" s="89"/>
      <c r="C1002" s="262" t="s">
        <v>615</v>
      </c>
      <c r="D1002" s="84">
        <v>43517</v>
      </c>
      <c r="E1002" s="85" t="s">
        <v>2746</v>
      </c>
      <c r="F1002" s="85" t="s">
        <v>3</v>
      </c>
      <c r="G1002" s="85">
        <v>1714376</v>
      </c>
      <c r="H1002" s="89"/>
      <c r="I1002" s="263" t="s">
        <v>3407</v>
      </c>
      <c r="J1002" s="89"/>
      <c r="K1002" s="89"/>
      <c r="L1002" s="89"/>
      <c r="M1002" s="89"/>
      <c r="N1002" s="264">
        <v>0</v>
      </c>
      <c r="O1002" s="264">
        <v>274.22000000000003</v>
      </c>
      <c r="P1002" s="89" t="s">
        <v>670</v>
      </c>
    </row>
    <row r="1003" spans="1:16" ht="63.75" hidden="1">
      <c r="A1003" s="261">
        <v>35</v>
      </c>
      <c r="B1003" s="89"/>
      <c r="C1003" s="262" t="s">
        <v>46</v>
      </c>
      <c r="D1003" s="84">
        <v>43517</v>
      </c>
      <c r="E1003" s="85" t="s">
        <v>2747</v>
      </c>
      <c r="F1003" s="85" t="s">
        <v>3</v>
      </c>
      <c r="G1003" s="85">
        <v>1714308</v>
      </c>
      <c r="H1003" s="89"/>
      <c r="I1003" s="263" t="s">
        <v>3408</v>
      </c>
      <c r="J1003" s="89"/>
      <c r="K1003" s="89"/>
      <c r="L1003" s="89"/>
      <c r="M1003" s="89"/>
      <c r="N1003" s="264">
        <v>0</v>
      </c>
      <c r="O1003" s="264">
        <v>560.58000000000004</v>
      </c>
      <c r="P1003" s="89" t="s">
        <v>670</v>
      </c>
    </row>
    <row r="1004" spans="1:16" ht="63.75" hidden="1">
      <c r="A1004" s="261">
        <v>119</v>
      </c>
      <c r="B1004" s="89"/>
      <c r="C1004" s="262" t="s">
        <v>63</v>
      </c>
      <c r="D1004" s="84">
        <v>43517</v>
      </c>
      <c r="E1004" s="85" t="s">
        <v>2748</v>
      </c>
      <c r="F1004" s="85" t="s">
        <v>3</v>
      </c>
      <c r="G1004" s="85">
        <v>1714300</v>
      </c>
      <c r="H1004" s="89"/>
      <c r="I1004" s="263" t="s">
        <v>3409</v>
      </c>
      <c r="J1004" s="89"/>
      <c r="K1004" s="89"/>
      <c r="L1004" s="89"/>
      <c r="M1004" s="89"/>
      <c r="N1004" s="264">
        <v>0</v>
      </c>
      <c r="O1004" s="264">
        <v>111.3</v>
      </c>
      <c r="P1004" s="89" t="s">
        <v>670</v>
      </c>
    </row>
    <row r="1005" spans="1:16" ht="38.25" hidden="1">
      <c r="A1005" s="261">
        <v>590</v>
      </c>
      <c r="B1005" s="89"/>
      <c r="C1005" s="262" t="s">
        <v>611</v>
      </c>
      <c r="D1005" s="84">
        <v>43517</v>
      </c>
      <c r="E1005" s="85" t="s">
        <v>2749</v>
      </c>
      <c r="F1005" s="85" t="s">
        <v>3</v>
      </c>
      <c r="G1005" s="85">
        <v>1714279</v>
      </c>
      <c r="H1005" s="89"/>
      <c r="I1005" s="263" t="s">
        <v>3410</v>
      </c>
      <c r="J1005" s="89"/>
      <c r="K1005" s="89"/>
      <c r="L1005" s="89"/>
      <c r="M1005" s="89"/>
      <c r="N1005" s="264">
        <v>0</v>
      </c>
      <c r="O1005" s="264">
        <v>0.2</v>
      </c>
      <c r="P1005" s="89" t="s">
        <v>670</v>
      </c>
    </row>
    <row r="1006" spans="1:16" ht="51" hidden="1">
      <c r="A1006" s="261" t="s">
        <v>565</v>
      </c>
      <c r="B1006" s="89"/>
      <c r="C1006" s="262" t="s">
        <v>615</v>
      </c>
      <c r="D1006" s="84">
        <v>43517</v>
      </c>
      <c r="E1006" s="85" t="s">
        <v>2750</v>
      </c>
      <c r="F1006" s="85" t="s">
        <v>3</v>
      </c>
      <c r="G1006" s="85">
        <v>1714258</v>
      </c>
      <c r="H1006" s="89"/>
      <c r="I1006" s="263" t="s">
        <v>3411</v>
      </c>
      <c r="J1006" s="89"/>
      <c r="K1006" s="89"/>
      <c r="L1006" s="89"/>
      <c r="M1006" s="89"/>
      <c r="N1006" s="264">
        <v>0</v>
      </c>
      <c r="O1006" s="264">
        <v>1360.51</v>
      </c>
      <c r="P1006" s="89" t="s">
        <v>670</v>
      </c>
    </row>
    <row r="1007" spans="1:16" ht="51" hidden="1">
      <c r="A1007" s="261" t="s">
        <v>565</v>
      </c>
      <c r="B1007" s="89"/>
      <c r="C1007" s="262" t="s">
        <v>615</v>
      </c>
      <c r="D1007" s="84">
        <v>43517</v>
      </c>
      <c r="E1007" s="85" t="s">
        <v>2751</v>
      </c>
      <c r="F1007" s="85" t="s">
        <v>3</v>
      </c>
      <c r="G1007" s="85">
        <v>1714257</v>
      </c>
      <c r="H1007" s="89"/>
      <c r="I1007" s="263" t="s">
        <v>3412</v>
      </c>
      <c r="J1007" s="89"/>
      <c r="K1007" s="89"/>
      <c r="L1007" s="89"/>
      <c r="M1007" s="89"/>
      <c r="N1007" s="264">
        <v>0</v>
      </c>
      <c r="O1007" s="264">
        <v>1360.51</v>
      </c>
      <c r="P1007" s="89" t="s">
        <v>670</v>
      </c>
    </row>
    <row r="1008" spans="1:16" ht="38.25" hidden="1">
      <c r="A1008" s="261" t="s">
        <v>565</v>
      </c>
      <c r="B1008" s="89"/>
      <c r="C1008" s="262" t="s">
        <v>615</v>
      </c>
      <c r="D1008" s="84">
        <v>43517</v>
      </c>
      <c r="E1008" s="85" t="s">
        <v>2752</v>
      </c>
      <c r="F1008" s="85" t="s">
        <v>3</v>
      </c>
      <c r="G1008" s="85">
        <v>1714503</v>
      </c>
      <c r="H1008" s="89"/>
      <c r="I1008" s="263" t="s">
        <v>3413</v>
      </c>
      <c r="J1008" s="89"/>
      <c r="K1008" s="89"/>
      <c r="L1008" s="89"/>
      <c r="M1008" s="89"/>
      <c r="N1008" s="264">
        <v>0</v>
      </c>
      <c r="O1008" s="264">
        <v>0.38</v>
      </c>
      <c r="P1008" s="89" t="s">
        <v>670</v>
      </c>
    </row>
    <row r="1009" spans="1:16" ht="38.25" hidden="1">
      <c r="A1009" s="261" t="s">
        <v>565</v>
      </c>
      <c r="B1009" s="89"/>
      <c r="C1009" s="262" t="s">
        <v>615</v>
      </c>
      <c r="D1009" s="84">
        <v>43517</v>
      </c>
      <c r="E1009" s="85" t="s">
        <v>2753</v>
      </c>
      <c r="F1009" s="85" t="s">
        <v>3</v>
      </c>
      <c r="G1009" s="85">
        <v>1714442</v>
      </c>
      <c r="H1009" s="89"/>
      <c r="I1009" s="263" t="s">
        <v>3414</v>
      </c>
      <c r="J1009" s="89"/>
      <c r="K1009" s="89"/>
      <c r="L1009" s="89"/>
      <c r="M1009" s="89"/>
      <c r="N1009" s="264">
        <v>0</v>
      </c>
      <c r="O1009" s="264">
        <v>3208.56</v>
      </c>
      <c r="P1009" s="89" t="s">
        <v>670</v>
      </c>
    </row>
    <row r="1010" spans="1:16" ht="38.25" hidden="1">
      <c r="A1010" s="261" t="s">
        <v>565</v>
      </c>
      <c r="B1010" s="89"/>
      <c r="C1010" s="262" t="s">
        <v>615</v>
      </c>
      <c r="D1010" s="84">
        <v>43517</v>
      </c>
      <c r="E1010" s="85" t="s">
        <v>2754</v>
      </c>
      <c r="F1010" s="85" t="s">
        <v>3</v>
      </c>
      <c r="G1010" s="85">
        <v>1714381</v>
      </c>
      <c r="H1010" s="89"/>
      <c r="I1010" s="263" t="s">
        <v>3415</v>
      </c>
      <c r="J1010" s="89"/>
      <c r="K1010" s="89"/>
      <c r="L1010" s="89"/>
      <c r="M1010" s="89"/>
      <c r="N1010" s="264">
        <v>0</v>
      </c>
      <c r="O1010" s="264">
        <v>552.47</v>
      </c>
      <c r="P1010" s="89" t="s">
        <v>670</v>
      </c>
    </row>
    <row r="1011" spans="1:16" ht="51" hidden="1">
      <c r="A1011" s="261" t="s">
        <v>565</v>
      </c>
      <c r="B1011" s="89"/>
      <c r="C1011" s="262" t="s">
        <v>615</v>
      </c>
      <c r="D1011" s="84">
        <v>43517</v>
      </c>
      <c r="E1011" s="85" t="s">
        <v>2755</v>
      </c>
      <c r="F1011" s="85" t="s">
        <v>3</v>
      </c>
      <c r="G1011" s="85">
        <v>1714380</v>
      </c>
      <c r="H1011" s="89"/>
      <c r="I1011" s="263" t="s">
        <v>3416</v>
      </c>
      <c r="J1011" s="89"/>
      <c r="K1011" s="89"/>
      <c r="L1011" s="89"/>
      <c r="M1011" s="89"/>
      <c r="N1011" s="264">
        <v>0</v>
      </c>
      <c r="O1011" s="264">
        <v>60.32</v>
      </c>
      <c r="P1011" s="89" t="s">
        <v>670</v>
      </c>
    </row>
    <row r="1012" spans="1:16" ht="63.75" hidden="1">
      <c r="A1012" s="261" t="s">
        <v>556</v>
      </c>
      <c r="B1012" s="89"/>
      <c r="C1012" s="262" t="s">
        <v>616</v>
      </c>
      <c r="D1012" s="84">
        <v>43517</v>
      </c>
      <c r="E1012" s="85" t="s">
        <v>2756</v>
      </c>
      <c r="F1012" s="85" t="s">
        <v>3</v>
      </c>
      <c r="G1012" s="85">
        <v>1714272</v>
      </c>
      <c r="H1012" s="89"/>
      <c r="I1012" s="263" t="s">
        <v>3417</v>
      </c>
      <c r="J1012" s="89"/>
      <c r="K1012" s="89"/>
      <c r="L1012" s="89"/>
      <c r="M1012" s="89"/>
      <c r="N1012" s="264">
        <v>0</v>
      </c>
      <c r="O1012" s="264">
        <v>9199.15</v>
      </c>
      <c r="P1012" s="89" t="s">
        <v>670</v>
      </c>
    </row>
    <row r="1013" spans="1:16" ht="51" hidden="1">
      <c r="A1013" s="261">
        <v>670</v>
      </c>
      <c r="B1013" s="89"/>
      <c r="C1013" s="262" t="s">
        <v>190</v>
      </c>
      <c r="D1013" s="84">
        <v>43517</v>
      </c>
      <c r="E1013" s="85" t="s">
        <v>2757</v>
      </c>
      <c r="F1013" s="85" t="s">
        <v>3</v>
      </c>
      <c r="G1013" s="85">
        <v>1714299</v>
      </c>
      <c r="H1013" s="89"/>
      <c r="I1013" s="263" t="s">
        <v>3418</v>
      </c>
      <c r="J1013" s="89"/>
      <c r="K1013" s="89"/>
      <c r="L1013" s="89"/>
      <c r="M1013" s="89"/>
      <c r="N1013" s="264">
        <v>0</v>
      </c>
      <c r="O1013" s="264">
        <v>536.79999999999995</v>
      </c>
      <c r="P1013" s="89" t="s">
        <v>670</v>
      </c>
    </row>
    <row r="1014" spans="1:16" ht="51" hidden="1">
      <c r="A1014" s="261" t="s">
        <v>563</v>
      </c>
      <c r="B1014" s="89"/>
      <c r="C1014" s="262" t="s">
        <v>614</v>
      </c>
      <c r="D1014" s="84">
        <v>43517</v>
      </c>
      <c r="E1014" s="85" t="s">
        <v>2758</v>
      </c>
      <c r="F1014" s="85" t="s">
        <v>3</v>
      </c>
      <c r="G1014" s="85">
        <v>1714361</v>
      </c>
      <c r="H1014" s="89"/>
      <c r="I1014" s="263" t="s">
        <v>3419</v>
      </c>
      <c r="J1014" s="89"/>
      <c r="K1014" s="89"/>
      <c r="L1014" s="89"/>
      <c r="M1014" s="89"/>
      <c r="N1014" s="264">
        <v>0</v>
      </c>
      <c r="O1014" s="264">
        <v>234256.43</v>
      </c>
      <c r="P1014" s="89" t="s">
        <v>670</v>
      </c>
    </row>
    <row r="1015" spans="1:16" ht="51" hidden="1">
      <c r="A1015" s="261">
        <v>572</v>
      </c>
      <c r="B1015" s="89"/>
      <c r="C1015" s="262" t="s">
        <v>177</v>
      </c>
      <c r="D1015" s="84">
        <v>43517</v>
      </c>
      <c r="E1015" s="85" t="s">
        <v>2759</v>
      </c>
      <c r="F1015" s="85" t="s">
        <v>3</v>
      </c>
      <c r="G1015" s="85">
        <v>1714333</v>
      </c>
      <c r="H1015" s="89"/>
      <c r="I1015" s="263" t="s">
        <v>3420</v>
      </c>
      <c r="J1015" s="89"/>
      <c r="K1015" s="89"/>
      <c r="L1015" s="89"/>
      <c r="M1015" s="89"/>
      <c r="N1015" s="264">
        <v>0</v>
      </c>
      <c r="O1015" s="264">
        <v>298600</v>
      </c>
      <c r="P1015" s="89" t="s">
        <v>670</v>
      </c>
    </row>
    <row r="1016" spans="1:16" ht="51" hidden="1">
      <c r="A1016" s="261" t="s">
        <v>565</v>
      </c>
      <c r="B1016" s="89"/>
      <c r="C1016" s="262" t="s">
        <v>615</v>
      </c>
      <c r="D1016" s="84">
        <v>43517</v>
      </c>
      <c r="E1016" s="85" t="s">
        <v>2760</v>
      </c>
      <c r="F1016" s="85" t="s">
        <v>3</v>
      </c>
      <c r="G1016" s="85">
        <v>1714318</v>
      </c>
      <c r="H1016" s="89"/>
      <c r="I1016" s="263" t="s">
        <v>3421</v>
      </c>
      <c r="J1016" s="89"/>
      <c r="K1016" s="89"/>
      <c r="L1016" s="89"/>
      <c r="M1016" s="89"/>
      <c r="N1016" s="264">
        <v>0</v>
      </c>
      <c r="O1016" s="264">
        <v>39010</v>
      </c>
      <c r="P1016" s="89" t="s">
        <v>670</v>
      </c>
    </row>
    <row r="1017" spans="1:16" ht="51" hidden="1">
      <c r="A1017" s="261">
        <v>670</v>
      </c>
      <c r="B1017" s="89"/>
      <c r="C1017" s="262" t="s">
        <v>190</v>
      </c>
      <c r="D1017" s="84">
        <v>43517</v>
      </c>
      <c r="E1017" s="85" t="s">
        <v>2761</v>
      </c>
      <c r="F1017" s="85" t="s">
        <v>3</v>
      </c>
      <c r="G1017" s="85">
        <v>1714303</v>
      </c>
      <c r="H1017" s="89"/>
      <c r="I1017" s="263" t="s">
        <v>3422</v>
      </c>
      <c r="J1017" s="89"/>
      <c r="K1017" s="89"/>
      <c r="L1017" s="89"/>
      <c r="M1017" s="89"/>
      <c r="N1017" s="264">
        <v>0</v>
      </c>
      <c r="O1017" s="264">
        <v>3700.3</v>
      </c>
      <c r="P1017" s="89" t="s">
        <v>670</v>
      </c>
    </row>
    <row r="1018" spans="1:16" ht="76.5" hidden="1">
      <c r="A1018" s="261">
        <v>41</v>
      </c>
      <c r="B1018" s="89"/>
      <c r="C1018" s="262" t="s">
        <v>47</v>
      </c>
      <c r="D1018" s="84">
        <v>43517</v>
      </c>
      <c r="E1018" s="85" t="s">
        <v>2762</v>
      </c>
      <c r="F1018" s="85" t="s">
        <v>628</v>
      </c>
      <c r="G1018" s="85">
        <v>193693</v>
      </c>
      <c r="H1018" s="89"/>
      <c r="I1018" s="263" t="s">
        <v>3423</v>
      </c>
      <c r="J1018" s="89"/>
      <c r="K1018" s="89"/>
      <c r="L1018" s="89"/>
      <c r="M1018" s="89"/>
      <c r="N1018" s="264">
        <v>0</v>
      </c>
      <c r="O1018" s="264">
        <v>1201122</v>
      </c>
      <c r="P1018" s="89" t="s">
        <v>670</v>
      </c>
    </row>
    <row r="1019" spans="1:16" ht="89.25" hidden="1">
      <c r="A1019" s="261">
        <v>41</v>
      </c>
      <c r="B1019" s="89"/>
      <c r="C1019" s="262" t="s">
        <v>47</v>
      </c>
      <c r="D1019" s="84">
        <v>43517</v>
      </c>
      <c r="E1019" s="85" t="s">
        <v>2762</v>
      </c>
      <c r="F1019" s="85" t="s">
        <v>628</v>
      </c>
      <c r="G1019" s="85">
        <v>193697</v>
      </c>
      <c r="H1019" s="89"/>
      <c r="I1019" s="263" t="s">
        <v>3424</v>
      </c>
      <c r="J1019" s="89"/>
      <c r="K1019" s="89"/>
      <c r="L1019" s="89"/>
      <c r="M1019" s="89"/>
      <c r="N1019" s="264">
        <v>0</v>
      </c>
      <c r="O1019" s="264">
        <v>630000</v>
      </c>
      <c r="P1019" s="89" t="s">
        <v>670</v>
      </c>
    </row>
    <row r="1020" spans="1:16" ht="89.25" hidden="1">
      <c r="A1020" s="261">
        <v>41</v>
      </c>
      <c r="B1020" s="89"/>
      <c r="C1020" s="262" t="s">
        <v>47</v>
      </c>
      <c r="D1020" s="84">
        <v>43517</v>
      </c>
      <c r="E1020" s="85" t="s">
        <v>2762</v>
      </c>
      <c r="F1020" s="85" t="s">
        <v>628</v>
      </c>
      <c r="G1020" s="85">
        <v>193695</v>
      </c>
      <c r="H1020" s="89"/>
      <c r="I1020" s="263" t="s">
        <v>3425</v>
      </c>
      <c r="J1020" s="89"/>
      <c r="K1020" s="89"/>
      <c r="L1020" s="89"/>
      <c r="M1020" s="89"/>
      <c r="N1020" s="264">
        <v>0</v>
      </c>
      <c r="O1020" s="264">
        <v>26622</v>
      </c>
      <c r="P1020" s="89" t="s">
        <v>670</v>
      </c>
    </row>
    <row r="1021" spans="1:16" ht="51" hidden="1">
      <c r="A1021" s="261">
        <v>10</v>
      </c>
      <c r="B1021" s="89"/>
      <c r="C1021" s="262" t="s">
        <v>41</v>
      </c>
      <c r="D1021" s="84">
        <v>43517</v>
      </c>
      <c r="E1021" s="85" t="s">
        <v>2763</v>
      </c>
      <c r="F1021" s="85" t="s">
        <v>6</v>
      </c>
      <c r="G1021" s="85">
        <v>970708</v>
      </c>
      <c r="H1021" s="89"/>
      <c r="I1021" s="263" t="s">
        <v>3426</v>
      </c>
      <c r="J1021" s="89"/>
      <c r="K1021" s="89"/>
      <c r="L1021" s="89"/>
      <c r="M1021" s="89"/>
      <c r="N1021" s="264">
        <v>0</v>
      </c>
      <c r="O1021" s="264">
        <v>59455.69</v>
      </c>
      <c r="P1021" s="89" t="s">
        <v>670</v>
      </c>
    </row>
    <row r="1022" spans="1:16" ht="51" hidden="1">
      <c r="A1022" s="261">
        <v>10</v>
      </c>
      <c r="B1022" s="89"/>
      <c r="C1022" s="262" t="s">
        <v>41</v>
      </c>
      <c r="D1022" s="84">
        <v>43517</v>
      </c>
      <c r="E1022" s="85" t="s">
        <v>2764</v>
      </c>
      <c r="F1022" s="85" t="s">
        <v>6</v>
      </c>
      <c r="G1022" s="85">
        <v>970710</v>
      </c>
      <c r="H1022" s="89"/>
      <c r="I1022" s="263" t="s">
        <v>3427</v>
      </c>
      <c r="J1022" s="89"/>
      <c r="K1022" s="89"/>
      <c r="L1022" s="89"/>
      <c r="M1022" s="89"/>
      <c r="N1022" s="264">
        <v>0</v>
      </c>
      <c r="O1022" s="264">
        <v>19674.82</v>
      </c>
      <c r="P1022" s="89" t="s">
        <v>670</v>
      </c>
    </row>
    <row r="1023" spans="1:16" ht="63.75" hidden="1">
      <c r="A1023" s="261">
        <v>10</v>
      </c>
      <c r="B1023" s="89"/>
      <c r="C1023" s="262" t="s">
        <v>41</v>
      </c>
      <c r="D1023" s="84">
        <v>43517</v>
      </c>
      <c r="E1023" s="85" t="s">
        <v>2765</v>
      </c>
      <c r="F1023" s="85" t="s">
        <v>6</v>
      </c>
      <c r="G1023" s="85">
        <v>970714</v>
      </c>
      <c r="H1023" s="89"/>
      <c r="I1023" s="263" t="s">
        <v>3428</v>
      </c>
      <c r="J1023" s="89"/>
      <c r="K1023" s="89"/>
      <c r="L1023" s="89"/>
      <c r="M1023" s="89"/>
      <c r="N1023" s="264">
        <v>0</v>
      </c>
      <c r="O1023" s="264">
        <v>164618.04999999999</v>
      </c>
      <c r="P1023" s="89" t="s">
        <v>670</v>
      </c>
    </row>
    <row r="1024" spans="1:16" ht="76.5" hidden="1">
      <c r="A1024" s="261">
        <v>10</v>
      </c>
      <c r="B1024" s="89"/>
      <c r="C1024" s="262" t="s">
        <v>41</v>
      </c>
      <c r="D1024" s="84">
        <v>43517</v>
      </c>
      <c r="E1024" s="85" t="s">
        <v>2766</v>
      </c>
      <c r="F1024" s="85" t="s">
        <v>6</v>
      </c>
      <c r="G1024" s="85">
        <v>970716</v>
      </c>
      <c r="H1024" s="89"/>
      <c r="I1024" s="263" t="s">
        <v>3429</v>
      </c>
      <c r="J1024" s="89"/>
      <c r="K1024" s="89"/>
      <c r="L1024" s="89"/>
      <c r="M1024" s="89"/>
      <c r="N1024" s="264">
        <v>0</v>
      </c>
      <c r="O1024" s="264">
        <v>896.33</v>
      </c>
      <c r="P1024" s="89" t="s">
        <v>670</v>
      </c>
    </row>
    <row r="1025" spans="1:16" ht="63.75" hidden="1">
      <c r="A1025" s="261">
        <v>10</v>
      </c>
      <c r="B1025" s="89"/>
      <c r="C1025" s="262" t="s">
        <v>41</v>
      </c>
      <c r="D1025" s="84">
        <v>43517</v>
      </c>
      <c r="E1025" s="85" t="s">
        <v>2767</v>
      </c>
      <c r="F1025" s="85" t="s">
        <v>6</v>
      </c>
      <c r="G1025" s="85">
        <v>970718</v>
      </c>
      <c r="H1025" s="89"/>
      <c r="I1025" s="263" t="s">
        <v>3430</v>
      </c>
      <c r="J1025" s="89"/>
      <c r="K1025" s="89"/>
      <c r="L1025" s="89"/>
      <c r="M1025" s="89"/>
      <c r="N1025" s="264">
        <v>0</v>
      </c>
      <c r="O1025" s="264">
        <v>71809.11</v>
      </c>
      <c r="P1025" s="89" t="s">
        <v>670</v>
      </c>
    </row>
    <row r="1026" spans="1:16" ht="63.75" hidden="1">
      <c r="A1026" s="261">
        <v>10</v>
      </c>
      <c r="B1026" s="89"/>
      <c r="C1026" s="262" t="s">
        <v>41</v>
      </c>
      <c r="D1026" s="84">
        <v>43517</v>
      </c>
      <c r="E1026" s="85" t="s">
        <v>2768</v>
      </c>
      <c r="F1026" s="85" t="s">
        <v>6</v>
      </c>
      <c r="G1026" s="85">
        <v>970720</v>
      </c>
      <c r="H1026" s="89"/>
      <c r="I1026" s="263" t="s">
        <v>3431</v>
      </c>
      <c r="J1026" s="89"/>
      <c r="K1026" s="89"/>
      <c r="L1026" s="89"/>
      <c r="M1026" s="89"/>
      <c r="N1026" s="264">
        <v>0</v>
      </c>
      <c r="O1026" s="264">
        <v>185135.62</v>
      </c>
      <c r="P1026" s="89" t="s">
        <v>670</v>
      </c>
    </row>
    <row r="1027" spans="1:16" ht="51" hidden="1">
      <c r="A1027" s="261">
        <v>10</v>
      </c>
      <c r="B1027" s="89"/>
      <c r="C1027" s="262" t="s">
        <v>41</v>
      </c>
      <c r="D1027" s="84">
        <v>43517</v>
      </c>
      <c r="E1027" s="85" t="s">
        <v>2769</v>
      </c>
      <c r="F1027" s="85" t="s">
        <v>6</v>
      </c>
      <c r="G1027" s="85">
        <v>970849</v>
      </c>
      <c r="H1027" s="89"/>
      <c r="I1027" s="263" t="s">
        <v>3432</v>
      </c>
      <c r="J1027" s="89"/>
      <c r="K1027" s="89"/>
      <c r="L1027" s="89"/>
      <c r="M1027" s="89"/>
      <c r="N1027" s="264">
        <v>0</v>
      </c>
      <c r="O1027" s="264">
        <v>134426.64000000001</v>
      </c>
      <c r="P1027" s="89" t="s">
        <v>670</v>
      </c>
    </row>
    <row r="1028" spans="1:16" ht="63.75" hidden="1">
      <c r="A1028" s="261">
        <v>10</v>
      </c>
      <c r="B1028" s="89"/>
      <c r="C1028" s="262" t="s">
        <v>41</v>
      </c>
      <c r="D1028" s="84">
        <v>43517</v>
      </c>
      <c r="E1028" s="85" t="s">
        <v>2770</v>
      </c>
      <c r="F1028" s="85" t="s">
        <v>6</v>
      </c>
      <c r="G1028" s="85">
        <v>970851</v>
      </c>
      <c r="H1028" s="89"/>
      <c r="I1028" s="263" t="s">
        <v>3433</v>
      </c>
      <c r="J1028" s="89"/>
      <c r="K1028" s="89"/>
      <c r="L1028" s="89"/>
      <c r="M1028" s="89"/>
      <c r="N1028" s="264">
        <v>0</v>
      </c>
      <c r="O1028" s="264">
        <v>50935.77</v>
      </c>
      <c r="P1028" s="89" t="s">
        <v>670</v>
      </c>
    </row>
    <row r="1029" spans="1:16" ht="51" hidden="1">
      <c r="A1029" s="261">
        <v>10</v>
      </c>
      <c r="B1029" s="89"/>
      <c r="C1029" s="262" t="s">
        <v>41</v>
      </c>
      <c r="D1029" s="84">
        <v>43517</v>
      </c>
      <c r="E1029" s="85" t="s">
        <v>2771</v>
      </c>
      <c r="F1029" s="85" t="s">
        <v>6</v>
      </c>
      <c r="G1029" s="85">
        <v>971479</v>
      </c>
      <c r="H1029" s="89"/>
      <c r="I1029" s="263" t="s">
        <v>3434</v>
      </c>
      <c r="J1029" s="89"/>
      <c r="K1029" s="89"/>
      <c r="L1029" s="89"/>
      <c r="M1029" s="89"/>
      <c r="N1029" s="264">
        <v>0</v>
      </c>
      <c r="O1029" s="264">
        <v>3616.59</v>
      </c>
      <c r="P1029" s="89" t="s">
        <v>670</v>
      </c>
    </row>
    <row r="1030" spans="1:16" ht="51" hidden="1">
      <c r="A1030" s="261">
        <v>10</v>
      </c>
      <c r="B1030" s="89"/>
      <c r="C1030" s="262" t="s">
        <v>41</v>
      </c>
      <c r="D1030" s="84">
        <v>43517</v>
      </c>
      <c r="E1030" s="85" t="s">
        <v>2772</v>
      </c>
      <c r="F1030" s="85" t="s">
        <v>6</v>
      </c>
      <c r="G1030" s="85">
        <v>971482</v>
      </c>
      <c r="H1030" s="89"/>
      <c r="I1030" s="263" t="s">
        <v>3435</v>
      </c>
      <c r="J1030" s="89"/>
      <c r="K1030" s="89"/>
      <c r="L1030" s="89"/>
      <c r="M1030" s="89"/>
      <c r="N1030" s="264">
        <v>0</v>
      </c>
      <c r="O1030" s="264">
        <v>9816.52</v>
      </c>
      <c r="P1030" s="89" t="s">
        <v>670</v>
      </c>
    </row>
    <row r="1031" spans="1:16" ht="76.5" hidden="1">
      <c r="A1031" s="261" t="s">
        <v>557</v>
      </c>
      <c r="B1031" s="89"/>
      <c r="C1031" s="262" t="s">
        <v>777</v>
      </c>
      <c r="D1031" s="84">
        <v>43517</v>
      </c>
      <c r="E1031" s="85" t="s">
        <v>2773</v>
      </c>
      <c r="F1031" s="85" t="s">
        <v>6</v>
      </c>
      <c r="G1031" s="85">
        <v>1085413</v>
      </c>
      <c r="H1031" s="89"/>
      <c r="I1031" s="263" t="s">
        <v>3436</v>
      </c>
      <c r="J1031" s="89"/>
      <c r="K1031" s="89"/>
      <c r="L1031" s="89"/>
      <c r="M1031" s="89"/>
      <c r="N1031" s="264">
        <v>0</v>
      </c>
      <c r="O1031" s="264">
        <v>10000</v>
      </c>
      <c r="P1031" s="89" t="s">
        <v>670</v>
      </c>
    </row>
    <row r="1032" spans="1:16" ht="51" hidden="1">
      <c r="A1032" s="261" t="s">
        <v>565</v>
      </c>
      <c r="B1032" s="89"/>
      <c r="C1032" s="262" t="s">
        <v>615</v>
      </c>
      <c r="D1032" s="84">
        <v>43518</v>
      </c>
      <c r="E1032" s="85" t="s">
        <v>2774</v>
      </c>
      <c r="F1032" s="85" t="s">
        <v>3</v>
      </c>
      <c r="G1032" s="85">
        <v>1714792</v>
      </c>
      <c r="H1032" s="89"/>
      <c r="I1032" s="263" t="s">
        <v>3437</v>
      </c>
      <c r="J1032" s="89"/>
      <c r="K1032" s="89"/>
      <c r="L1032" s="89"/>
      <c r="M1032" s="89"/>
      <c r="N1032" s="264">
        <v>0</v>
      </c>
      <c r="O1032" s="264">
        <v>27</v>
      </c>
      <c r="P1032" s="89" t="s">
        <v>670</v>
      </c>
    </row>
    <row r="1033" spans="1:16" ht="51" hidden="1">
      <c r="A1033" s="261" t="s">
        <v>556</v>
      </c>
      <c r="B1033" s="89"/>
      <c r="C1033" s="262" t="s">
        <v>616</v>
      </c>
      <c r="D1033" s="84">
        <v>43518</v>
      </c>
      <c r="E1033" s="85" t="s">
        <v>2775</v>
      </c>
      <c r="F1033" s="85" t="s">
        <v>3</v>
      </c>
      <c r="G1033" s="85">
        <v>1714777</v>
      </c>
      <c r="H1033" s="89"/>
      <c r="I1033" s="263" t="s">
        <v>3438</v>
      </c>
      <c r="J1033" s="89"/>
      <c r="K1033" s="89"/>
      <c r="L1033" s="89"/>
      <c r="M1033" s="89"/>
      <c r="N1033" s="264">
        <v>0</v>
      </c>
      <c r="O1033" s="264">
        <v>977.7</v>
      </c>
      <c r="P1033" s="89" t="s">
        <v>670</v>
      </c>
    </row>
    <row r="1034" spans="1:16" ht="51" hidden="1">
      <c r="A1034" s="261" t="s">
        <v>565</v>
      </c>
      <c r="B1034" s="89"/>
      <c r="C1034" s="262" t="s">
        <v>615</v>
      </c>
      <c r="D1034" s="84">
        <v>43518</v>
      </c>
      <c r="E1034" s="85" t="s">
        <v>2776</v>
      </c>
      <c r="F1034" s="85" t="s">
        <v>3</v>
      </c>
      <c r="G1034" s="85">
        <v>1714747</v>
      </c>
      <c r="H1034" s="89"/>
      <c r="I1034" s="263" t="s">
        <v>3439</v>
      </c>
      <c r="J1034" s="89"/>
      <c r="K1034" s="89"/>
      <c r="L1034" s="89"/>
      <c r="M1034" s="89"/>
      <c r="N1034" s="264">
        <v>0</v>
      </c>
      <c r="O1034" s="264">
        <v>865.45</v>
      </c>
      <c r="P1034" s="89" t="s">
        <v>670</v>
      </c>
    </row>
    <row r="1035" spans="1:16" ht="51" hidden="1">
      <c r="A1035" s="261" t="s">
        <v>565</v>
      </c>
      <c r="B1035" s="89"/>
      <c r="C1035" s="262" t="s">
        <v>615</v>
      </c>
      <c r="D1035" s="84">
        <v>43518</v>
      </c>
      <c r="E1035" s="85" t="s">
        <v>2777</v>
      </c>
      <c r="F1035" s="85" t="s">
        <v>3</v>
      </c>
      <c r="G1035" s="85">
        <v>1714742</v>
      </c>
      <c r="H1035" s="89"/>
      <c r="I1035" s="263" t="s">
        <v>3440</v>
      </c>
      <c r="J1035" s="89"/>
      <c r="K1035" s="89"/>
      <c r="L1035" s="89"/>
      <c r="M1035" s="89"/>
      <c r="N1035" s="264">
        <v>0</v>
      </c>
      <c r="O1035" s="264">
        <v>865.45</v>
      </c>
      <c r="P1035" s="89" t="s">
        <v>670</v>
      </c>
    </row>
    <row r="1036" spans="1:16" ht="38.25" hidden="1">
      <c r="A1036" s="261">
        <v>35</v>
      </c>
      <c r="B1036" s="89"/>
      <c r="C1036" s="262" t="s">
        <v>46</v>
      </c>
      <c r="D1036" s="84">
        <v>43518</v>
      </c>
      <c r="E1036" s="85" t="s">
        <v>2778</v>
      </c>
      <c r="F1036" s="85" t="s">
        <v>3</v>
      </c>
      <c r="G1036" s="85">
        <v>1714828</v>
      </c>
      <c r="H1036" s="89"/>
      <c r="I1036" s="263" t="s">
        <v>3441</v>
      </c>
      <c r="J1036" s="89"/>
      <c r="K1036" s="89"/>
      <c r="L1036" s="89"/>
      <c r="M1036" s="89"/>
      <c r="N1036" s="264">
        <v>0</v>
      </c>
      <c r="O1036" s="264">
        <v>5000</v>
      </c>
      <c r="P1036" s="89" t="s">
        <v>670</v>
      </c>
    </row>
    <row r="1037" spans="1:16" ht="51" hidden="1">
      <c r="A1037" s="261">
        <v>670</v>
      </c>
      <c r="B1037" s="89"/>
      <c r="C1037" s="262" t="s">
        <v>190</v>
      </c>
      <c r="D1037" s="84">
        <v>43518</v>
      </c>
      <c r="E1037" s="85" t="s">
        <v>2779</v>
      </c>
      <c r="F1037" s="85" t="s">
        <v>3</v>
      </c>
      <c r="G1037" s="85">
        <v>1714673</v>
      </c>
      <c r="H1037" s="89"/>
      <c r="I1037" s="263" t="s">
        <v>3442</v>
      </c>
      <c r="J1037" s="89"/>
      <c r="K1037" s="89"/>
      <c r="L1037" s="89"/>
      <c r="M1037" s="89"/>
      <c r="N1037" s="264">
        <v>0</v>
      </c>
      <c r="O1037" s="264">
        <v>280827</v>
      </c>
      <c r="P1037" s="89" t="s">
        <v>670</v>
      </c>
    </row>
    <row r="1038" spans="1:16" ht="51" hidden="1">
      <c r="A1038" s="261" t="s">
        <v>565</v>
      </c>
      <c r="B1038" s="89"/>
      <c r="C1038" s="262" t="s">
        <v>615</v>
      </c>
      <c r="D1038" s="84">
        <v>43518</v>
      </c>
      <c r="E1038" s="85" t="s">
        <v>2780</v>
      </c>
      <c r="F1038" s="85" t="s">
        <v>3</v>
      </c>
      <c r="G1038" s="85">
        <v>1714705</v>
      </c>
      <c r="H1038" s="89"/>
      <c r="I1038" s="263" t="s">
        <v>3443</v>
      </c>
      <c r="J1038" s="89"/>
      <c r="K1038" s="89"/>
      <c r="L1038" s="89"/>
      <c r="M1038" s="89"/>
      <c r="N1038" s="264">
        <v>0</v>
      </c>
      <c r="O1038" s="264">
        <v>6327</v>
      </c>
      <c r="P1038" s="89" t="s">
        <v>670</v>
      </c>
    </row>
    <row r="1039" spans="1:16" ht="38.25" hidden="1">
      <c r="A1039" s="261" t="s">
        <v>565</v>
      </c>
      <c r="B1039" s="89"/>
      <c r="C1039" s="262" t="s">
        <v>615</v>
      </c>
      <c r="D1039" s="84">
        <v>43518</v>
      </c>
      <c r="E1039" s="85" t="s">
        <v>2781</v>
      </c>
      <c r="F1039" s="85" t="s">
        <v>3</v>
      </c>
      <c r="G1039" s="85">
        <v>1714679</v>
      </c>
      <c r="H1039" s="89"/>
      <c r="I1039" s="263" t="s">
        <v>3444</v>
      </c>
      <c r="J1039" s="89"/>
      <c r="K1039" s="89"/>
      <c r="L1039" s="89"/>
      <c r="M1039" s="89"/>
      <c r="N1039" s="264">
        <v>0</v>
      </c>
      <c r="O1039" s="264">
        <v>2005.46</v>
      </c>
      <c r="P1039" s="89" t="s">
        <v>670</v>
      </c>
    </row>
    <row r="1040" spans="1:16" ht="51" hidden="1">
      <c r="A1040" s="261" t="s">
        <v>565</v>
      </c>
      <c r="B1040" s="89"/>
      <c r="C1040" s="262" t="s">
        <v>615</v>
      </c>
      <c r="D1040" s="84">
        <v>43518</v>
      </c>
      <c r="E1040" s="85" t="s">
        <v>2782</v>
      </c>
      <c r="F1040" s="85" t="s">
        <v>3</v>
      </c>
      <c r="G1040" s="85">
        <v>1714646</v>
      </c>
      <c r="H1040" s="89"/>
      <c r="I1040" s="263" t="s">
        <v>3445</v>
      </c>
      <c r="J1040" s="89"/>
      <c r="K1040" s="89"/>
      <c r="L1040" s="89"/>
      <c r="M1040" s="89"/>
      <c r="N1040" s="264">
        <v>0</v>
      </c>
      <c r="O1040" s="264">
        <v>5933.8</v>
      </c>
      <c r="P1040" s="89" t="s">
        <v>670</v>
      </c>
    </row>
    <row r="1041" spans="1:16" ht="51" hidden="1">
      <c r="A1041" s="261">
        <v>591</v>
      </c>
      <c r="B1041" s="89"/>
      <c r="C1041" s="262" t="s">
        <v>1364</v>
      </c>
      <c r="D1041" s="84">
        <v>43518</v>
      </c>
      <c r="E1041" s="85" t="s">
        <v>2783</v>
      </c>
      <c r="F1041" s="85" t="s">
        <v>3</v>
      </c>
      <c r="G1041" s="85">
        <v>1714756</v>
      </c>
      <c r="H1041" s="89"/>
      <c r="I1041" s="263" t="s">
        <v>3446</v>
      </c>
      <c r="J1041" s="89"/>
      <c r="K1041" s="89"/>
      <c r="L1041" s="89"/>
      <c r="M1041" s="89"/>
      <c r="N1041" s="264">
        <v>0</v>
      </c>
      <c r="O1041" s="264">
        <v>3785.12</v>
      </c>
      <c r="P1041" s="89" t="s">
        <v>670</v>
      </c>
    </row>
    <row r="1042" spans="1:16" ht="63.75" hidden="1">
      <c r="A1042" s="261">
        <v>670</v>
      </c>
      <c r="B1042" s="89"/>
      <c r="C1042" s="262" t="s">
        <v>190</v>
      </c>
      <c r="D1042" s="84">
        <v>43518</v>
      </c>
      <c r="E1042" s="85" t="s">
        <v>2784</v>
      </c>
      <c r="F1042" s="85" t="s">
        <v>6</v>
      </c>
      <c r="G1042" s="85">
        <v>1085559</v>
      </c>
      <c r="H1042" s="89"/>
      <c r="I1042" s="263" t="s">
        <v>3447</v>
      </c>
      <c r="J1042" s="89"/>
      <c r="K1042" s="89"/>
      <c r="L1042" s="89"/>
      <c r="M1042" s="89"/>
      <c r="N1042" s="264">
        <v>0</v>
      </c>
      <c r="O1042" s="264">
        <v>254388</v>
      </c>
      <c r="P1042" s="89" t="s">
        <v>670</v>
      </c>
    </row>
    <row r="1043" spans="1:16" ht="76.5" hidden="1">
      <c r="A1043" s="261">
        <v>287</v>
      </c>
      <c r="B1043" s="89"/>
      <c r="C1043" s="262" t="s">
        <v>126</v>
      </c>
      <c r="D1043" s="84">
        <v>43518</v>
      </c>
      <c r="E1043" s="85" t="s">
        <v>2785</v>
      </c>
      <c r="F1043" s="85" t="s">
        <v>6</v>
      </c>
      <c r="G1043" s="85">
        <v>947621</v>
      </c>
      <c r="H1043" s="89"/>
      <c r="I1043" s="263" t="s">
        <v>3448</v>
      </c>
      <c r="J1043" s="89"/>
      <c r="K1043" s="89"/>
      <c r="L1043" s="89"/>
      <c r="M1043" s="89"/>
      <c r="N1043" s="264">
        <v>0</v>
      </c>
      <c r="O1043" s="264">
        <v>777513</v>
      </c>
      <c r="P1043" s="89" t="s">
        <v>670</v>
      </c>
    </row>
    <row r="1044" spans="1:16" ht="51" hidden="1">
      <c r="A1044" s="261">
        <v>10</v>
      </c>
      <c r="B1044" s="89"/>
      <c r="C1044" s="262" t="s">
        <v>41</v>
      </c>
      <c r="D1044" s="84">
        <v>43518</v>
      </c>
      <c r="E1044" s="85" t="s">
        <v>2786</v>
      </c>
      <c r="F1044" s="85" t="s">
        <v>6</v>
      </c>
      <c r="G1044" s="85">
        <v>972216</v>
      </c>
      <c r="H1044" s="89"/>
      <c r="I1044" s="263" t="s">
        <v>3449</v>
      </c>
      <c r="J1044" s="89"/>
      <c r="K1044" s="89"/>
      <c r="L1044" s="89"/>
      <c r="M1044" s="89"/>
      <c r="N1044" s="264">
        <v>0</v>
      </c>
      <c r="O1044" s="264">
        <v>46894.27</v>
      </c>
      <c r="P1044" s="89" t="s">
        <v>670</v>
      </c>
    </row>
    <row r="1045" spans="1:16" ht="76.5" hidden="1">
      <c r="A1045" s="261">
        <v>287</v>
      </c>
      <c r="B1045" s="89"/>
      <c r="C1045" s="262" t="s">
        <v>126</v>
      </c>
      <c r="D1045" s="84">
        <v>43518</v>
      </c>
      <c r="E1045" s="85" t="s">
        <v>2787</v>
      </c>
      <c r="F1045" s="85" t="s">
        <v>11</v>
      </c>
      <c r="G1045" s="85">
        <v>947621</v>
      </c>
      <c r="H1045" s="89"/>
      <c r="I1045" s="263" t="s">
        <v>3450</v>
      </c>
      <c r="J1045" s="89"/>
      <c r="K1045" s="89"/>
      <c r="L1045" s="89"/>
      <c r="M1045" s="89"/>
      <c r="N1045" s="264">
        <v>50</v>
      </c>
      <c r="O1045" s="264">
        <v>0</v>
      </c>
      <c r="P1045" s="89" t="s">
        <v>670</v>
      </c>
    </row>
    <row r="1046" spans="1:16" ht="76.5" hidden="1">
      <c r="A1046" s="261" t="s">
        <v>557</v>
      </c>
      <c r="B1046" s="89"/>
      <c r="C1046" s="262" t="s">
        <v>777</v>
      </c>
      <c r="D1046" s="84">
        <v>43518</v>
      </c>
      <c r="E1046" s="85" t="s">
        <v>2788</v>
      </c>
      <c r="F1046" s="85" t="s">
        <v>6</v>
      </c>
      <c r="G1046" s="85">
        <v>1085828</v>
      </c>
      <c r="H1046" s="89"/>
      <c r="I1046" s="263" t="s">
        <v>3451</v>
      </c>
      <c r="J1046" s="89"/>
      <c r="K1046" s="89"/>
      <c r="L1046" s="89"/>
      <c r="M1046" s="89"/>
      <c r="N1046" s="264">
        <v>0</v>
      </c>
      <c r="O1046" s="264">
        <v>140000</v>
      </c>
      <c r="P1046" s="89" t="s">
        <v>670</v>
      </c>
    </row>
    <row r="1047" spans="1:16" ht="63.75" hidden="1">
      <c r="A1047" s="261">
        <v>287</v>
      </c>
      <c r="B1047" s="89"/>
      <c r="C1047" s="262" t="s">
        <v>126</v>
      </c>
      <c r="D1047" s="84">
        <v>43518</v>
      </c>
      <c r="E1047" s="85" t="s">
        <v>2789</v>
      </c>
      <c r="F1047" s="85" t="s">
        <v>11</v>
      </c>
      <c r="G1047" s="85">
        <v>972682</v>
      </c>
      <c r="H1047" s="89"/>
      <c r="I1047" s="263" t="s">
        <v>3452</v>
      </c>
      <c r="J1047" s="89"/>
      <c r="K1047" s="89"/>
      <c r="L1047" s="89"/>
      <c r="M1047" s="89"/>
      <c r="N1047" s="264">
        <v>50</v>
      </c>
      <c r="O1047" s="264">
        <v>0</v>
      </c>
      <c r="P1047" s="89" t="s">
        <v>670</v>
      </c>
    </row>
    <row r="1048" spans="1:16" ht="38.25" hidden="1">
      <c r="A1048" s="261" t="s">
        <v>565</v>
      </c>
      <c r="B1048" s="89"/>
      <c r="C1048" s="262" t="s">
        <v>615</v>
      </c>
      <c r="D1048" s="84">
        <v>43521</v>
      </c>
      <c r="E1048" s="85" t="s">
        <v>2790</v>
      </c>
      <c r="F1048" s="85" t="s">
        <v>3</v>
      </c>
      <c r="G1048" s="85">
        <v>1715173</v>
      </c>
      <c r="H1048" s="89"/>
      <c r="I1048" s="263" t="s">
        <v>3453</v>
      </c>
      <c r="J1048" s="89"/>
      <c r="K1048" s="89"/>
      <c r="L1048" s="89"/>
      <c r="M1048" s="89"/>
      <c r="N1048" s="264">
        <v>0</v>
      </c>
      <c r="O1048" s="264">
        <v>1860</v>
      </c>
      <c r="P1048" s="89" t="s">
        <v>670</v>
      </c>
    </row>
    <row r="1049" spans="1:16" ht="51" hidden="1">
      <c r="A1049" s="261" t="s">
        <v>565</v>
      </c>
      <c r="B1049" s="89"/>
      <c r="C1049" s="262" t="s">
        <v>615</v>
      </c>
      <c r="D1049" s="84">
        <v>43521</v>
      </c>
      <c r="E1049" s="85" t="s">
        <v>2791</v>
      </c>
      <c r="F1049" s="85" t="s">
        <v>3</v>
      </c>
      <c r="G1049" s="85">
        <v>1715172</v>
      </c>
      <c r="H1049" s="89"/>
      <c r="I1049" s="263" t="s">
        <v>3454</v>
      </c>
      <c r="J1049" s="89"/>
      <c r="K1049" s="89"/>
      <c r="L1049" s="89"/>
      <c r="M1049" s="89"/>
      <c r="N1049" s="264">
        <v>0</v>
      </c>
      <c r="O1049" s="264">
        <v>5400</v>
      </c>
      <c r="P1049" s="89" t="s">
        <v>670</v>
      </c>
    </row>
    <row r="1050" spans="1:16" ht="51" hidden="1">
      <c r="A1050" s="261" t="s">
        <v>565</v>
      </c>
      <c r="B1050" s="89"/>
      <c r="C1050" s="262" t="s">
        <v>615</v>
      </c>
      <c r="D1050" s="84">
        <v>43521</v>
      </c>
      <c r="E1050" s="85" t="s">
        <v>2792</v>
      </c>
      <c r="F1050" s="85" t="s">
        <v>3</v>
      </c>
      <c r="G1050" s="85">
        <v>1715168</v>
      </c>
      <c r="H1050" s="89"/>
      <c r="I1050" s="263" t="s">
        <v>3455</v>
      </c>
      <c r="J1050" s="89"/>
      <c r="K1050" s="89"/>
      <c r="L1050" s="89"/>
      <c r="M1050" s="89"/>
      <c r="N1050" s="264">
        <v>0</v>
      </c>
      <c r="O1050" s="264">
        <v>9043</v>
      </c>
      <c r="P1050" s="89" t="s">
        <v>670</v>
      </c>
    </row>
    <row r="1051" spans="1:16" ht="51" hidden="1">
      <c r="A1051" s="261">
        <v>46</v>
      </c>
      <c r="B1051" s="89"/>
      <c r="C1051" s="262" t="s">
        <v>48</v>
      </c>
      <c r="D1051" s="84">
        <v>43521</v>
      </c>
      <c r="E1051" s="85" t="s">
        <v>2793</v>
      </c>
      <c r="F1051" s="85" t="s">
        <v>3</v>
      </c>
      <c r="G1051" s="85">
        <v>1715149</v>
      </c>
      <c r="H1051" s="89"/>
      <c r="I1051" s="263" t="s">
        <v>3456</v>
      </c>
      <c r="J1051" s="89"/>
      <c r="K1051" s="89"/>
      <c r="L1051" s="89"/>
      <c r="M1051" s="89"/>
      <c r="N1051" s="264">
        <v>0</v>
      </c>
      <c r="O1051" s="264">
        <v>420</v>
      </c>
      <c r="P1051" s="89" t="s">
        <v>670</v>
      </c>
    </row>
    <row r="1052" spans="1:16" ht="51" hidden="1">
      <c r="A1052" s="261" t="s">
        <v>565</v>
      </c>
      <c r="B1052" s="89"/>
      <c r="C1052" s="262" t="s">
        <v>615</v>
      </c>
      <c r="D1052" s="84">
        <v>43521</v>
      </c>
      <c r="E1052" s="85" t="s">
        <v>2794</v>
      </c>
      <c r="F1052" s="85" t="s">
        <v>3</v>
      </c>
      <c r="G1052" s="85">
        <v>1715112</v>
      </c>
      <c r="H1052" s="89"/>
      <c r="I1052" s="263" t="s">
        <v>3457</v>
      </c>
      <c r="J1052" s="89"/>
      <c r="K1052" s="89"/>
      <c r="L1052" s="89"/>
      <c r="M1052" s="89"/>
      <c r="N1052" s="264">
        <v>0</v>
      </c>
      <c r="O1052" s="264">
        <v>106.3</v>
      </c>
      <c r="P1052" s="89" t="s">
        <v>670</v>
      </c>
    </row>
    <row r="1053" spans="1:16" ht="51" hidden="1">
      <c r="A1053" s="261" t="s">
        <v>565</v>
      </c>
      <c r="B1053" s="89"/>
      <c r="C1053" s="262" t="s">
        <v>615</v>
      </c>
      <c r="D1053" s="84">
        <v>43521</v>
      </c>
      <c r="E1053" s="85" t="s">
        <v>2795</v>
      </c>
      <c r="F1053" s="85" t="s">
        <v>3</v>
      </c>
      <c r="G1053" s="85">
        <v>1715110</v>
      </c>
      <c r="H1053" s="89"/>
      <c r="I1053" s="263" t="s">
        <v>3458</v>
      </c>
      <c r="J1053" s="89"/>
      <c r="K1053" s="89"/>
      <c r="L1053" s="89"/>
      <c r="M1053" s="89"/>
      <c r="N1053" s="264">
        <v>0</v>
      </c>
      <c r="O1053" s="264">
        <v>107.3</v>
      </c>
      <c r="P1053" s="89" t="s">
        <v>670</v>
      </c>
    </row>
    <row r="1054" spans="1:16" ht="51" hidden="1">
      <c r="A1054" s="261" t="s">
        <v>565</v>
      </c>
      <c r="B1054" s="89"/>
      <c r="C1054" s="262" t="s">
        <v>615</v>
      </c>
      <c r="D1054" s="84">
        <v>43521</v>
      </c>
      <c r="E1054" s="85" t="s">
        <v>2796</v>
      </c>
      <c r="F1054" s="85" t="s">
        <v>3</v>
      </c>
      <c r="G1054" s="85">
        <v>1715174</v>
      </c>
      <c r="H1054" s="89"/>
      <c r="I1054" s="263" t="s">
        <v>3459</v>
      </c>
      <c r="J1054" s="89"/>
      <c r="K1054" s="89"/>
      <c r="L1054" s="89"/>
      <c r="M1054" s="89"/>
      <c r="N1054" s="264">
        <v>0</v>
      </c>
      <c r="O1054" s="264">
        <v>450</v>
      </c>
      <c r="P1054" s="89" t="s">
        <v>741</v>
      </c>
    </row>
    <row r="1055" spans="1:16" ht="51" hidden="1">
      <c r="A1055" s="261" t="s">
        <v>565</v>
      </c>
      <c r="B1055" s="89"/>
      <c r="C1055" s="262" t="s">
        <v>615</v>
      </c>
      <c r="D1055" s="84">
        <v>43521</v>
      </c>
      <c r="E1055" s="85" t="s">
        <v>2797</v>
      </c>
      <c r="F1055" s="85" t="s">
        <v>3</v>
      </c>
      <c r="G1055" s="85">
        <v>1715178</v>
      </c>
      <c r="H1055" s="89"/>
      <c r="I1055" s="263" t="s">
        <v>3460</v>
      </c>
      <c r="J1055" s="89"/>
      <c r="K1055" s="89"/>
      <c r="L1055" s="89"/>
      <c r="M1055" s="89"/>
      <c r="N1055" s="264">
        <v>0</v>
      </c>
      <c r="O1055" s="264">
        <v>540.04</v>
      </c>
      <c r="P1055" s="89" t="s">
        <v>670</v>
      </c>
    </row>
    <row r="1056" spans="1:16" ht="51" hidden="1">
      <c r="A1056" s="261" t="s">
        <v>565</v>
      </c>
      <c r="B1056" s="89"/>
      <c r="C1056" s="262" t="s">
        <v>615</v>
      </c>
      <c r="D1056" s="84">
        <v>43521</v>
      </c>
      <c r="E1056" s="85" t="s">
        <v>2798</v>
      </c>
      <c r="F1056" s="85" t="s">
        <v>3</v>
      </c>
      <c r="G1056" s="85">
        <v>1715272</v>
      </c>
      <c r="H1056" s="89"/>
      <c r="I1056" s="263" t="s">
        <v>3461</v>
      </c>
      <c r="J1056" s="89"/>
      <c r="K1056" s="89"/>
      <c r="L1056" s="89"/>
      <c r="M1056" s="89"/>
      <c r="N1056" s="264">
        <v>0</v>
      </c>
      <c r="O1056" s="264">
        <v>4500</v>
      </c>
      <c r="P1056" s="89" t="s">
        <v>670</v>
      </c>
    </row>
    <row r="1057" spans="1:16" ht="63.75" hidden="1">
      <c r="A1057" s="261">
        <v>132</v>
      </c>
      <c r="B1057" s="89"/>
      <c r="C1057" s="262" t="s">
        <v>68</v>
      </c>
      <c r="D1057" s="84">
        <v>43521</v>
      </c>
      <c r="E1057" s="85" t="s">
        <v>2799</v>
      </c>
      <c r="F1057" s="85" t="s">
        <v>3</v>
      </c>
      <c r="G1057" s="85">
        <v>1715066</v>
      </c>
      <c r="H1057" s="89"/>
      <c r="I1057" s="263" t="s">
        <v>3462</v>
      </c>
      <c r="J1057" s="89"/>
      <c r="K1057" s="89"/>
      <c r="L1057" s="89"/>
      <c r="M1057" s="89"/>
      <c r="N1057" s="264">
        <v>0</v>
      </c>
      <c r="O1057" s="264">
        <v>222</v>
      </c>
      <c r="P1057" s="89" t="s">
        <v>670</v>
      </c>
    </row>
    <row r="1058" spans="1:16" ht="63.75" hidden="1">
      <c r="A1058" s="261">
        <v>132</v>
      </c>
      <c r="B1058" s="89"/>
      <c r="C1058" s="262" t="s">
        <v>68</v>
      </c>
      <c r="D1058" s="84">
        <v>43521</v>
      </c>
      <c r="E1058" s="85" t="s">
        <v>2800</v>
      </c>
      <c r="F1058" s="85" t="s">
        <v>3</v>
      </c>
      <c r="G1058" s="85">
        <v>1715067</v>
      </c>
      <c r="H1058" s="89"/>
      <c r="I1058" s="263" t="s">
        <v>3463</v>
      </c>
      <c r="J1058" s="89"/>
      <c r="K1058" s="89"/>
      <c r="L1058" s="89"/>
      <c r="M1058" s="89"/>
      <c r="N1058" s="264">
        <v>0</v>
      </c>
      <c r="O1058" s="264">
        <v>2968</v>
      </c>
      <c r="P1058" s="89" t="s">
        <v>670</v>
      </c>
    </row>
    <row r="1059" spans="1:16" ht="63.75" hidden="1">
      <c r="A1059" s="261" t="s">
        <v>565</v>
      </c>
      <c r="B1059" s="89"/>
      <c r="C1059" s="262" t="s">
        <v>615</v>
      </c>
      <c r="D1059" s="84">
        <v>43521</v>
      </c>
      <c r="E1059" s="85" t="s">
        <v>2801</v>
      </c>
      <c r="F1059" s="85" t="s">
        <v>3</v>
      </c>
      <c r="G1059" s="85">
        <v>1715068</v>
      </c>
      <c r="H1059" s="89"/>
      <c r="I1059" s="263" t="s">
        <v>3464</v>
      </c>
      <c r="J1059" s="89"/>
      <c r="K1059" s="89"/>
      <c r="L1059" s="89"/>
      <c r="M1059" s="89"/>
      <c r="N1059" s="264">
        <v>0</v>
      </c>
      <c r="O1059" s="264">
        <v>1484</v>
      </c>
      <c r="P1059" s="89" t="s">
        <v>670</v>
      </c>
    </row>
    <row r="1060" spans="1:16" ht="63.75" hidden="1">
      <c r="A1060" s="261">
        <v>132</v>
      </c>
      <c r="B1060" s="89"/>
      <c r="C1060" s="262" t="s">
        <v>68</v>
      </c>
      <c r="D1060" s="84">
        <v>43521</v>
      </c>
      <c r="E1060" s="85" t="s">
        <v>2802</v>
      </c>
      <c r="F1060" s="85" t="s">
        <v>3</v>
      </c>
      <c r="G1060" s="85">
        <v>1715070</v>
      </c>
      <c r="H1060" s="89"/>
      <c r="I1060" s="263" t="s">
        <v>3465</v>
      </c>
      <c r="J1060" s="89"/>
      <c r="K1060" s="89"/>
      <c r="L1060" s="89"/>
      <c r="M1060" s="89"/>
      <c r="N1060" s="264">
        <v>0</v>
      </c>
      <c r="O1060" s="264">
        <v>92.75</v>
      </c>
      <c r="P1060" s="89" t="s">
        <v>670</v>
      </c>
    </row>
    <row r="1061" spans="1:16" ht="51" hidden="1">
      <c r="A1061" s="261" t="s">
        <v>565</v>
      </c>
      <c r="B1061" s="89"/>
      <c r="C1061" s="262" t="s">
        <v>615</v>
      </c>
      <c r="D1061" s="84">
        <v>43521</v>
      </c>
      <c r="E1061" s="85" t="s">
        <v>2803</v>
      </c>
      <c r="F1061" s="85" t="s">
        <v>3</v>
      </c>
      <c r="G1061" s="85">
        <v>1715109</v>
      </c>
      <c r="H1061" s="89"/>
      <c r="I1061" s="263" t="s">
        <v>3466</v>
      </c>
      <c r="J1061" s="89"/>
      <c r="K1061" s="89"/>
      <c r="L1061" s="89"/>
      <c r="M1061" s="89"/>
      <c r="N1061" s="264">
        <v>0</v>
      </c>
      <c r="O1061" s="264">
        <v>106.41</v>
      </c>
      <c r="P1061" s="89" t="s">
        <v>670</v>
      </c>
    </row>
    <row r="1062" spans="1:16" ht="51" hidden="1">
      <c r="A1062" s="261" t="s">
        <v>565</v>
      </c>
      <c r="B1062" s="89"/>
      <c r="C1062" s="262" t="s">
        <v>615</v>
      </c>
      <c r="D1062" s="84">
        <v>43521</v>
      </c>
      <c r="E1062" s="85" t="s">
        <v>2804</v>
      </c>
      <c r="F1062" s="85" t="s">
        <v>3</v>
      </c>
      <c r="G1062" s="85">
        <v>1715108</v>
      </c>
      <c r="H1062" s="89"/>
      <c r="I1062" s="263" t="s">
        <v>3467</v>
      </c>
      <c r="J1062" s="89"/>
      <c r="K1062" s="89"/>
      <c r="L1062" s="89"/>
      <c r="M1062" s="89"/>
      <c r="N1062" s="264">
        <v>0</v>
      </c>
      <c r="O1062" s="264">
        <v>79.8</v>
      </c>
      <c r="P1062" s="89" t="s">
        <v>670</v>
      </c>
    </row>
    <row r="1063" spans="1:16" ht="51" hidden="1">
      <c r="A1063" s="261" t="s">
        <v>565</v>
      </c>
      <c r="B1063" s="89"/>
      <c r="C1063" s="262" t="s">
        <v>615</v>
      </c>
      <c r="D1063" s="84">
        <v>43521</v>
      </c>
      <c r="E1063" s="85" t="s">
        <v>2805</v>
      </c>
      <c r="F1063" s="85" t="s">
        <v>3</v>
      </c>
      <c r="G1063" s="85">
        <v>1715107</v>
      </c>
      <c r="H1063" s="89"/>
      <c r="I1063" s="263" t="s">
        <v>3468</v>
      </c>
      <c r="J1063" s="89"/>
      <c r="K1063" s="89"/>
      <c r="L1063" s="89"/>
      <c r="M1063" s="89"/>
      <c r="N1063" s="264">
        <v>0</v>
      </c>
      <c r="O1063" s="264">
        <v>79.8</v>
      </c>
      <c r="P1063" s="89" t="s">
        <v>670</v>
      </c>
    </row>
    <row r="1064" spans="1:16" ht="38.25" hidden="1">
      <c r="A1064" s="261" t="s">
        <v>565</v>
      </c>
      <c r="B1064" s="89"/>
      <c r="C1064" s="262" t="s">
        <v>615</v>
      </c>
      <c r="D1064" s="84">
        <v>43521</v>
      </c>
      <c r="E1064" s="85" t="s">
        <v>2806</v>
      </c>
      <c r="F1064" s="85" t="s">
        <v>3</v>
      </c>
      <c r="G1064" s="85">
        <v>1715080</v>
      </c>
      <c r="H1064" s="89"/>
      <c r="I1064" s="263" t="s">
        <v>3469</v>
      </c>
      <c r="J1064" s="89"/>
      <c r="K1064" s="89"/>
      <c r="L1064" s="89"/>
      <c r="M1064" s="89"/>
      <c r="N1064" s="264">
        <v>0</v>
      </c>
      <c r="O1064" s="264">
        <v>2918</v>
      </c>
      <c r="P1064" s="89" t="s">
        <v>670</v>
      </c>
    </row>
    <row r="1065" spans="1:16" ht="51" hidden="1">
      <c r="A1065" s="261" t="s">
        <v>556</v>
      </c>
      <c r="B1065" s="89"/>
      <c r="C1065" s="262" t="s">
        <v>616</v>
      </c>
      <c r="D1065" s="84">
        <v>43521</v>
      </c>
      <c r="E1065" s="85" t="s">
        <v>2808</v>
      </c>
      <c r="F1065" s="85" t="s">
        <v>11</v>
      </c>
      <c r="G1065" s="85">
        <v>947750</v>
      </c>
      <c r="H1065" s="89"/>
      <c r="I1065" s="263" t="s">
        <v>3470</v>
      </c>
      <c r="J1065" s="89"/>
      <c r="K1065" s="89"/>
      <c r="L1065" s="89"/>
      <c r="M1065" s="89"/>
      <c r="N1065" s="264">
        <v>50</v>
      </c>
      <c r="O1065" s="264">
        <v>0</v>
      </c>
      <c r="P1065" s="89" t="s">
        <v>670</v>
      </c>
    </row>
    <row r="1066" spans="1:16" ht="76.5" hidden="1">
      <c r="A1066" s="261" t="s">
        <v>556</v>
      </c>
      <c r="B1066" s="89"/>
      <c r="C1066" s="262" t="s">
        <v>616</v>
      </c>
      <c r="D1066" s="84">
        <v>43521</v>
      </c>
      <c r="E1066" s="85" t="s">
        <v>2807</v>
      </c>
      <c r="F1066" s="85" t="s">
        <v>671</v>
      </c>
      <c r="G1066" s="85">
        <v>193781</v>
      </c>
      <c r="H1066" s="89"/>
      <c r="I1066" s="263" t="s">
        <v>3472</v>
      </c>
      <c r="J1066" s="89"/>
      <c r="K1066" s="89"/>
      <c r="L1066" s="89"/>
      <c r="M1066" s="89"/>
      <c r="N1066" s="264">
        <v>1372</v>
      </c>
      <c r="O1066" s="264">
        <v>0</v>
      </c>
      <c r="P1066" s="89" t="s">
        <v>670</v>
      </c>
    </row>
    <row r="1067" spans="1:16" ht="89.25" hidden="1">
      <c r="A1067" s="261" t="s">
        <v>557</v>
      </c>
      <c r="B1067" s="89"/>
      <c r="C1067" s="262" t="s">
        <v>777</v>
      </c>
      <c r="D1067" s="84">
        <v>43521</v>
      </c>
      <c r="E1067" s="85" t="s">
        <v>2809</v>
      </c>
      <c r="F1067" s="85" t="s">
        <v>13</v>
      </c>
      <c r="G1067" s="85">
        <v>947738</v>
      </c>
      <c r="H1067" s="89"/>
      <c r="I1067" s="263" t="s">
        <v>3473</v>
      </c>
      <c r="J1067" s="89"/>
      <c r="K1067" s="89"/>
      <c r="L1067" s="89"/>
      <c r="M1067" s="89"/>
      <c r="N1067" s="264">
        <v>350</v>
      </c>
      <c r="O1067" s="264">
        <v>0</v>
      </c>
      <c r="P1067" s="89" t="s">
        <v>670</v>
      </c>
    </row>
    <row r="1068" spans="1:16" ht="51" hidden="1">
      <c r="A1068" s="261" t="s">
        <v>557</v>
      </c>
      <c r="B1068" s="89"/>
      <c r="C1068" s="262" t="s">
        <v>777</v>
      </c>
      <c r="D1068" s="84">
        <v>43521</v>
      </c>
      <c r="E1068" s="85" t="s">
        <v>2810</v>
      </c>
      <c r="F1068" s="85" t="s">
        <v>13</v>
      </c>
      <c r="G1068" s="85">
        <v>947751</v>
      </c>
      <c r="H1068" s="89"/>
      <c r="I1068" s="263" t="s">
        <v>3474</v>
      </c>
      <c r="J1068" s="89"/>
      <c r="K1068" s="89"/>
      <c r="L1068" s="89"/>
      <c r="M1068" s="89"/>
      <c r="N1068" s="264">
        <v>50</v>
      </c>
      <c r="O1068" s="264">
        <v>0</v>
      </c>
      <c r="P1068" s="89" t="s">
        <v>670</v>
      </c>
    </row>
    <row r="1069" spans="1:16" ht="51" hidden="1">
      <c r="A1069" s="261" t="s">
        <v>557</v>
      </c>
      <c r="B1069" s="89"/>
      <c r="C1069" s="262" t="s">
        <v>777</v>
      </c>
      <c r="D1069" s="84">
        <v>43521</v>
      </c>
      <c r="E1069" s="85" t="s">
        <v>2811</v>
      </c>
      <c r="F1069" s="85" t="s">
        <v>13</v>
      </c>
      <c r="G1069" s="85">
        <v>947752</v>
      </c>
      <c r="H1069" s="89"/>
      <c r="I1069" s="263" t="s">
        <v>3475</v>
      </c>
      <c r="J1069" s="89"/>
      <c r="K1069" s="89"/>
      <c r="L1069" s="89"/>
      <c r="M1069" s="89"/>
      <c r="N1069" s="264">
        <v>50</v>
      </c>
      <c r="O1069" s="264">
        <v>0</v>
      </c>
      <c r="P1069" s="89" t="s">
        <v>670</v>
      </c>
    </row>
    <row r="1070" spans="1:16" ht="51" hidden="1">
      <c r="A1070" s="261">
        <v>190</v>
      </c>
      <c r="B1070" s="89"/>
      <c r="C1070" s="262" t="s">
        <v>92</v>
      </c>
      <c r="D1070" s="84">
        <v>43522</v>
      </c>
      <c r="E1070" s="85" t="s">
        <v>2812</v>
      </c>
      <c r="F1070" s="85" t="s">
        <v>3</v>
      </c>
      <c r="G1070" s="85">
        <v>1715554</v>
      </c>
      <c r="H1070" s="89"/>
      <c r="I1070" s="263" t="s">
        <v>3476</v>
      </c>
      <c r="J1070" s="89"/>
      <c r="K1070" s="89"/>
      <c r="L1070" s="89"/>
      <c r="M1070" s="89"/>
      <c r="N1070" s="264">
        <v>0</v>
      </c>
      <c r="O1070" s="264">
        <v>2.13</v>
      </c>
      <c r="P1070" s="89" t="s">
        <v>670</v>
      </c>
    </row>
    <row r="1071" spans="1:16" ht="38.25" hidden="1">
      <c r="A1071" s="261" t="s">
        <v>565</v>
      </c>
      <c r="B1071" s="89"/>
      <c r="C1071" s="262" t="s">
        <v>615</v>
      </c>
      <c r="D1071" s="84">
        <v>43522</v>
      </c>
      <c r="E1071" s="85" t="s">
        <v>2813</v>
      </c>
      <c r="F1071" s="85" t="s">
        <v>3</v>
      </c>
      <c r="G1071" s="85">
        <v>1715536</v>
      </c>
      <c r="H1071" s="89"/>
      <c r="I1071" s="263" t="s">
        <v>3477</v>
      </c>
      <c r="J1071" s="89"/>
      <c r="K1071" s="89"/>
      <c r="L1071" s="89"/>
      <c r="M1071" s="89"/>
      <c r="N1071" s="264">
        <v>0</v>
      </c>
      <c r="O1071" s="264">
        <v>155</v>
      </c>
      <c r="P1071" s="89" t="s">
        <v>670</v>
      </c>
    </row>
    <row r="1072" spans="1:16" ht="38.25" hidden="1">
      <c r="A1072" s="261" t="s">
        <v>565</v>
      </c>
      <c r="B1072" s="89"/>
      <c r="C1072" s="262" t="s">
        <v>615</v>
      </c>
      <c r="D1072" s="84">
        <v>43522</v>
      </c>
      <c r="E1072" s="85" t="s">
        <v>2814</v>
      </c>
      <c r="F1072" s="85" t="s">
        <v>3</v>
      </c>
      <c r="G1072" s="85">
        <v>1715519</v>
      </c>
      <c r="H1072" s="89"/>
      <c r="I1072" s="263" t="s">
        <v>3478</v>
      </c>
      <c r="J1072" s="89"/>
      <c r="K1072" s="89"/>
      <c r="L1072" s="89"/>
      <c r="M1072" s="89"/>
      <c r="N1072" s="264">
        <v>0</v>
      </c>
      <c r="O1072" s="264">
        <v>696.96</v>
      </c>
      <c r="P1072" s="89" t="s">
        <v>670</v>
      </c>
    </row>
    <row r="1073" spans="1:16" ht="51" hidden="1">
      <c r="A1073" s="261" t="s">
        <v>565</v>
      </c>
      <c r="B1073" s="89"/>
      <c r="C1073" s="262" t="s">
        <v>615</v>
      </c>
      <c r="D1073" s="84">
        <v>43522</v>
      </c>
      <c r="E1073" s="85" t="s">
        <v>2815</v>
      </c>
      <c r="F1073" s="85" t="s">
        <v>3</v>
      </c>
      <c r="G1073" s="85">
        <v>1715515</v>
      </c>
      <c r="H1073" s="89"/>
      <c r="I1073" s="263" t="s">
        <v>3479</v>
      </c>
      <c r="J1073" s="89"/>
      <c r="K1073" s="89"/>
      <c r="L1073" s="89"/>
      <c r="M1073" s="89"/>
      <c r="N1073" s="264">
        <v>0</v>
      </c>
      <c r="O1073" s="264">
        <v>1692.52</v>
      </c>
      <c r="P1073" s="89" t="s">
        <v>670</v>
      </c>
    </row>
    <row r="1074" spans="1:16" ht="51" hidden="1">
      <c r="A1074" s="261">
        <v>212</v>
      </c>
      <c r="B1074" s="89"/>
      <c r="C1074" s="262" t="s">
        <v>100</v>
      </c>
      <c r="D1074" s="84">
        <v>43522</v>
      </c>
      <c r="E1074" s="85" t="s">
        <v>2816</v>
      </c>
      <c r="F1074" s="85" t="s">
        <v>3</v>
      </c>
      <c r="G1074" s="85">
        <v>1715514</v>
      </c>
      <c r="H1074" s="89"/>
      <c r="I1074" s="263" t="s">
        <v>3480</v>
      </c>
      <c r="J1074" s="89"/>
      <c r="K1074" s="89"/>
      <c r="L1074" s="89"/>
      <c r="M1074" s="89"/>
      <c r="N1074" s="264">
        <v>0</v>
      </c>
      <c r="O1074" s="264">
        <v>339.2</v>
      </c>
      <c r="P1074" s="89" t="s">
        <v>670</v>
      </c>
    </row>
    <row r="1075" spans="1:16" ht="51" hidden="1">
      <c r="A1075" s="261">
        <v>190</v>
      </c>
      <c r="B1075" s="89"/>
      <c r="C1075" s="262" t="s">
        <v>92</v>
      </c>
      <c r="D1075" s="84">
        <v>43522</v>
      </c>
      <c r="E1075" s="85" t="s">
        <v>2817</v>
      </c>
      <c r="F1075" s="85" t="s">
        <v>3</v>
      </c>
      <c r="G1075" s="85">
        <v>1715555</v>
      </c>
      <c r="H1075" s="89"/>
      <c r="I1075" s="263" t="s">
        <v>3481</v>
      </c>
      <c r="J1075" s="89"/>
      <c r="K1075" s="89"/>
      <c r="L1075" s="89"/>
      <c r="M1075" s="89"/>
      <c r="N1075" s="264">
        <v>0</v>
      </c>
      <c r="O1075" s="264">
        <v>475</v>
      </c>
      <c r="P1075" s="89" t="s">
        <v>670</v>
      </c>
    </row>
    <row r="1076" spans="1:16" ht="51" hidden="1">
      <c r="A1076" s="261">
        <v>46</v>
      </c>
      <c r="B1076" s="89"/>
      <c r="C1076" s="262" t="s">
        <v>48</v>
      </c>
      <c r="D1076" s="84">
        <v>43522</v>
      </c>
      <c r="E1076" s="85" t="s">
        <v>2818</v>
      </c>
      <c r="F1076" s="85" t="s">
        <v>3</v>
      </c>
      <c r="G1076" s="85">
        <v>1715568</v>
      </c>
      <c r="H1076" s="89"/>
      <c r="I1076" s="263" t="s">
        <v>3482</v>
      </c>
      <c r="J1076" s="89"/>
      <c r="K1076" s="89"/>
      <c r="L1076" s="89"/>
      <c r="M1076" s="89"/>
      <c r="N1076" s="264">
        <v>0</v>
      </c>
      <c r="O1076" s="264">
        <v>1</v>
      </c>
      <c r="P1076" s="89" t="s">
        <v>670</v>
      </c>
    </row>
    <row r="1077" spans="1:16" ht="51" hidden="1">
      <c r="A1077" s="261" t="s">
        <v>565</v>
      </c>
      <c r="B1077" s="89"/>
      <c r="C1077" s="262" t="s">
        <v>615</v>
      </c>
      <c r="D1077" s="84">
        <v>43522</v>
      </c>
      <c r="E1077" s="85" t="s">
        <v>2819</v>
      </c>
      <c r="F1077" s="85" t="s">
        <v>3</v>
      </c>
      <c r="G1077" s="85">
        <v>1715571</v>
      </c>
      <c r="H1077" s="89"/>
      <c r="I1077" s="263" t="s">
        <v>3483</v>
      </c>
      <c r="J1077" s="89"/>
      <c r="K1077" s="89"/>
      <c r="L1077" s="89"/>
      <c r="M1077" s="89"/>
      <c r="N1077" s="264">
        <v>0</v>
      </c>
      <c r="O1077" s="264">
        <v>1212.83</v>
      </c>
      <c r="P1077" s="89" t="s">
        <v>670</v>
      </c>
    </row>
    <row r="1078" spans="1:16" ht="51" hidden="1">
      <c r="A1078" s="261" t="s">
        <v>565</v>
      </c>
      <c r="B1078" s="89"/>
      <c r="C1078" s="262" t="s">
        <v>615</v>
      </c>
      <c r="D1078" s="84">
        <v>43522</v>
      </c>
      <c r="E1078" s="85" t="s">
        <v>2820</v>
      </c>
      <c r="F1078" s="85" t="s">
        <v>3</v>
      </c>
      <c r="G1078" s="85">
        <v>1715586</v>
      </c>
      <c r="H1078" s="89"/>
      <c r="I1078" s="263" t="s">
        <v>3484</v>
      </c>
      <c r="J1078" s="89"/>
      <c r="K1078" s="89"/>
      <c r="L1078" s="89"/>
      <c r="M1078" s="89"/>
      <c r="N1078" s="264">
        <v>0</v>
      </c>
      <c r="O1078" s="264">
        <v>8.2200000000000006</v>
      </c>
      <c r="P1078" s="89" t="s">
        <v>670</v>
      </c>
    </row>
    <row r="1079" spans="1:16" ht="51" hidden="1">
      <c r="A1079" s="261" t="s">
        <v>565</v>
      </c>
      <c r="B1079" s="89"/>
      <c r="C1079" s="262" t="s">
        <v>615</v>
      </c>
      <c r="D1079" s="84">
        <v>43522</v>
      </c>
      <c r="E1079" s="85" t="s">
        <v>2821</v>
      </c>
      <c r="F1079" s="85" t="s">
        <v>3</v>
      </c>
      <c r="G1079" s="85">
        <v>1715445</v>
      </c>
      <c r="H1079" s="89"/>
      <c r="I1079" s="263" t="s">
        <v>3486</v>
      </c>
      <c r="J1079" s="89"/>
      <c r="K1079" s="89"/>
      <c r="L1079" s="89"/>
      <c r="M1079" s="89"/>
      <c r="N1079" s="264">
        <v>0</v>
      </c>
      <c r="O1079" s="264">
        <v>500</v>
      </c>
      <c r="P1079" s="89" t="s">
        <v>670</v>
      </c>
    </row>
    <row r="1080" spans="1:16" ht="38.25" hidden="1">
      <c r="A1080" s="261" t="s">
        <v>565</v>
      </c>
      <c r="B1080" s="89"/>
      <c r="C1080" s="262" t="s">
        <v>615</v>
      </c>
      <c r="D1080" s="84">
        <v>43522</v>
      </c>
      <c r="E1080" s="85" t="s">
        <v>2822</v>
      </c>
      <c r="F1080" s="85" t="s">
        <v>3</v>
      </c>
      <c r="G1080" s="85">
        <v>1715455</v>
      </c>
      <c r="H1080" s="89"/>
      <c r="I1080" s="263" t="s">
        <v>3487</v>
      </c>
      <c r="J1080" s="89"/>
      <c r="K1080" s="89"/>
      <c r="L1080" s="89"/>
      <c r="M1080" s="89"/>
      <c r="N1080" s="264">
        <v>0</v>
      </c>
      <c r="O1080" s="264">
        <v>257.60000000000002</v>
      </c>
      <c r="P1080" s="89" t="s">
        <v>670</v>
      </c>
    </row>
    <row r="1081" spans="1:16" ht="89.25" hidden="1">
      <c r="A1081" s="261">
        <v>41</v>
      </c>
      <c r="B1081" s="89"/>
      <c r="C1081" s="262" t="s">
        <v>47</v>
      </c>
      <c r="D1081" s="84">
        <v>43522</v>
      </c>
      <c r="E1081" s="85" t="s">
        <v>2823</v>
      </c>
      <c r="F1081" s="85" t="s">
        <v>671</v>
      </c>
      <c r="G1081" s="85">
        <v>193784</v>
      </c>
      <c r="H1081" s="89"/>
      <c r="I1081" s="263" t="s">
        <v>3488</v>
      </c>
      <c r="J1081" s="89"/>
      <c r="K1081" s="89"/>
      <c r="L1081" s="89"/>
      <c r="M1081" s="89"/>
      <c r="N1081" s="264">
        <v>0</v>
      </c>
      <c r="O1081" s="264">
        <v>56087.02</v>
      </c>
      <c r="P1081" s="89" t="s">
        <v>670</v>
      </c>
    </row>
    <row r="1082" spans="1:16" ht="89.25" hidden="1">
      <c r="A1082" s="261">
        <v>41</v>
      </c>
      <c r="B1082" s="89"/>
      <c r="C1082" s="262" t="s">
        <v>47</v>
      </c>
      <c r="D1082" s="84">
        <v>43522</v>
      </c>
      <c r="E1082" s="85" t="s">
        <v>2824</v>
      </c>
      <c r="F1082" s="85" t="s">
        <v>628</v>
      </c>
      <c r="G1082" s="85">
        <v>193702</v>
      </c>
      <c r="H1082" s="89"/>
      <c r="I1082" s="263" t="s">
        <v>3489</v>
      </c>
      <c r="J1082" s="89"/>
      <c r="K1082" s="89"/>
      <c r="L1082" s="89"/>
      <c r="M1082" s="89"/>
      <c r="N1082" s="264">
        <v>0</v>
      </c>
      <c r="O1082" s="264">
        <v>239598</v>
      </c>
      <c r="P1082" s="89" t="s">
        <v>670</v>
      </c>
    </row>
    <row r="1083" spans="1:16" ht="76.5" hidden="1">
      <c r="A1083" s="261" t="s">
        <v>557</v>
      </c>
      <c r="B1083" s="89"/>
      <c r="C1083" s="262" t="s">
        <v>777</v>
      </c>
      <c r="D1083" s="84">
        <v>43522</v>
      </c>
      <c r="E1083" s="85" t="s">
        <v>2825</v>
      </c>
      <c r="F1083" s="85" t="s">
        <v>6</v>
      </c>
      <c r="G1083" s="85">
        <v>1087027</v>
      </c>
      <c r="H1083" s="89"/>
      <c r="I1083" s="263" t="s">
        <v>3490</v>
      </c>
      <c r="J1083" s="89"/>
      <c r="K1083" s="89"/>
      <c r="L1083" s="89"/>
      <c r="M1083" s="89"/>
      <c r="N1083" s="264">
        <v>0</v>
      </c>
      <c r="O1083" s="264">
        <v>71000</v>
      </c>
      <c r="P1083" s="89" t="s">
        <v>670</v>
      </c>
    </row>
    <row r="1084" spans="1:16" ht="76.5" hidden="1">
      <c r="A1084" s="261" t="s">
        <v>557</v>
      </c>
      <c r="B1084" s="89"/>
      <c r="C1084" s="262" t="s">
        <v>777</v>
      </c>
      <c r="D1084" s="84">
        <v>43522</v>
      </c>
      <c r="E1084" s="85" t="s">
        <v>2826</v>
      </c>
      <c r="F1084" s="85" t="s">
        <v>13</v>
      </c>
      <c r="G1084" s="85">
        <v>947974</v>
      </c>
      <c r="H1084" s="89"/>
      <c r="I1084" s="263" t="s">
        <v>3491</v>
      </c>
      <c r="J1084" s="89"/>
      <c r="K1084" s="89"/>
      <c r="L1084" s="89"/>
      <c r="M1084" s="89"/>
      <c r="N1084" s="264">
        <v>15533.4</v>
      </c>
      <c r="O1084" s="264">
        <v>0</v>
      </c>
      <c r="P1084" s="89" t="s">
        <v>670</v>
      </c>
    </row>
    <row r="1085" spans="1:16" ht="76.5" hidden="1">
      <c r="A1085" s="261" t="s">
        <v>557</v>
      </c>
      <c r="B1085" s="89"/>
      <c r="C1085" s="262" t="s">
        <v>777</v>
      </c>
      <c r="D1085" s="84">
        <v>43522</v>
      </c>
      <c r="E1085" s="85" t="s">
        <v>2827</v>
      </c>
      <c r="F1085" s="85" t="s">
        <v>11</v>
      </c>
      <c r="G1085" s="85">
        <v>947974</v>
      </c>
      <c r="H1085" s="89"/>
      <c r="I1085" s="263" t="s">
        <v>3492</v>
      </c>
      <c r="J1085" s="89"/>
      <c r="K1085" s="89"/>
      <c r="L1085" s="89"/>
      <c r="M1085" s="89"/>
      <c r="N1085" s="264">
        <v>50</v>
      </c>
      <c r="O1085" s="264">
        <v>0</v>
      </c>
      <c r="P1085" s="89" t="s">
        <v>670</v>
      </c>
    </row>
    <row r="1086" spans="1:16" ht="76.5" hidden="1">
      <c r="A1086" s="261" t="s">
        <v>557</v>
      </c>
      <c r="B1086" s="89"/>
      <c r="C1086" s="262" t="s">
        <v>777</v>
      </c>
      <c r="D1086" s="84">
        <v>43522</v>
      </c>
      <c r="E1086" s="85" t="s">
        <v>2828</v>
      </c>
      <c r="F1086" s="85" t="s">
        <v>11</v>
      </c>
      <c r="G1086" s="85">
        <v>947979</v>
      </c>
      <c r="H1086" s="89"/>
      <c r="I1086" s="263" t="s">
        <v>3493</v>
      </c>
      <c r="J1086" s="89"/>
      <c r="K1086" s="89"/>
      <c r="L1086" s="89"/>
      <c r="M1086" s="89"/>
      <c r="N1086" s="264">
        <v>50</v>
      </c>
      <c r="O1086" s="264">
        <v>0</v>
      </c>
      <c r="P1086" s="89" t="s">
        <v>670</v>
      </c>
    </row>
    <row r="1087" spans="1:16" ht="63.75" hidden="1">
      <c r="A1087" s="261" t="s">
        <v>565</v>
      </c>
      <c r="B1087" s="89"/>
      <c r="C1087" s="262" t="s">
        <v>615</v>
      </c>
      <c r="D1087" s="84">
        <v>43523</v>
      </c>
      <c r="E1087" s="85" t="s">
        <v>2829</v>
      </c>
      <c r="F1087" s="85" t="s">
        <v>3</v>
      </c>
      <c r="G1087" s="85">
        <v>1715838</v>
      </c>
      <c r="H1087" s="89"/>
      <c r="I1087" s="263" t="s">
        <v>3494</v>
      </c>
      <c r="J1087" s="89"/>
      <c r="K1087" s="89"/>
      <c r="L1087" s="89"/>
      <c r="M1087" s="89"/>
      <c r="N1087" s="264">
        <v>0</v>
      </c>
      <c r="O1087" s="264">
        <v>148</v>
      </c>
      <c r="P1087" s="89" t="s">
        <v>670</v>
      </c>
    </row>
    <row r="1088" spans="1:16" ht="38.25" hidden="1">
      <c r="A1088" s="261" t="s">
        <v>565</v>
      </c>
      <c r="B1088" s="89"/>
      <c r="C1088" s="262" t="s">
        <v>615</v>
      </c>
      <c r="D1088" s="84">
        <v>43523</v>
      </c>
      <c r="E1088" s="85" t="s">
        <v>2830</v>
      </c>
      <c r="F1088" s="85" t="s">
        <v>3</v>
      </c>
      <c r="G1088" s="85">
        <v>1715935</v>
      </c>
      <c r="H1088" s="89"/>
      <c r="I1088" s="263" t="s">
        <v>3495</v>
      </c>
      <c r="J1088" s="89"/>
      <c r="K1088" s="89"/>
      <c r="L1088" s="89"/>
      <c r="M1088" s="89"/>
      <c r="N1088" s="264">
        <v>0</v>
      </c>
      <c r="O1088" s="264">
        <v>3495.66</v>
      </c>
      <c r="P1088" s="89" t="s">
        <v>670</v>
      </c>
    </row>
    <row r="1089" spans="1:16" ht="38.25" hidden="1">
      <c r="A1089" s="261" t="s">
        <v>565</v>
      </c>
      <c r="B1089" s="89"/>
      <c r="C1089" s="262" t="s">
        <v>615</v>
      </c>
      <c r="D1089" s="84">
        <v>43523</v>
      </c>
      <c r="E1089" s="85" t="s">
        <v>2831</v>
      </c>
      <c r="F1089" s="85" t="s">
        <v>3</v>
      </c>
      <c r="G1089" s="85">
        <v>1715828</v>
      </c>
      <c r="H1089" s="89"/>
      <c r="I1089" s="263" t="s">
        <v>3496</v>
      </c>
      <c r="J1089" s="89"/>
      <c r="K1089" s="89"/>
      <c r="L1089" s="89"/>
      <c r="M1089" s="89"/>
      <c r="N1089" s="264">
        <v>0</v>
      </c>
      <c r="O1089" s="264">
        <v>1897.81</v>
      </c>
      <c r="P1089" s="89" t="s">
        <v>670</v>
      </c>
    </row>
    <row r="1090" spans="1:16" ht="38.25" hidden="1">
      <c r="A1090" s="261">
        <v>212</v>
      </c>
      <c r="B1090" s="89"/>
      <c r="C1090" s="262" t="s">
        <v>100</v>
      </c>
      <c r="D1090" s="84">
        <v>43523</v>
      </c>
      <c r="E1090" s="85" t="s">
        <v>2832</v>
      </c>
      <c r="F1090" s="85" t="s">
        <v>3</v>
      </c>
      <c r="G1090" s="85">
        <v>1716036</v>
      </c>
      <c r="H1090" s="89"/>
      <c r="I1090" s="263" t="s">
        <v>3497</v>
      </c>
      <c r="J1090" s="89"/>
      <c r="K1090" s="89"/>
      <c r="L1090" s="89"/>
      <c r="M1090" s="89"/>
      <c r="N1090" s="264">
        <v>0</v>
      </c>
      <c r="O1090" s="264">
        <v>1132</v>
      </c>
      <c r="P1090" s="89" t="s">
        <v>670</v>
      </c>
    </row>
    <row r="1091" spans="1:16" ht="51" hidden="1">
      <c r="A1091" s="261">
        <v>212</v>
      </c>
      <c r="B1091" s="89"/>
      <c r="C1091" s="262" t="s">
        <v>100</v>
      </c>
      <c r="D1091" s="84">
        <v>43523</v>
      </c>
      <c r="E1091" s="85" t="s">
        <v>2833</v>
      </c>
      <c r="F1091" s="85" t="s">
        <v>3</v>
      </c>
      <c r="G1091" s="85">
        <v>1716021</v>
      </c>
      <c r="H1091" s="89"/>
      <c r="I1091" s="263" t="s">
        <v>3498</v>
      </c>
      <c r="J1091" s="89"/>
      <c r="K1091" s="89"/>
      <c r="L1091" s="89"/>
      <c r="M1091" s="89"/>
      <c r="N1091" s="264">
        <v>0</v>
      </c>
      <c r="O1091" s="264">
        <v>1512</v>
      </c>
      <c r="P1091" s="89" t="s">
        <v>670</v>
      </c>
    </row>
    <row r="1092" spans="1:16" ht="63.75" hidden="1">
      <c r="A1092" s="261">
        <v>25</v>
      </c>
      <c r="B1092" s="89"/>
      <c r="C1092" s="262" t="s">
        <v>45</v>
      </c>
      <c r="D1092" s="84">
        <v>43523</v>
      </c>
      <c r="E1092" s="85" t="s">
        <v>2834</v>
      </c>
      <c r="F1092" s="85" t="s">
        <v>3</v>
      </c>
      <c r="G1092" s="85">
        <v>1715985</v>
      </c>
      <c r="H1092" s="89"/>
      <c r="I1092" s="263" t="s">
        <v>3499</v>
      </c>
      <c r="J1092" s="89"/>
      <c r="K1092" s="89"/>
      <c r="L1092" s="89"/>
      <c r="M1092" s="89"/>
      <c r="N1092" s="264">
        <v>0</v>
      </c>
      <c r="O1092" s="264">
        <v>1028.53</v>
      </c>
      <c r="P1092" s="89" t="s">
        <v>670</v>
      </c>
    </row>
    <row r="1093" spans="1:16" ht="51" hidden="1">
      <c r="A1093" s="261">
        <v>591</v>
      </c>
      <c r="B1093" s="89"/>
      <c r="C1093" s="262" t="s">
        <v>1364</v>
      </c>
      <c r="D1093" s="84">
        <v>43523</v>
      </c>
      <c r="E1093" s="85" t="s">
        <v>2835</v>
      </c>
      <c r="F1093" s="85" t="s">
        <v>3</v>
      </c>
      <c r="G1093" s="85">
        <v>1715912</v>
      </c>
      <c r="H1093" s="89"/>
      <c r="I1093" s="263" t="s">
        <v>3500</v>
      </c>
      <c r="J1093" s="89"/>
      <c r="K1093" s="89"/>
      <c r="L1093" s="89"/>
      <c r="M1093" s="89"/>
      <c r="N1093" s="264">
        <v>0</v>
      </c>
      <c r="O1093" s="264">
        <v>35015</v>
      </c>
      <c r="P1093" s="89" t="s">
        <v>670</v>
      </c>
    </row>
    <row r="1094" spans="1:16" ht="63.75" hidden="1">
      <c r="A1094" s="261">
        <v>591</v>
      </c>
      <c r="B1094" s="89"/>
      <c r="C1094" s="262" t="s">
        <v>1364</v>
      </c>
      <c r="D1094" s="84">
        <v>43523</v>
      </c>
      <c r="E1094" s="85" t="s">
        <v>2836</v>
      </c>
      <c r="F1094" s="85" t="s">
        <v>3</v>
      </c>
      <c r="G1094" s="85">
        <v>1715911</v>
      </c>
      <c r="H1094" s="89"/>
      <c r="I1094" s="263" t="s">
        <v>3501</v>
      </c>
      <c r="J1094" s="89"/>
      <c r="K1094" s="89"/>
      <c r="L1094" s="89"/>
      <c r="M1094" s="89"/>
      <c r="N1094" s="264">
        <v>0</v>
      </c>
      <c r="O1094" s="264">
        <v>8675</v>
      </c>
      <c r="P1094" s="89" t="s">
        <v>670</v>
      </c>
    </row>
    <row r="1095" spans="1:16" ht="51" hidden="1">
      <c r="A1095" s="261">
        <v>591</v>
      </c>
      <c r="B1095" s="89"/>
      <c r="C1095" s="262" t="s">
        <v>1364</v>
      </c>
      <c r="D1095" s="84">
        <v>43523</v>
      </c>
      <c r="E1095" s="85" t="s">
        <v>2837</v>
      </c>
      <c r="F1095" s="85" t="s">
        <v>3</v>
      </c>
      <c r="G1095" s="85">
        <v>1715910</v>
      </c>
      <c r="H1095" s="89"/>
      <c r="I1095" s="263" t="s">
        <v>3502</v>
      </c>
      <c r="J1095" s="89"/>
      <c r="K1095" s="89"/>
      <c r="L1095" s="89"/>
      <c r="M1095" s="89"/>
      <c r="N1095" s="264">
        <v>0</v>
      </c>
      <c r="O1095" s="264">
        <v>3349.5</v>
      </c>
      <c r="P1095" s="89" t="s">
        <v>670</v>
      </c>
    </row>
    <row r="1096" spans="1:16" ht="51" hidden="1">
      <c r="A1096" s="261">
        <v>591</v>
      </c>
      <c r="B1096" s="89"/>
      <c r="C1096" s="262" t="s">
        <v>1364</v>
      </c>
      <c r="D1096" s="84">
        <v>43523</v>
      </c>
      <c r="E1096" s="85" t="s">
        <v>2838</v>
      </c>
      <c r="F1096" s="85" t="s">
        <v>3</v>
      </c>
      <c r="G1096" s="85">
        <v>1715909</v>
      </c>
      <c r="H1096" s="89"/>
      <c r="I1096" s="263" t="s">
        <v>3503</v>
      </c>
      <c r="J1096" s="89"/>
      <c r="K1096" s="89"/>
      <c r="L1096" s="89"/>
      <c r="M1096" s="89"/>
      <c r="N1096" s="264">
        <v>0</v>
      </c>
      <c r="O1096" s="264">
        <v>2334960</v>
      </c>
      <c r="P1096" s="89" t="s">
        <v>670</v>
      </c>
    </row>
    <row r="1097" spans="1:16" ht="51" hidden="1">
      <c r="A1097" s="261">
        <v>591</v>
      </c>
      <c r="B1097" s="89"/>
      <c r="C1097" s="262" t="s">
        <v>1364</v>
      </c>
      <c r="D1097" s="84">
        <v>43523</v>
      </c>
      <c r="E1097" s="85" t="s">
        <v>2839</v>
      </c>
      <c r="F1097" s="85" t="s">
        <v>3</v>
      </c>
      <c r="G1097" s="85">
        <v>1715907</v>
      </c>
      <c r="H1097" s="89"/>
      <c r="I1097" s="263" t="s">
        <v>3504</v>
      </c>
      <c r="J1097" s="89"/>
      <c r="K1097" s="89"/>
      <c r="L1097" s="89"/>
      <c r="M1097" s="89"/>
      <c r="N1097" s="264">
        <v>0</v>
      </c>
      <c r="O1097" s="264">
        <v>1500000</v>
      </c>
      <c r="P1097" s="89" t="s">
        <v>670</v>
      </c>
    </row>
    <row r="1098" spans="1:16" ht="63.75" hidden="1">
      <c r="A1098" s="261">
        <v>287</v>
      </c>
      <c r="B1098" s="89"/>
      <c r="C1098" s="262" t="s">
        <v>126</v>
      </c>
      <c r="D1098" s="84">
        <v>43523</v>
      </c>
      <c r="E1098" s="85" t="s">
        <v>2840</v>
      </c>
      <c r="F1098" s="85" t="s">
        <v>11</v>
      </c>
      <c r="G1098" s="85">
        <v>975245</v>
      </c>
      <c r="H1098" s="89"/>
      <c r="I1098" s="263" t="s">
        <v>3505</v>
      </c>
      <c r="J1098" s="89"/>
      <c r="K1098" s="89"/>
      <c r="L1098" s="89"/>
      <c r="M1098" s="89"/>
      <c r="N1098" s="264">
        <v>50</v>
      </c>
      <c r="O1098" s="264">
        <v>0</v>
      </c>
      <c r="P1098" s="89" t="s">
        <v>670</v>
      </c>
    </row>
    <row r="1099" spans="1:16" ht="76.5" hidden="1">
      <c r="A1099" s="261" t="s">
        <v>556</v>
      </c>
      <c r="B1099" s="89"/>
      <c r="C1099" s="262" t="s">
        <v>616</v>
      </c>
      <c r="D1099" s="84">
        <v>43523</v>
      </c>
      <c r="E1099" s="85" t="s">
        <v>2841</v>
      </c>
      <c r="F1099" s="85" t="s">
        <v>15</v>
      </c>
      <c r="G1099" s="85">
        <v>975421</v>
      </c>
      <c r="H1099" s="89"/>
      <c r="I1099" s="263" t="s">
        <v>3506</v>
      </c>
      <c r="J1099" s="89"/>
      <c r="K1099" s="89"/>
      <c r="L1099" s="89"/>
      <c r="M1099" s="89"/>
      <c r="N1099" s="264">
        <v>50</v>
      </c>
      <c r="O1099" s="264">
        <v>0</v>
      </c>
      <c r="P1099" s="89" t="s">
        <v>670</v>
      </c>
    </row>
    <row r="1100" spans="1:16" ht="51" hidden="1">
      <c r="A1100" s="261">
        <v>10</v>
      </c>
      <c r="B1100" s="89"/>
      <c r="C1100" s="262" t="s">
        <v>41</v>
      </c>
      <c r="D1100" s="84">
        <v>43523</v>
      </c>
      <c r="E1100" s="85" t="s">
        <v>2842</v>
      </c>
      <c r="F1100" s="85" t="s">
        <v>6</v>
      </c>
      <c r="G1100" s="85">
        <v>976003</v>
      </c>
      <c r="H1100" s="89"/>
      <c r="I1100" s="263" t="s">
        <v>3507</v>
      </c>
      <c r="J1100" s="89"/>
      <c r="K1100" s="89"/>
      <c r="L1100" s="89"/>
      <c r="M1100" s="89"/>
      <c r="N1100" s="264">
        <v>0</v>
      </c>
      <c r="O1100" s="264">
        <v>308649.17</v>
      </c>
      <c r="P1100" s="89" t="s">
        <v>670</v>
      </c>
    </row>
    <row r="1101" spans="1:16" ht="63.75" hidden="1">
      <c r="A1101" s="261">
        <v>10</v>
      </c>
      <c r="B1101" s="89"/>
      <c r="C1101" s="262" t="s">
        <v>41</v>
      </c>
      <c r="D1101" s="84">
        <v>43523</v>
      </c>
      <c r="E1101" s="85" t="s">
        <v>2843</v>
      </c>
      <c r="F1101" s="85" t="s">
        <v>6</v>
      </c>
      <c r="G1101" s="85">
        <v>976250</v>
      </c>
      <c r="H1101" s="89"/>
      <c r="I1101" s="263" t="s">
        <v>3508</v>
      </c>
      <c r="J1101" s="89"/>
      <c r="K1101" s="89"/>
      <c r="L1101" s="89"/>
      <c r="M1101" s="89"/>
      <c r="N1101" s="264">
        <v>0</v>
      </c>
      <c r="O1101" s="264">
        <v>218515.42</v>
      </c>
      <c r="P1101" s="89" t="s">
        <v>670</v>
      </c>
    </row>
    <row r="1102" spans="1:16" ht="63.75" hidden="1">
      <c r="A1102" s="261">
        <v>86</v>
      </c>
      <c r="B1102" s="89"/>
      <c r="C1102" s="262" t="s">
        <v>56</v>
      </c>
      <c r="D1102" s="84">
        <v>43523</v>
      </c>
      <c r="E1102" s="85" t="s">
        <v>2844</v>
      </c>
      <c r="F1102" s="85" t="s">
        <v>6</v>
      </c>
      <c r="G1102" s="85">
        <v>1087366</v>
      </c>
      <c r="H1102" s="89"/>
      <c r="I1102" s="263" t="s">
        <v>3509</v>
      </c>
      <c r="J1102" s="89"/>
      <c r="K1102" s="89"/>
      <c r="L1102" s="89"/>
      <c r="M1102" s="89"/>
      <c r="N1102" s="264">
        <v>0</v>
      </c>
      <c r="O1102" s="264">
        <v>603944</v>
      </c>
      <c r="P1102" s="89" t="s">
        <v>670</v>
      </c>
    </row>
    <row r="1103" spans="1:16" ht="63.75" hidden="1">
      <c r="A1103" s="261">
        <v>373</v>
      </c>
      <c r="B1103" s="89"/>
      <c r="C1103" s="262" t="s">
        <v>636</v>
      </c>
      <c r="D1103" s="84">
        <v>43523</v>
      </c>
      <c r="E1103" s="85" t="s">
        <v>2845</v>
      </c>
      <c r="F1103" s="85" t="s">
        <v>6</v>
      </c>
      <c r="G1103" s="85">
        <v>1087528</v>
      </c>
      <c r="H1103" s="89"/>
      <c r="I1103" s="263" t="s">
        <v>3510</v>
      </c>
      <c r="J1103" s="89"/>
      <c r="K1103" s="89"/>
      <c r="L1103" s="89"/>
      <c r="M1103" s="89"/>
      <c r="N1103" s="264">
        <v>0</v>
      </c>
      <c r="O1103" s="264">
        <v>756394.7</v>
      </c>
      <c r="P1103" s="89" t="s">
        <v>670</v>
      </c>
    </row>
    <row r="1104" spans="1:16" ht="76.5" hidden="1">
      <c r="A1104" s="261" t="s">
        <v>556</v>
      </c>
      <c r="B1104" s="89"/>
      <c r="C1104" s="262" t="s">
        <v>616</v>
      </c>
      <c r="D1104" s="84">
        <v>43523</v>
      </c>
      <c r="E1104" s="85" t="s">
        <v>2846</v>
      </c>
      <c r="F1104" s="85" t="s">
        <v>11</v>
      </c>
      <c r="G1104" s="85">
        <v>948141</v>
      </c>
      <c r="H1104" s="89"/>
      <c r="I1104" s="263" t="s">
        <v>3511</v>
      </c>
      <c r="J1104" s="89"/>
      <c r="K1104" s="89"/>
      <c r="L1104" s="89"/>
      <c r="M1104" s="89"/>
      <c r="N1104" s="264">
        <v>50</v>
      </c>
      <c r="O1104" s="264">
        <v>0</v>
      </c>
      <c r="P1104" s="89" t="s">
        <v>670</v>
      </c>
    </row>
    <row r="1105" spans="1:16" ht="63.75" hidden="1">
      <c r="A1105" s="261" t="s">
        <v>556</v>
      </c>
      <c r="B1105" s="89"/>
      <c r="C1105" s="262" t="s">
        <v>616</v>
      </c>
      <c r="D1105" s="84">
        <v>43524</v>
      </c>
      <c r="E1105" s="85" t="s">
        <v>2847</v>
      </c>
      <c r="F1105" s="85" t="s">
        <v>3</v>
      </c>
      <c r="G1105" s="85">
        <v>1716343</v>
      </c>
      <c r="H1105" s="89"/>
      <c r="I1105" s="263" t="s">
        <v>3512</v>
      </c>
      <c r="J1105" s="89"/>
      <c r="K1105" s="89"/>
      <c r="L1105" s="89"/>
      <c r="M1105" s="89"/>
      <c r="N1105" s="264">
        <v>0</v>
      </c>
      <c r="O1105" s="264">
        <v>1498</v>
      </c>
      <c r="P1105" s="89" t="s">
        <v>670</v>
      </c>
    </row>
    <row r="1106" spans="1:16" ht="51" hidden="1">
      <c r="A1106" s="261" t="s">
        <v>565</v>
      </c>
      <c r="B1106" s="89"/>
      <c r="C1106" s="262" t="s">
        <v>615</v>
      </c>
      <c r="D1106" s="84">
        <v>43524</v>
      </c>
      <c r="E1106" s="85" t="s">
        <v>2848</v>
      </c>
      <c r="F1106" s="85" t="s">
        <v>3</v>
      </c>
      <c r="G1106" s="85">
        <v>1716350</v>
      </c>
      <c r="H1106" s="89"/>
      <c r="I1106" s="263" t="s">
        <v>3513</v>
      </c>
      <c r="J1106" s="89"/>
      <c r="K1106" s="89"/>
      <c r="L1106" s="89"/>
      <c r="M1106" s="89"/>
      <c r="N1106" s="264">
        <v>0</v>
      </c>
      <c r="O1106" s="264">
        <v>290</v>
      </c>
      <c r="P1106" s="89" t="s">
        <v>670</v>
      </c>
    </row>
    <row r="1107" spans="1:16" ht="51" hidden="1">
      <c r="A1107" s="261">
        <v>513</v>
      </c>
      <c r="B1107" s="89"/>
      <c r="C1107" s="262" t="s">
        <v>171</v>
      </c>
      <c r="D1107" s="84">
        <v>43524</v>
      </c>
      <c r="E1107" s="85" t="s">
        <v>2849</v>
      </c>
      <c r="F1107" s="85" t="s">
        <v>3</v>
      </c>
      <c r="G1107" s="85">
        <v>1716354</v>
      </c>
      <c r="H1107" s="89"/>
      <c r="I1107" s="263" t="s">
        <v>3514</v>
      </c>
      <c r="J1107" s="89"/>
      <c r="K1107" s="89"/>
      <c r="L1107" s="89"/>
      <c r="M1107" s="89"/>
      <c r="N1107" s="264">
        <v>0</v>
      </c>
      <c r="O1107" s="264">
        <v>10986</v>
      </c>
      <c r="P1107" s="89" t="s">
        <v>670</v>
      </c>
    </row>
    <row r="1108" spans="1:16" ht="51" hidden="1">
      <c r="A1108" s="261">
        <v>287</v>
      </c>
      <c r="B1108" s="89"/>
      <c r="C1108" s="262" t="s">
        <v>126</v>
      </c>
      <c r="D1108" s="84">
        <v>43524</v>
      </c>
      <c r="E1108" s="85" t="s">
        <v>2850</v>
      </c>
      <c r="F1108" s="85" t="s">
        <v>3</v>
      </c>
      <c r="G1108" s="85">
        <v>1716365</v>
      </c>
      <c r="H1108" s="89"/>
      <c r="I1108" s="263" t="s">
        <v>3515</v>
      </c>
      <c r="J1108" s="89"/>
      <c r="K1108" s="89"/>
      <c r="L1108" s="89"/>
      <c r="M1108" s="89"/>
      <c r="N1108" s="264">
        <v>0</v>
      </c>
      <c r="O1108" s="264">
        <v>50</v>
      </c>
      <c r="P1108" s="89" t="s">
        <v>670</v>
      </c>
    </row>
    <row r="1109" spans="1:16" ht="63.75" hidden="1">
      <c r="A1109" s="261">
        <v>25</v>
      </c>
      <c r="B1109" s="89"/>
      <c r="C1109" s="262" t="s">
        <v>45</v>
      </c>
      <c r="D1109" s="84">
        <v>43524</v>
      </c>
      <c r="E1109" s="85" t="s">
        <v>2851</v>
      </c>
      <c r="F1109" s="85" t="s">
        <v>3</v>
      </c>
      <c r="G1109" s="85">
        <v>1716367</v>
      </c>
      <c r="H1109" s="89"/>
      <c r="I1109" s="263" t="s">
        <v>3516</v>
      </c>
      <c r="J1109" s="89"/>
      <c r="K1109" s="89"/>
      <c r="L1109" s="89"/>
      <c r="M1109" s="89"/>
      <c r="N1109" s="264">
        <v>0</v>
      </c>
      <c r="O1109" s="264">
        <v>839.2</v>
      </c>
      <c r="P1109" s="89" t="s">
        <v>670</v>
      </c>
    </row>
    <row r="1110" spans="1:16" ht="51" hidden="1">
      <c r="A1110" s="261">
        <v>373</v>
      </c>
      <c r="B1110" s="89"/>
      <c r="C1110" s="262" t="s">
        <v>636</v>
      </c>
      <c r="D1110" s="84">
        <v>43524</v>
      </c>
      <c r="E1110" s="85" t="s">
        <v>2852</v>
      </c>
      <c r="F1110" s="85" t="s">
        <v>3</v>
      </c>
      <c r="G1110" s="85">
        <v>1716329</v>
      </c>
      <c r="H1110" s="89"/>
      <c r="I1110" s="263" t="s">
        <v>3517</v>
      </c>
      <c r="J1110" s="89"/>
      <c r="K1110" s="89"/>
      <c r="L1110" s="89"/>
      <c r="M1110" s="89"/>
      <c r="N1110" s="264">
        <v>0</v>
      </c>
      <c r="O1110" s="264">
        <v>23.62</v>
      </c>
      <c r="P1110" s="89" t="s">
        <v>670</v>
      </c>
    </row>
    <row r="1111" spans="1:16" ht="38.25" hidden="1">
      <c r="A1111" s="261" t="s">
        <v>565</v>
      </c>
      <c r="B1111" s="89"/>
      <c r="C1111" s="262" t="s">
        <v>615</v>
      </c>
      <c r="D1111" s="84">
        <v>43524</v>
      </c>
      <c r="E1111" s="85" t="s">
        <v>2853</v>
      </c>
      <c r="F1111" s="85" t="s">
        <v>3</v>
      </c>
      <c r="G1111" s="85">
        <v>1716324</v>
      </c>
      <c r="H1111" s="89"/>
      <c r="I1111" s="263" t="s">
        <v>3518</v>
      </c>
      <c r="J1111" s="89"/>
      <c r="K1111" s="89"/>
      <c r="L1111" s="89"/>
      <c r="M1111" s="89"/>
      <c r="N1111" s="264">
        <v>0</v>
      </c>
      <c r="O1111" s="264">
        <v>2075</v>
      </c>
      <c r="P1111" s="89" t="s">
        <v>670</v>
      </c>
    </row>
    <row r="1112" spans="1:16" ht="51" hidden="1">
      <c r="A1112" s="261" t="s">
        <v>556</v>
      </c>
      <c r="B1112" s="89"/>
      <c r="C1112" s="262" t="s">
        <v>616</v>
      </c>
      <c r="D1112" s="84">
        <v>43524</v>
      </c>
      <c r="E1112" s="85" t="s">
        <v>2854</v>
      </c>
      <c r="F1112" s="85" t="s">
        <v>3</v>
      </c>
      <c r="G1112" s="85">
        <v>1716317</v>
      </c>
      <c r="H1112" s="89"/>
      <c r="I1112" s="263" t="s">
        <v>3519</v>
      </c>
      <c r="J1112" s="89"/>
      <c r="K1112" s="89"/>
      <c r="L1112" s="89"/>
      <c r="M1112" s="89"/>
      <c r="N1112" s="264">
        <v>0</v>
      </c>
      <c r="O1112" s="264">
        <v>378</v>
      </c>
      <c r="P1112" s="89" t="s">
        <v>670</v>
      </c>
    </row>
    <row r="1113" spans="1:16" ht="51" hidden="1">
      <c r="A1113" s="261">
        <v>376</v>
      </c>
      <c r="B1113" s="89"/>
      <c r="C1113" s="262" t="s">
        <v>638</v>
      </c>
      <c r="D1113" s="84">
        <v>43524</v>
      </c>
      <c r="E1113" s="85" t="s">
        <v>2855</v>
      </c>
      <c r="F1113" s="85" t="s">
        <v>3</v>
      </c>
      <c r="G1113" s="85">
        <v>1716304</v>
      </c>
      <c r="H1113" s="89"/>
      <c r="I1113" s="263" t="s">
        <v>3520</v>
      </c>
      <c r="J1113" s="89"/>
      <c r="K1113" s="89"/>
      <c r="L1113" s="89"/>
      <c r="M1113" s="89"/>
      <c r="N1113" s="264">
        <v>0</v>
      </c>
      <c r="O1113" s="264">
        <v>665</v>
      </c>
      <c r="P1113" s="89" t="s">
        <v>670</v>
      </c>
    </row>
    <row r="1114" spans="1:16" ht="38.25" hidden="1">
      <c r="A1114" s="261" t="s">
        <v>565</v>
      </c>
      <c r="B1114" s="89"/>
      <c r="C1114" s="262" t="s">
        <v>615</v>
      </c>
      <c r="D1114" s="84">
        <v>43524</v>
      </c>
      <c r="E1114" s="85" t="s">
        <v>2856</v>
      </c>
      <c r="F1114" s="85" t="s">
        <v>3</v>
      </c>
      <c r="G1114" s="85">
        <v>1716284</v>
      </c>
      <c r="H1114" s="89"/>
      <c r="I1114" s="263" t="s">
        <v>3521</v>
      </c>
      <c r="J1114" s="89"/>
      <c r="K1114" s="89"/>
      <c r="L1114" s="89"/>
      <c r="M1114" s="89"/>
      <c r="N1114" s="264">
        <v>0</v>
      </c>
      <c r="O1114" s="264">
        <v>818.77</v>
      </c>
      <c r="P1114" s="89" t="s">
        <v>670</v>
      </c>
    </row>
    <row r="1115" spans="1:16" ht="51" hidden="1">
      <c r="A1115" s="261">
        <v>48</v>
      </c>
      <c r="B1115" s="89"/>
      <c r="C1115" s="262" t="s">
        <v>50</v>
      </c>
      <c r="D1115" s="84">
        <v>43524</v>
      </c>
      <c r="E1115" s="85" t="s">
        <v>2857</v>
      </c>
      <c r="F1115" s="85" t="s">
        <v>3</v>
      </c>
      <c r="G1115" s="85">
        <v>1716472</v>
      </c>
      <c r="H1115" s="89"/>
      <c r="I1115" s="263" t="s">
        <v>3522</v>
      </c>
      <c r="J1115" s="89"/>
      <c r="K1115" s="89"/>
      <c r="L1115" s="89"/>
      <c r="M1115" s="89"/>
      <c r="N1115" s="264">
        <v>0</v>
      </c>
      <c r="O1115" s="264">
        <v>707</v>
      </c>
      <c r="P1115" s="89" t="s">
        <v>670</v>
      </c>
    </row>
    <row r="1116" spans="1:16" ht="51" hidden="1">
      <c r="A1116" s="261" t="s">
        <v>565</v>
      </c>
      <c r="B1116" s="89"/>
      <c r="C1116" s="262" t="s">
        <v>615</v>
      </c>
      <c r="D1116" s="84">
        <v>43524</v>
      </c>
      <c r="E1116" s="85" t="s">
        <v>2858</v>
      </c>
      <c r="F1116" s="85" t="s">
        <v>3</v>
      </c>
      <c r="G1116" s="85">
        <v>1716451</v>
      </c>
      <c r="H1116" s="89"/>
      <c r="I1116" s="263" t="s">
        <v>740</v>
      </c>
      <c r="J1116" s="89"/>
      <c r="K1116" s="89"/>
      <c r="L1116" s="89"/>
      <c r="M1116" s="89"/>
      <c r="N1116" s="264">
        <v>0</v>
      </c>
      <c r="O1116" s="264">
        <v>1000</v>
      </c>
      <c r="P1116" s="89" t="s">
        <v>670</v>
      </c>
    </row>
    <row r="1117" spans="1:16" ht="51" hidden="1">
      <c r="A1117" s="261" t="s">
        <v>565</v>
      </c>
      <c r="B1117" s="89"/>
      <c r="C1117" s="262" t="s">
        <v>615</v>
      </c>
      <c r="D1117" s="84">
        <v>43524</v>
      </c>
      <c r="E1117" s="85" t="s">
        <v>2859</v>
      </c>
      <c r="F1117" s="85" t="s">
        <v>3</v>
      </c>
      <c r="G1117" s="85">
        <v>1716446</v>
      </c>
      <c r="H1117" s="89"/>
      <c r="I1117" s="263" t="s">
        <v>3523</v>
      </c>
      <c r="J1117" s="89"/>
      <c r="K1117" s="89"/>
      <c r="L1117" s="89"/>
      <c r="M1117" s="89"/>
      <c r="N1117" s="264">
        <v>0</v>
      </c>
      <c r="O1117" s="264">
        <v>2000</v>
      </c>
      <c r="P1117" s="89" t="s">
        <v>670</v>
      </c>
    </row>
    <row r="1118" spans="1:16" ht="38.25" hidden="1">
      <c r="A1118" s="261">
        <v>35</v>
      </c>
      <c r="B1118" s="89"/>
      <c r="C1118" s="262" t="s">
        <v>46</v>
      </c>
      <c r="D1118" s="84">
        <v>43524</v>
      </c>
      <c r="E1118" s="85" t="s">
        <v>2860</v>
      </c>
      <c r="F1118" s="85" t="s">
        <v>3</v>
      </c>
      <c r="G1118" s="85">
        <v>1716423</v>
      </c>
      <c r="H1118" s="89"/>
      <c r="I1118" s="263" t="s">
        <v>3084</v>
      </c>
      <c r="J1118" s="89"/>
      <c r="K1118" s="89"/>
      <c r="L1118" s="89"/>
      <c r="M1118" s="89"/>
      <c r="N1118" s="264">
        <v>0</v>
      </c>
      <c r="O1118" s="264">
        <v>1278</v>
      </c>
      <c r="P1118" s="89" t="s">
        <v>670</v>
      </c>
    </row>
    <row r="1119" spans="1:16" ht="51" hidden="1">
      <c r="A1119" s="261" t="s">
        <v>565</v>
      </c>
      <c r="B1119" s="89"/>
      <c r="C1119" s="262" t="s">
        <v>615</v>
      </c>
      <c r="D1119" s="84">
        <v>43524</v>
      </c>
      <c r="E1119" s="85" t="s">
        <v>2861</v>
      </c>
      <c r="F1119" s="85" t="s">
        <v>3</v>
      </c>
      <c r="G1119" s="85">
        <v>1716305</v>
      </c>
      <c r="H1119" s="89"/>
      <c r="I1119" s="263" t="s">
        <v>3524</v>
      </c>
      <c r="J1119" s="89"/>
      <c r="K1119" s="89"/>
      <c r="L1119" s="89"/>
      <c r="M1119" s="89"/>
      <c r="N1119" s="264">
        <v>0</v>
      </c>
      <c r="O1119" s="264">
        <v>6026</v>
      </c>
      <c r="P1119" s="89" t="s">
        <v>670</v>
      </c>
    </row>
    <row r="1120" spans="1:16" ht="51" hidden="1">
      <c r="A1120" s="261">
        <v>15</v>
      </c>
      <c r="B1120" s="89"/>
      <c r="C1120" s="262" t="s">
        <v>42</v>
      </c>
      <c r="D1120" s="84">
        <v>43524</v>
      </c>
      <c r="E1120" s="85" t="s">
        <v>2862</v>
      </c>
      <c r="F1120" s="85" t="s">
        <v>3</v>
      </c>
      <c r="G1120" s="85">
        <v>1716303</v>
      </c>
      <c r="H1120" s="89"/>
      <c r="I1120" s="263" t="s">
        <v>3525</v>
      </c>
      <c r="J1120" s="89"/>
      <c r="K1120" s="89"/>
      <c r="L1120" s="89"/>
      <c r="M1120" s="89"/>
      <c r="N1120" s="264">
        <v>0</v>
      </c>
      <c r="O1120" s="264">
        <v>1741</v>
      </c>
      <c r="P1120" s="89" t="s">
        <v>670</v>
      </c>
    </row>
    <row r="1121" spans="1:16" ht="51" hidden="1">
      <c r="A1121" s="261">
        <v>291</v>
      </c>
      <c r="B1121" s="89"/>
      <c r="C1121" s="262" t="s">
        <v>129</v>
      </c>
      <c r="D1121" s="84">
        <v>43524</v>
      </c>
      <c r="E1121" s="85" t="s">
        <v>2863</v>
      </c>
      <c r="F1121" s="85" t="s">
        <v>3</v>
      </c>
      <c r="G1121" s="85">
        <v>1716272</v>
      </c>
      <c r="H1121" s="89"/>
      <c r="I1121" s="263" t="s">
        <v>3526</v>
      </c>
      <c r="J1121" s="89"/>
      <c r="K1121" s="89"/>
      <c r="L1121" s="89"/>
      <c r="M1121" s="89"/>
      <c r="N1121" s="264">
        <v>0</v>
      </c>
      <c r="O1121" s="264">
        <v>1200</v>
      </c>
      <c r="P1121" s="89" t="s">
        <v>670</v>
      </c>
    </row>
    <row r="1122" spans="1:16" ht="63.75" hidden="1">
      <c r="A1122" s="261">
        <v>670</v>
      </c>
      <c r="B1122" s="89"/>
      <c r="C1122" s="262" t="s">
        <v>190</v>
      </c>
      <c r="D1122" s="84">
        <v>43524</v>
      </c>
      <c r="E1122" s="85" t="s">
        <v>2864</v>
      </c>
      <c r="F1122" s="85" t="s">
        <v>3</v>
      </c>
      <c r="G1122" s="85">
        <v>1716258</v>
      </c>
      <c r="H1122" s="89"/>
      <c r="I1122" s="263" t="s">
        <v>3527</v>
      </c>
      <c r="J1122" s="89"/>
      <c r="K1122" s="89"/>
      <c r="L1122" s="89"/>
      <c r="M1122" s="89"/>
      <c r="N1122" s="264">
        <v>0</v>
      </c>
      <c r="O1122" s="264">
        <v>277821</v>
      </c>
      <c r="P1122" s="89" t="s">
        <v>670</v>
      </c>
    </row>
    <row r="1123" spans="1:16" ht="63.75" hidden="1">
      <c r="A1123" s="261">
        <v>670</v>
      </c>
      <c r="B1123" s="89"/>
      <c r="C1123" s="262" t="s">
        <v>190</v>
      </c>
      <c r="D1123" s="84">
        <v>43524</v>
      </c>
      <c r="E1123" s="85" t="s">
        <v>2865</v>
      </c>
      <c r="F1123" s="85" t="s">
        <v>3</v>
      </c>
      <c r="G1123" s="85">
        <v>1716253</v>
      </c>
      <c r="H1123" s="89"/>
      <c r="I1123" s="263" t="s">
        <v>3528</v>
      </c>
      <c r="J1123" s="89"/>
      <c r="K1123" s="89"/>
      <c r="L1123" s="89"/>
      <c r="M1123" s="89"/>
      <c r="N1123" s="264">
        <v>0</v>
      </c>
      <c r="O1123" s="264">
        <v>30</v>
      </c>
      <c r="P1123" s="89" t="s">
        <v>670</v>
      </c>
    </row>
    <row r="1124" spans="1:16" ht="63.75" hidden="1">
      <c r="A1124" s="261">
        <v>267</v>
      </c>
      <c r="B1124" s="89"/>
      <c r="C1124" s="262" t="s">
        <v>117</v>
      </c>
      <c r="D1124" s="84">
        <v>43524</v>
      </c>
      <c r="E1124" s="85" t="s">
        <v>2866</v>
      </c>
      <c r="F1124" s="85" t="s">
        <v>3</v>
      </c>
      <c r="G1124" s="85">
        <v>1716245</v>
      </c>
      <c r="H1124" s="89"/>
      <c r="I1124" s="263" t="s">
        <v>3529</v>
      </c>
      <c r="J1124" s="89"/>
      <c r="K1124" s="89"/>
      <c r="L1124" s="89"/>
      <c r="M1124" s="89"/>
      <c r="N1124" s="264">
        <v>0</v>
      </c>
      <c r="O1124" s="264">
        <v>576.01</v>
      </c>
      <c r="P1124" s="89" t="s">
        <v>670</v>
      </c>
    </row>
    <row r="1125" spans="1:16" ht="63.75" hidden="1">
      <c r="A1125" s="261">
        <v>267</v>
      </c>
      <c r="B1125" s="89"/>
      <c r="C1125" s="262" t="s">
        <v>117</v>
      </c>
      <c r="D1125" s="84">
        <v>43524</v>
      </c>
      <c r="E1125" s="85" t="s">
        <v>2867</v>
      </c>
      <c r="F1125" s="85" t="s">
        <v>3</v>
      </c>
      <c r="G1125" s="85">
        <v>1716243</v>
      </c>
      <c r="H1125" s="89"/>
      <c r="I1125" s="263" t="s">
        <v>3530</v>
      </c>
      <c r="J1125" s="89"/>
      <c r="K1125" s="89"/>
      <c r="L1125" s="89"/>
      <c r="M1125" s="89"/>
      <c r="N1125" s="264">
        <v>0</v>
      </c>
      <c r="O1125" s="264">
        <v>7737.52</v>
      </c>
      <c r="P1125" s="89" t="s">
        <v>670</v>
      </c>
    </row>
    <row r="1126" spans="1:16" ht="38.25" hidden="1">
      <c r="A1126" s="261">
        <v>212</v>
      </c>
      <c r="B1126" s="89"/>
      <c r="C1126" s="262" t="s">
        <v>100</v>
      </c>
      <c r="D1126" s="84">
        <v>43524</v>
      </c>
      <c r="E1126" s="85" t="s">
        <v>2868</v>
      </c>
      <c r="F1126" s="85" t="s">
        <v>3</v>
      </c>
      <c r="G1126" s="85">
        <v>1716246</v>
      </c>
      <c r="H1126" s="89"/>
      <c r="I1126" s="263" t="s">
        <v>3497</v>
      </c>
      <c r="J1126" s="89"/>
      <c r="K1126" s="89"/>
      <c r="L1126" s="89"/>
      <c r="M1126" s="89"/>
      <c r="N1126" s="264">
        <v>0</v>
      </c>
      <c r="O1126" s="264">
        <v>955</v>
      </c>
      <c r="P1126" s="89" t="s">
        <v>670</v>
      </c>
    </row>
    <row r="1127" spans="1:16" ht="63.75" hidden="1">
      <c r="A1127" s="261">
        <v>287</v>
      </c>
      <c r="B1127" s="89"/>
      <c r="C1127" s="262" t="s">
        <v>126</v>
      </c>
      <c r="D1127" s="84">
        <v>43524</v>
      </c>
      <c r="E1127" s="85" t="s">
        <v>2869</v>
      </c>
      <c r="F1127" s="85" t="s">
        <v>3</v>
      </c>
      <c r="G1127" s="85">
        <v>1716347</v>
      </c>
      <c r="H1127" s="89"/>
      <c r="I1127" s="263" t="s">
        <v>3531</v>
      </c>
      <c r="J1127" s="89"/>
      <c r="K1127" s="89"/>
      <c r="L1127" s="89"/>
      <c r="M1127" s="89"/>
      <c r="N1127" s="264">
        <v>0</v>
      </c>
      <c r="O1127" s="264">
        <v>3975.33</v>
      </c>
      <c r="P1127" s="89" t="s">
        <v>670</v>
      </c>
    </row>
    <row r="1128" spans="1:16" ht="63.75" hidden="1">
      <c r="A1128" s="261">
        <v>86</v>
      </c>
      <c r="B1128" s="89"/>
      <c r="C1128" s="262" t="s">
        <v>56</v>
      </c>
      <c r="D1128" s="84">
        <v>43524</v>
      </c>
      <c r="E1128" s="85" t="s">
        <v>2870</v>
      </c>
      <c r="F1128" s="85" t="s">
        <v>3</v>
      </c>
      <c r="G1128" s="85">
        <v>1716344</v>
      </c>
      <c r="H1128" s="89"/>
      <c r="I1128" s="263" t="s">
        <v>3532</v>
      </c>
      <c r="J1128" s="89"/>
      <c r="K1128" s="89"/>
      <c r="L1128" s="89"/>
      <c r="M1128" s="89"/>
      <c r="N1128" s="264">
        <v>0</v>
      </c>
      <c r="O1128" s="264">
        <v>18456.27</v>
      </c>
      <c r="P1128" s="89" t="s">
        <v>670</v>
      </c>
    </row>
    <row r="1129" spans="1:16" ht="51" hidden="1">
      <c r="A1129" s="261" t="s">
        <v>565</v>
      </c>
      <c r="B1129" s="89"/>
      <c r="C1129" s="262" t="s">
        <v>615</v>
      </c>
      <c r="D1129" s="84">
        <v>43524</v>
      </c>
      <c r="E1129" s="85" t="s">
        <v>2871</v>
      </c>
      <c r="F1129" s="85" t="s">
        <v>3</v>
      </c>
      <c r="G1129" s="85">
        <v>1716307</v>
      </c>
      <c r="H1129" s="89"/>
      <c r="I1129" s="263" t="s">
        <v>3533</v>
      </c>
      <c r="J1129" s="89"/>
      <c r="K1129" s="89"/>
      <c r="L1129" s="89"/>
      <c r="M1129" s="89"/>
      <c r="N1129" s="264">
        <v>0</v>
      </c>
      <c r="O1129" s="264">
        <v>5624.24</v>
      </c>
      <c r="P1129" s="89" t="s">
        <v>670</v>
      </c>
    </row>
    <row r="1130" spans="1:16" ht="51" hidden="1">
      <c r="A1130" s="261" t="s">
        <v>565</v>
      </c>
      <c r="B1130" s="89"/>
      <c r="C1130" s="262" t="s">
        <v>615</v>
      </c>
      <c r="D1130" s="84">
        <v>43524</v>
      </c>
      <c r="E1130" s="85" t="s">
        <v>2872</v>
      </c>
      <c r="F1130" s="85" t="s">
        <v>3</v>
      </c>
      <c r="G1130" s="85">
        <v>1716309</v>
      </c>
      <c r="H1130" s="89"/>
      <c r="I1130" s="263" t="s">
        <v>3534</v>
      </c>
      <c r="J1130" s="89"/>
      <c r="K1130" s="89"/>
      <c r="L1130" s="89"/>
      <c r="M1130" s="89"/>
      <c r="N1130" s="264">
        <v>0</v>
      </c>
      <c r="O1130" s="264">
        <v>5621.77</v>
      </c>
      <c r="P1130" s="89" t="s">
        <v>670</v>
      </c>
    </row>
    <row r="1131" spans="1:16" ht="51" hidden="1">
      <c r="A1131" s="261" t="s">
        <v>565</v>
      </c>
      <c r="B1131" s="89"/>
      <c r="C1131" s="262" t="s">
        <v>615</v>
      </c>
      <c r="D1131" s="84">
        <v>43524</v>
      </c>
      <c r="E1131" s="85" t="s">
        <v>2873</v>
      </c>
      <c r="F1131" s="85" t="s">
        <v>3</v>
      </c>
      <c r="G1131" s="85">
        <v>1716311</v>
      </c>
      <c r="H1131" s="89"/>
      <c r="I1131" s="263" t="s">
        <v>3535</v>
      </c>
      <c r="J1131" s="89"/>
      <c r="K1131" s="89"/>
      <c r="L1131" s="89"/>
      <c r="M1131" s="89"/>
      <c r="N1131" s="264">
        <v>0</v>
      </c>
      <c r="O1131" s="264">
        <v>130.16</v>
      </c>
      <c r="P1131" s="89" t="s">
        <v>670</v>
      </c>
    </row>
    <row r="1132" spans="1:16" ht="38.25" hidden="1">
      <c r="A1132" s="261" t="s">
        <v>711</v>
      </c>
      <c r="B1132" s="89"/>
      <c r="C1132" s="262" t="s">
        <v>1405</v>
      </c>
      <c r="D1132" s="84">
        <v>43524</v>
      </c>
      <c r="E1132" s="85" t="s">
        <v>2874</v>
      </c>
      <c r="F1132" s="85" t="s">
        <v>13</v>
      </c>
      <c r="G1132" s="85">
        <v>392515</v>
      </c>
      <c r="H1132" s="89"/>
      <c r="I1132" s="263" t="s">
        <v>720</v>
      </c>
      <c r="J1132" s="89"/>
      <c r="K1132" s="89"/>
      <c r="L1132" s="89"/>
      <c r="M1132" s="89"/>
      <c r="N1132" s="264">
        <v>1926436.52</v>
      </c>
      <c r="O1132" s="264">
        <v>0</v>
      </c>
      <c r="P1132" s="89" t="s">
        <v>670</v>
      </c>
    </row>
    <row r="1133" spans="1:16" ht="38.25" hidden="1">
      <c r="A1133" s="261" t="s">
        <v>711</v>
      </c>
      <c r="B1133" s="89"/>
      <c r="C1133" s="262" t="s">
        <v>1405</v>
      </c>
      <c r="D1133" s="84">
        <v>43524</v>
      </c>
      <c r="E1133" s="85" t="s">
        <v>2875</v>
      </c>
      <c r="F1133" s="85" t="s">
        <v>13</v>
      </c>
      <c r="G1133" s="85">
        <v>392517</v>
      </c>
      <c r="H1133" s="89"/>
      <c r="I1133" s="263" t="s">
        <v>720</v>
      </c>
      <c r="J1133" s="89"/>
      <c r="K1133" s="89"/>
      <c r="L1133" s="89"/>
      <c r="M1133" s="89"/>
      <c r="N1133" s="264">
        <v>1926436.52</v>
      </c>
      <c r="O1133" s="264">
        <v>0</v>
      </c>
      <c r="P1133" s="89" t="s">
        <v>670</v>
      </c>
    </row>
    <row r="1134" spans="1:16" ht="38.25" hidden="1">
      <c r="A1134" s="261" t="s">
        <v>711</v>
      </c>
      <c r="B1134" s="89"/>
      <c r="C1134" s="262" t="s">
        <v>1405</v>
      </c>
      <c r="D1134" s="84">
        <v>43524</v>
      </c>
      <c r="E1134" s="85" t="s">
        <v>2876</v>
      </c>
      <c r="F1134" s="85" t="s">
        <v>13</v>
      </c>
      <c r="G1134" s="85">
        <v>392519</v>
      </c>
      <c r="H1134" s="89"/>
      <c r="I1134" s="263" t="s">
        <v>720</v>
      </c>
      <c r="J1134" s="89"/>
      <c r="K1134" s="89"/>
      <c r="L1134" s="89"/>
      <c r="M1134" s="89"/>
      <c r="N1134" s="264">
        <v>5291184.13</v>
      </c>
      <c r="O1134" s="264">
        <v>0</v>
      </c>
      <c r="P1134" s="89" t="s">
        <v>670</v>
      </c>
    </row>
    <row r="1135" spans="1:16" ht="38.25" hidden="1">
      <c r="A1135" s="261" t="s">
        <v>711</v>
      </c>
      <c r="B1135" s="89"/>
      <c r="C1135" s="262" t="s">
        <v>1405</v>
      </c>
      <c r="D1135" s="84">
        <v>43524</v>
      </c>
      <c r="E1135" s="85" t="s">
        <v>2877</v>
      </c>
      <c r="F1135" s="85" t="s">
        <v>13</v>
      </c>
      <c r="G1135" s="85">
        <v>392521</v>
      </c>
      <c r="H1135" s="89"/>
      <c r="I1135" s="263" t="s">
        <v>720</v>
      </c>
      <c r="J1135" s="89"/>
      <c r="K1135" s="89"/>
      <c r="L1135" s="89"/>
      <c r="M1135" s="89"/>
      <c r="N1135" s="264">
        <v>4482175.55</v>
      </c>
      <c r="O1135" s="264">
        <v>0</v>
      </c>
      <c r="P1135" s="89" t="s">
        <v>670</v>
      </c>
    </row>
    <row r="1136" spans="1:16" ht="38.25" hidden="1">
      <c r="A1136" s="261" t="s">
        <v>711</v>
      </c>
      <c r="B1136" s="89"/>
      <c r="C1136" s="262" t="s">
        <v>1405</v>
      </c>
      <c r="D1136" s="84">
        <v>43524</v>
      </c>
      <c r="E1136" s="85" t="s">
        <v>2878</v>
      </c>
      <c r="F1136" s="85" t="s">
        <v>13</v>
      </c>
      <c r="G1136" s="85">
        <v>392523</v>
      </c>
      <c r="H1136" s="89"/>
      <c r="I1136" s="263" t="s">
        <v>720</v>
      </c>
      <c r="J1136" s="89"/>
      <c r="K1136" s="89"/>
      <c r="L1136" s="89"/>
      <c r="M1136" s="89"/>
      <c r="N1136" s="264">
        <v>12310821.68</v>
      </c>
      <c r="O1136" s="264">
        <v>0</v>
      </c>
      <c r="P1136" s="89" t="s">
        <v>670</v>
      </c>
    </row>
    <row r="1137" spans="1:16" ht="38.25" hidden="1">
      <c r="A1137" s="261" t="s">
        <v>711</v>
      </c>
      <c r="B1137" s="89"/>
      <c r="C1137" s="262" t="s">
        <v>1405</v>
      </c>
      <c r="D1137" s="84">
        <v>43524</v>
      </c>
      <c r="E1137" s="85" t="s">
        <v>2879</v>
      </c>
      <c r="F1137" s="85" t="s">
        <v>13</v>
      </c>
      <c r="G1137" s="85">
        <v>392525</v>
      </c>
      <c r="H1137" s="89"/>
      <c r="I1137" s="263" t="s">
        <v>720</v>
      </c>
      <c r="J1137" s="89"/>
      <c r="K1137" s="89"/>
      <c r="L1137" s="89"/>
      <c r="M1137" s="89"/>
      <c r="N1137" s="264">
        <v>2264954.33</v>
      </c>
      <c r="O1137" s="264">
        <v>0</v>
      </c>
      <c r="P1137" s="89" t="s">
        <v>670</v>
      </c>
    </row>
    <row r="1138" spans="1:16" ht="38.25" hidden="1">
      <c r="A1138" s="261" t="s">
        <v>711</v>
      </c>
      <c r="B1138" s="89"/>
      <c r="C1138" s="262" t="s">
        <v>1405</v>
      </c>
      <c r="D1138" s="84">
        <v>43524</v>
      </c>
      <c r="E1138" s="85" t="s">
        <v>2880</v>
      </c>
      <c r="F1138" s="85" t="s">
        <v>13</v>
      </c>
      <c r="G1138" s="85">
        <v>392527</v>
      </c>
      <c r="H1138" s="89"/>
      <c r="I1138" s="263" t="s">
        <v>720</v>
      </c>
      <c r="J1138" s="89"/>
      <c r="K1138" s="89"/>
      <c r="L1138" s="89"/>
      <c r="M1138" s="89"/>
      <c r="N1138" s="264">
        <v>1994587.6</v>
      </c>
      <c r="O1138" s="264">
        <v>0</v>
      </c>
      <c r="P1138" s="89" t="s">
        <v>670</v>
      </c>
    </row>
    <row r="1139" spans="1:16" ht="38.25" hidden="1">
      <c r="A1139" s="261" t="s">
        <v>711</v>
      </c>
      <c r="B1139" s="89"/>
      <c r="C1139" s="262" t="s">
        <v>1405</v>
      </c>
      <c r="D1139" s="84">
        <v>43524</v>
      </c>
      <c r="E1139" s="85" t="s">
        <v>2881</v>
      </c>
      <c r="F1139" s="85" t="s">
        <v>13</v>
      </c>
      <c r="G1139" s="85">
        <v>392529</v>
      </c>
      <c r="H1139" s="89"/>
      <c r="I1139" s="263" t="s">
        <v>720</v>
      </c>
      <c r="J1139" s="89"/>
      <c r="K1139" s="89"/>
      <c r="L1139" s="89"/>
      <c r="M1139" s="89"/>
      <c r="N1139" s="264">
        <v>1312724.94</v>
      </c>
      <c r="O1139" s="264">
        <v>0</v>
      </c>
      <c r="P1139" s="89" t="s">
        <v>670</v>
      </c>
    </row>
    <row r="1140" spans="1:16" ht="38.25" hidden="1">
      <c r="A1140" s="261" t="s">
        <v>711</v>
      </c>
      <c r="B1140" s="89"/>
      <c r="C1140" s="262" t="s">
        <v>1405</v>
      </c>
      <c r="D1140" s="84">
        <v>43524</v>
      </c>
      <c r="E1140" s="85" t="s">
        <v>2882</v>
      </c>
      <c r="F1140" s="85" t="s">
        <v>13</v>
      </c>
      <c r="G1140" s="85">
        <v>392531</v>
      </c>
      <c r="H1140" s="89"/>
      <c r="I1140" s="263" t="s">
        <v>720</v>
      </c>
      <c r="J1140" s="89"/>
      <c r="K1140" s="89"/>
      <c r="L1140" s="89"/>
      <c r="M1140" s="89"/>
      <c r="N1140" s="264">
        <v>2805793.99</v>
      </c>
      <c r="O1140" s="264">
        <v>0</v>
      </c>
      <c r="P1140" s="89" t="s">
        <v>670</v>
      </c>
    </row>
    <row r="1141" spans="1:16" ht="38.25" hidden="1">
      <c r="A1141" s="261" t="s">
        <v>711</v>
      </c>
      <c r="B1141" s="89"/>
      <c r="C1141" s="262" t="s">
        <v>1405</v>
      </c>
      <c r="D1141" s="84">
        <v>43524</v>
      </c>
      <c r="E1141" s="85" t="s">
        <v>2883</v>
      </c>
      <c r="F1141" s="85" t="s">
        <v>13</v>
      </c>
      <c r="G1141" s="85">
        <v>392533</v>
      </c>
      <c r="H1141" s="89"/>
      <c r="I1141" s="263" t="s">
        <v>720</v>
      </c>
      <c r="J1141" s="89"/>
      <c r="K1141" s="89"/>
      <c r="L1141" s="89"/>
      <c r="M1141" s="89"/>
      <c r="N1141" s="264">
        <v>12746339</v>
      </c>
      <c r="O1141" s="264">
        <v>0</v>
      </c>
      <c r="P1141" s="89" t="s">
        <v>670</v>
      </c>
    </row>
    <row r="1142" spans="1:16" ht="38.25" hidden="1">
      <c r="A1142" s="261" t="s">
        <v>711</v>
      </c>
      <c r="B1142" s="89"/>
      <c r="C1142" s="262" t="s">
        <v>1405</v>
      </c>
      <c r="D1142" s="84">
        <v>43524</v>
      </c>
      <c r="E1142" s="85" t="s">
        <v>2884</v>
      </c>
      <c r="F1142" s="85" t="s">
        <v>13</v>
      </c>
      <c r="G1142" s="85">
        <v>392535</v>
      </c>
      <c r="H1142" s="89"/>
      <c r="I1142" s="263" t="s">
        <v>720</v>
      </c>
      <c r="J1142" s="89"/>
      <c r="K1142" s="89"/>
      <c r="L1142" s="89"/>
      <c r="M1142" s="89"/>
      <c r="N1142" s="264">
        <v>561927.56999999995</v>
      </c>
      <c r="O1142" s="264">
        <v>0</v>
      </c>
      <c r="P1142" s="89" t="s">
        <v>670</v>
      </c>
    </row>
    <row r="1143" spans="1:16" ht="38.25" hidden="1">
      <c r="A1143" s="261" t="s">
        <v>711</v>
      </c>
      <c r="B1143" s="89"/>
      <c r="C1143" s="262" t="s">
        <v>1405</v>
      </c>
      <c r="D1143" s="84">
        <v>43524</v>
      </c>
      <c r="E1143" s="85" t="s">
        <v>2885</v>
      </c>
      <c r="F1143" s="85" t="s">
        <v>13</v>
      </c>
      <c r="G1143" s="85">
        <v>392537</v>
      </c>
      <c r="H1143" s="89"/>
      <c r="I1143" s="263" t="s">
        <v>720</v>
      </c>
      <c r="J1143" s="89"/>
      <c r="K1143" s="89"/>
      <c r="L1143" s="89"/>
      <c r="M1143" s="89"/>
      <c r="N1143" s="264">
        <v>1752022.19</v>
      </c>
      <c r="O1143" s="264">
        <v>0</v>
      </c>
      <c r="P1143" s="89" t="s">
        <v>670</v>
      </c>
    </row>
    <row r="1144" spans="1:16" ht="38.25" hidden="1">
      <c r="A1144" s="261" t="s">
        <v>711</v>
      </c>
      <c r="B1144" s="89"/>
      <c r="C1144" s="262" t="s">
        <v>1405</v>
      </c>
      <c r="D1144" s="84">
        <v>43524</v>
      </c>
      <c r="E1144" s="85" t="s">
        <v>2886</v>
      </c>
      <c r="F1144" s="85" t="s">
        <v>13</v>
      </c>
      <c r="G1144" s="85">
        <v>392539</v>
      </c>
      <c r="H1144" s="89"/>
      <c r="I1144" s="263" t="s">
        <v>720</v>
      </c>
      <c r="J1144" s="89"/>
      <c r="K1144" s="89"/>
      <c r="L1144" s="89"/>
      <c r="M1144" s="89"/>
      <c r="N1144" s="264">
        <v>1978959.42</v>
      </c>
      <c r="O1144" s="264">
        <v>0</v>
      </c>
      <c r="P1144" s="89" t="s">
        <v>670</v>
      </c>
    </row>
    <row r="1145" spans="1:16" ht="38.25" hidden="1">
      <c r="A1145" s="261" t="s">
        <v>711</v>
      </c>
      <c r="B1145" s="89"/>
      <c r="C1145" s="262" t="s">
        <v>1405</v>
      </c>
      <c r="D1145" s="84">
        <v>43524</v>
      </c>
      <c r="E1145" s="85" t="s">
        <v>2887</v>
      </c>
      <c r="F1145" s="85" t="s">
        <v>13</v>
      </c>
      <c r="G1145" s="85">
        <v>392541</v>
      </c>
      <c r="H1145" s="89"/>
      <c r="I1145" s="263" t="s">
        <v>720</v>
      </c>
      <c r="J1145" s="89"/>
      <c r="K1145" s="89"/>
      <c r="L1145" s="89"/>
      <c r="M1145" s="89"/>
      <c r="N1145" s="264">
        <v>4076371.63</v>
      </c>
      <c r="O1145" s="264">
        <v>0</v>
      </c>
      <c r="P1145" s="89" t="s">
        <v>670</v>
      </c>
    </row>
    <row r="1146" spans="1:16" ht="38.25" hidden="1">
      <c r="A1146" s="261" t="s">
        <v>711</v>
      </c>
      <c r="B1146" s="89"/>
      <c r="C1146" s="262" t="s">
        <v>1405</v>
      </c>
      <c r="D1146" s="84">
        <v>43524</v>
      </c>
      <c r="E1146" s="85" t="s">
        <v>2888</v>
      </c>
      <c r="F1146" s="85" t="s">
        <v>13</v>
      </c>
      <c r="G1146" s="85">
        <v>392543</v>
      </c>
      <c r="H1146" s="89"/>
      <c r="I1146" s="263" t="s">
        <v>720</v>
      </c>
      <c r="J1146" s="89"/>
      <c r="K1146" s="89"/>
      <c r="L1146" s="89"/>
      <c r="M1146" s="89"/>
      <c r="N1146" s="264">
        <v>4604378.9000000004</v>
      </c>
      <c r="O1146" s="264">
        <v>0</v>
      </c>
      <c r="P1146" s="89" t="s">
        <v>670</v>
      </c>
    </row>
    <row r="1147" spans="1:16" ht="38.25" hidden="1">
      <c r="A1147" s="261" t="s">
        <v>711</v>
      </c>
      <c r="B1147" s="89"/>
      <c r="C1147" s="262" t="s">
        <v>1405</v>
      </c>
      <c r="D1147" s="84">
        <v>43524</v>
      </c>
      <c r="E1147" s="85" t="s">
        <v>2889</v>
      </c>
      <c r="F1147" s="85" t="s">
        <v>13</v>
      </c>
      <c r="G1147" s="85">
        <v>392545</v>
      </c>
      <c r="H1147" s="89"/>
      <c r="I1147" s="263" t="s">
        <v>720</v>
      </c>
      <c r="J1147" s="89"/>
      <c r="K1147" s="89"/>
      <c r="L1147" s="89"/>
      <c r="M1147" s="89"/>
      <c r="N1147" s="264">
        <v>847117.12</v>
      </c>
      <c r="O1147" s="264">
        <v>0</v>
      </c>
      <c r="P1147" s="89" t="s">
        <v>670</v>
      </c>
    </row>
    <row r="1148" spans="1:16" ht="38.25" hidden="1">
      <c r="A1148" s="261" t="s">
        <v>711</v>
      </c>
      <c r="B1148" s="89"/>
      <c r="C1148" s="262" t="s">
        <v>1405</v>
      </c>
      <c r="D1148" s="84">
        <v>43524</v>
      </c>
      <c r="E1148" s="85" t="s">
        <v>2890</v>
      </c>
      <c r="F1148" s="85" t="s">
        <v>13</v>
      </c>
      <c r="G1148" s="85">
        <v>392547</v>
      </c>
      <c r="H1148" s="89"/>
      <c r="I1148" s="263" t="s">
        <v>720</v>
      </c>
      <c r="J1148" s="89"/>
      <c r="K1148" s="89"/>
      <c r="L1148" s="89"/>
      <c r="M1148" s="89"/>
      <c r="N1148" s="264">
        <v>7119363.6299999999</v>
      </c>
      <c r="O1148" s="264">
        <v>0</v>
      </c>
      <c r="P1148" s="89" t="s">
        <v>670</v>
      </c>
    </row>
    <row r="1149" spans="1:16" ht="38.25" hidden="1">
      <c r="A1149" s="261" t="s">
        <v>711</v>
      </c>
      <c r="B1149" s="89"/>
      <c r="C1149" s="262" t="s">
        <v>1405</v>
      </c>
      <c r="D1149" s="84">
        <v>43524</v>
      </c>
      <c r="E1149" s="85" t="s">
        <v>2891</v>
      </c>
      <c r="F1149" s="85" t="s">
        <v>13</v>
      </c>
      <c r="G1149" s="85">
        <v>392549</v>
      </c>
      <c r="H1149" s="89"/>
      <c r="I1149" s="263" t="s">
        <v>720</v>
      </c>
      <c r="J1149" s="89"/>
      <c r="K1149" s="89"/>
      <c r="L1149" s="89"/>
      <c r="M1149" s="89"/>
      <c r="N1149" s="264">
        <v>6318774.8799999999</v>
      </c>
      <c r="O1149" s="264">
        <v>0</v>
      </c>
      <c r="P1149" s="89" t="s">
        <v>670</v>
      </c>
    </row>
    <row r="1150" spans="1:16" ht="38.25" hidden="1">
      <c r="A1150" s="261" t="s">
        <v>711</v>
      </c>
      <c r="B1150" s="89"/>
      <c r="C1150" s="262" t="s">
        <v>1405</v>
      </c>
      <c r="D1150" s="84">
        <v>43524</v>
      </c>
      <c r="E1150" s="85" t="s">
        <v>2892</v>
      </c>
      <c r="F1150" s="85" t="s">
        <v>13</v>
      </c>
      <c r="G1150" s="85">
        <v>392551</v>
      </c>
      <c r="H1150" s="89"/>
      <c r="I1150" s="263" t="s">
        <v>720</v>
      </c>
      <c r="J1150" s="89"/>
      <c r="K1150" s="89"/>
      <c r="L1150" s="89"/>
      <c r="M1150" s="89"/>
      <c r="N1150" s="264">
        <v>13297.22</v>
      </c>
      <c r="O1150" s="264">
        <v>0</v>
      </c>
      <c r="P1150" s="89" t="s">
        <v>670</v>
      </c>
    </row>
    <row r="1151" spans="1:16" ht="38.25" hidden="1">
      <c r="A1151" s="261" t="s">
        <v>711</v>
      </c>
      <c r="B1151" s="89"/>
      <c r="C1151" s="262" t="s">
        <v>1405</v>
      </c>
      <c r="D1151" s="84">
        <v>43524</v>
      </c>
      <c r="E1151" s="85" t="s">
        <v>2893</v>
      </c>
      <c r="F1151" s="85" t="s">
        <v>13</v>
      </c>
      <c r="G1151" s="85">
        <v>392553</v>
      </c>
      <c r="H1151" s="89"/>
      <c r="I1151" s="263" t="s">
        <v>720</v>
      </c>
      <c r="J1151" s="89"/>
      <c r="K1151" s="89"/>
      <c r="L1151" s="89"/>
      <c r="M1151" s="89"/>
      <c r="N1151" s="264">
        <v>1162.77</v>
      </c>
      <c r="O1151" s="264">
        <v>0</v>
      </c>
      <c r="P1151" s="89" t="s">
        <v>670</v>
      </c>
    </row>
    <row r="1152" spans="1:16" ht="38.25" hidden="1">
      <c r="A1152" s="261" t="s">
        <v>711</v>
      </c>
      <c r="B1152" s="89"/>
      <c r="C1152" s="262" t="s">
        <v>1405</v>
      </c>
      <c r="D1152" s="84">
        <v>43524</v>
      </c>
      <c r="E1152" s="85" t="s">
        <v>2894</v>
      </c>
      <c r="F1152" s="85" t="s">
        <v>13</v>
      </c>
      <c r="G1152" s="85">
        <v>392555</v>
      </c>
      <c r="H1152" s="89"/>
      <c r="I1152" s="263" t="s">
        <v>720</v>
      </c>
      <c r="J1152" s="89"/>
      <c r="K1152" s="89"/>
      <c r="L1152" s="89"/>
      <c r="M1152" s="89"/>
      <c r="N1152" s="264">
        <v>3186.26</v>
      </c>
      <c r="O1152" s="264">
        <v>0</v>
      </c>
      <c r="P1152" s="89" t="s">
        <v>670</v>
      </c>
    </row>
    <row r="1153" spans="1:16" ht="38.25" hidden="1">
      <c r="A1153" s="261" t="s">
        <v>711</v>
      </c>
      <c r="B1153" s="89"/>
      <c r="C1153" s="262" t="s">
        <v>1405</v>
      </c>
      <c r="D1153" s="84">
        <v>43524</v>
      </c>
      <c r="E1153" s="85" t="s">
        <v>2895</v>
      </c>
      <c r="F1153" s="85" t="s">
        <v>13</v>
      </c>
      <c r="G1153" s="85">
        <v>392557</v>
      </c>
      <c r="H1153" s="89"/>
      <c r="I1153" s="263" t="s">
        <v>720</v>
      </c>
      <c r="J1153" s="89"/>
      <c r="K1153" s="89"/>
      <c r="L1153" s="89"/>
      <c r="M1153" s="89"/>
      <c r="N1153" s="264">
        <v>12842.88</v>
      </c>
      <c r="O1153" s="264">
        <v>0</v>
      </c>
      <c r="P1153" s="89" t="s">
        <v>670</v>
      </c>
    </row>
    <row r="1154" spans="1:16" ht="38.25" hidden="1">
      <c r="A1154" s="261" t="s">
        <v>711</v>
      </c>
      <c r="B1154" s="89"/>
      <c r="C1154" s="262" t="s">
        <v>1405</v>
      </c>
      <c r="D1154" s="84">
        <v>43524</v>
      </c>
      <c r="E1154" s="85" t="s">
        <v>2896</v>
      </c>
      <c r="F1154" s="85" t="s">
        <v>13</v>
      </c>
      <c r="G1154" s="85">
        <v>392559</v>
      </c>
      <c r="H1154" s="89"/>
      <c r="I1154" s="263" t="s">
        <v>720</v>
      </c>
      <c r="J1154" s="89"/>
      <c r="K1154" s="89"/>
      <c r="L1154" s="89"/>
      <c r="M1154" s="89"/>
      <c r="N1154" s="264">
        <v>12842.88</v>
      </c>
      <c r="O1154" s="264">
        <v>0</v>
      </c>
      <c r="P1154" s="89" t="s">
        <v>670</v>
      </c>
    </row>
    <row r="1155" spans="1:16" ht="38.25" hidden="1">
      <c r="A1155" s="261" t="s">
        <v>711</v>
      </c>
      <c r="B1155" s="89"/>
      <c r="C1155" s="262" t="s">
        <v>1405</v>
      </c>
      <c r="D1155" s="84">
        <v>43524</v>
      </c>
      <c r="E1155" s="85" t="s">
        <v>2897</v>
      </c>
      <c r="F1155" s="85" t="s">
        <v>13</v>
      </c>
      <c r="G1155" s="85">
        <v>392561</v>
      </c>
      <c r="H1155" s="89"/>
      <c r="I1155" s="263" t="s">
        <v>720</v>
      </c>
      <c r="J1155" s="89"/>
      <c r="K1155" s="89"/>
      <c r="L1155" s="89"/>
      <c r="M1155" s="89"/>
      <c r="N1155" s="264">
        <v>12842.88</v>
      </c>
      <c r="O1155" s="264">
        <v>0</v>
      </c>
      <c r="P1155" s="89" t="s">
        <v>670</v>
      </c>
    </row>
    <row r="1156" spans="1:16" ht="38.25" hidden="1">
      <c r="A1156" s="261" t="s">
        <v>711</v>
      </c>
      <c r="B1156" s="89"/>
      <c r="C1156" s="262" t="s">
        <v>1405</v>
      </c>
      <c r="D1156" s="84">
        <v>43524</v>
      </c>
      <c r="E1156" s="85" t="s">
        <v>2898</v>
      </c>
      <c r="F1156" s="85" t="s">
        <v>13</v>
      </c>
      <c r="G1156" s="85">
        <v>392563</v>
      </c>
      <c r="H1156" s="89"/>
      <c r="I1156" s="263" t="s">
        <v>720</v>
      </c>
      <c r="J1156" s="89"/>
      <c r="K1156" s="89"/>
      <c r="L1156" s="89"/>
      <c r="M1156" s="89"/>
      <c r="N1156" s="264">
        <v>12842.88</v>
      </c>
      <c r="O1156" s="264">
        <v>0</v>
      </c>
      <c r="P1156" s="89" t="s">
        <v>670</v>
      </c>
    </row>
    <row r="1157" spans="1:16" ht="38.25" hidden="1">
      <c r="A1157" s="261" t="s">
        <v>711</v>
      </c>
      <c r="B1157" s="89"/>
      <c r="C1157" s="262" t="s">
        <v>1405</v>
      </c>
      <c r="D1157" s="84">
        <v>43524</v>
      </c>
      <c r="E1157" s="85" t="s">
        <v>2899</v>
      </c>
      <c r="F1157" s="85" t="s">
        <v>13</v>
      </c>
      <c r="G1157" s="85">
        <v>392565</v>
      </c>
      <c r="H1157" s="89"/>
      <c r="I1157" s="263" t="s">
        <v>720</v>
      </c>
      <c r="J1157" s="89"/>
      <c r="K1157" s="89"/>
      <c r="L1157" s="89"/>
      <c r="M1157" s="89"/>
      <c r="N1157" s="264">
        <v>12842.88</v>
      </c>
      <c r="O1157" s="264">
        <v>0</v>
      </c>
      <c r="P1157" s="89" t="s">
        <v>670</v>
      </c>
    </row>
    <row r="1158" spans="1:16" ht="38.25" hidden="1">
      <c r="A1158" s="261" t="s">
        <v>711</v>
      </c>
      <c r="B1158" s="89"/>
      <c r="C1158" s="262" t="s">
        <v>1405</v>
      </c>
      <c r="D1158" s="84">
        <v>43524</v>
      </c>
      <c r="E1158" s="85" t="s">
        <v>2900</v>
      </c>
      <c r="F1158" s="85" t="s">
        <v>13</v>
      </c>
      <c r="G1158" s="85">
        <v>392567</v>
      </c>
      <c r="H1158" s="89"/>
      <c r="I1158" s="263" t="s">
        <v>720</v>
      </c>
      <c r="J1158" s="89"/>
      <c r="K1158" s="89"/>
      <c r="L1158" s="89"/>
      <c r="M1158" s="89"/>
      <c r="N1158" s="264">
        <v>244569.43</v>
      </c>
      <c r="O1158" s="264">
        <v>0</v>
      </c>
      <c r="P1158" s="89" t="s">
        <v>670</v>
      </c>
    </row>
    <row r="1159" spans="1:16" ht="38.25" hidden="1">
      <c r="A1159" s="261" t="s">
        <v>711</v>
      </c>
      <c r="B1159" s="89"/>
      <c r="C1159" s="262" t="s">
        <v>1405</v>
      </c>
      <c r="D1159" s="84">
        <v>43524</v>
      </c>
      <c r="E1159" s="85" t="s">
        <v>2901</v>
      </c>
      <c r="F1159" s="85" t="s">
        <v>13</v>
      </c>
      <c r="G1159" s="85">
        <v>392569</v>
      </c>
      <c r="H1159" s="89"/>
      <c r="I1159" s="263" t="s">
        <v>720</v>
      </c>
      <c r="J1159" s="89"/>
      <c r="K1159" s="89"/>
      <c r="L1159" s="89"/>
      <c r="M1159" s="89"/>
      <c r="N1159" s="264">
        <v>4699.58</v>
      </c>
      <c r="O1159" s="264">
        <v>0</v>
      </c>
      <c r="P1159" s="89" t="s">
        <v>670</v>
      </c>
    </row>
    <row r="1160" spans="1:16" ht="38.25" hidden="1">
      <c r="A1160" s="261" t="s">
        <v>711</v>
      </c>
      <c r="B1160" s="89"/>
      <c r="C1160" s="262" t="s">
        <v>1405</v>
      </c>
      <c r="D1160" s="84">
        <v>43524</v>
      </c>
      <c r="E1160" s="85" t="s">
        <v>2902</v>
      </c>
      <c r="F1160" s="85" t="s">
        <v>13</v>
      </c>
      <c r="G1160" s="85">
        <v>392571</v>
      </c>
      <c r="H1160" s="89"/>
      <c r="I1160" s="263" t="s">
        <v>720</v>
      </c>
      <c r="J1160" s="89"/>
      <c r="K1160" s="89"/>
      <c r="L1160" s="89"/>
      <c r="M1160" s="89"/>
      <c r="N1160" s="264">
        <v>2841.34</v>
      </c>
      <c r="O1160" s="264">
        <v>0</v>
      </c>
      <c r="P1160" s="89" t="s">
        <v>670</v>
      </c>
    </row>
    <row r="1161" spans="1:16" ht="38.25" hidden="1">
      <c r="A1161" s="261" t="s">
        <v>711</v>
      </c>
      <c r="B1161" s="89"/>
      <c r="C1161" s="262" t="s">
        <v>1405</v>
      </c>
      <c r="D1161" s="84">
        <v>43524</v>
      </c>
      <c r="E1161" s="85" t="s">
        <v>2903</v>
      </c>
      <c r="F1161" s="85" t="s">
        <v>13</v>
      </c>
      <c r="G1161" s="85">
        <v>392573</v>
      </c>
      <c r="H1161" s="89"/>
      <c r="I1161" s="263" t="s">
        <v>720</v>
      </c>
      <c r="J1161" s="89"/>
      <c r="K1161" s="89"/>
      <c r="L1161" s="89"/>
      <c r="M1161" s="89"/>
      <c r="N1161" s="264">
        <v>410.91</v>
      </c>
      <c r="O1161" s="264">
        <v>0</v>
      </c>
      <c r="P1161" s="89" t="s">
        <v>670</v>
      </c>
    </row>
    <row r="1162" spans="1:16" ht="38.25" hidden="1">
      <c r="A1162" s="261" t="s">
        <v>711</v>
      </c>
      <c r="B1162" s="89"/>
      <c r="C1162" s="262" t="s">
        <v>1405</v>
      </c>
      <c r="D1162" s="84">
        <v>43524</v>
      </c>
      <c r="E1162" s="85" t="s">
        <v>2904</v>
      </c>
      <c r="F1162" s="85" t="s">
        <v>13</v>
      </c>
      <c r="G1162" s="85">
        <v>392575</v>
      </c>
      <c r="H1162" s="89"/>
      <c r="I1162" s="263" t="s">
        <v>720</v>
      </c>
      <c r="J1162" s="89"/>
      <c r="K1162" s="89"/>
      <c r="L1162" s="89"/>
      <c r="M1162" s="89"/>
      <c r="N1162" s="264">
        <v>1126.1400000000001</v>
      </c>
      <c r="O1162" s="264">
        <v>0</v>
      </c>
      <c r="P1162" s="89" t="s">
        <v>670</v>
      </c>
    </row>
    <row r="1163" spans="1:16" ht="38.25" hidden="1">
      <c r="A1163" s="261" t="s">
        <v>711</v>
      </c>
      <c r="B1163" s="89"/>
      <c r="C1163" s="262" t="s">
        <v>1405</v>
      </c>
      <c r="D1163" s="84">
        <v>43524</v>
      </c>
      <c r="E1163" s="85" t="s">
        <v>2905</v>
      </c>
      <c r="F1163" s="85" t="s">
        <v>13</v>
      </c>
      <c r="G1163" s="85">
        <v>392577</v>
      </c>
      <c r="H1163" s="89"/>
      <c r="I1163" s="263" t="s">
        <v>720</v>
      </c>
      <c r="J1163" s="89"/>
      <c r="K1163" s="89"/>
      <c r="L1163" s="89"/>
      <c r="M1163" s="89"/>
      <c r="N1163" s="264">
        <v>4538.99</v>
      </c>
      <c r="O1163" s="264">
        <v>0</v>
      </c>
      <c r="P1163" s="89" t="s">
        <v>670</v>
      </c>
    </row>
    <row r="1164" spans="1:16" ht="38.25" hidden="1">
      <c r="A1164" s="261" t="s">
        <v>711</v>
      </c>
      <c r="B1164" s="89"/>
      <c r="C1164" s="262" t="s">
        <v>1405</v>
      </c>
      <c r="D1164" s="84">
        <v>43524</v>
      </c>
      <c r="E1164" s="85" t="s">
        <v>2906</v>
      </c>
      <c r="F1164" s="85" t="s">
        <v>13</v>
      </c>
      <c r="G1164" s="85">
        <v>392579</v>
      </c>
      <c r="H1164" s="89"/>
      <c r="I1164" s="263" t="s">
        <v>720</v>
      </c>
      <c r="J1164" s="89"/>
      <c r="K1164" s="89"/>
      <c r="L1164" s="89"/>
      <c r="M1164" s="89"/>
      <c r="N1164" s="264">
        <v>4538.99</v>
      </c>
      <c r="O1164" s="264">
        <v>0</v>
      </c>
      <c r="P1164" s="89" t="s">
        <v>670</v>
      </c>
    </row>
    <row r="1165" spans="1:16" ht="38.25" hidden="1">
      <c r="A1165" s="261" t="s">
        <v>711</v>
      </c>
      <c r="B1165" s="89"/>
      <c r="C1165" s="262" t="s">
        <v>1405</v>
      </c>
      <c r="D1165" s="84">
        <v>43524</v>
      </c>
      <c r="E1165" s="85" t="s">
        <v>2907</v>
      </c>
      <c r="F1165" s="85" t="s">
        <v>13</v>
      </c>
      <c r="G1165" s="85">
        <v>392581</v>
      </c>
      <c r="H1165" s="89"/>
      <c r="I1165" s="263" t="s">
        <v>720</v>
      </c>
      <c r="J1165" s="89"/>
      <c r="K1165" s="89"/>
      <c r="L1165" s="89"/>
      <c r="M1165" s="89"/>
      <c r="N1165" s="264">
        <v>4538.99</v>
      </c>
      <c r="O1165" s="264">
        <v>0</v>
      </c>
      <c r="P1165" s="89" t="s">
        <v>670</v>
      </c>
    </row>
    <row r="1166" spans="1:16" ht="38.25" hidden="1">
      <c r="A1166" s="261" t="s">
        <v>711</v>
      </c>
      <c r="B1166" s="89"/>
      <c r="C1166" s="262" t="s">
        <v>1405</v>
      </c>
      <c r="D1166" s="84">
        <v>43524</v>
      </c>
      <c r="E1166" s="85" t="s">
        <v>2908</v>
      </c>
      <c r="F1166" s="85" t="s">
        <v>13</v>
      </c>
      <c r="G1166" s="85">
        <v>392583</v>
      </c>
      <c r="H1166" s="89"/>
      <c r="I1166" s="263" t="s">
        <v>720</v>
      </c>
      <c r="J1166" s="89"/>
      <c r="K1166" s="89"/>
      <c r="L1166" s="89"/>
      <c r="M1166" s="89"/>
      <c r="N1166" s="264">
        <v>4538.99</v>
      </c>
      <c r="O1166" s="264">
        <v>0</v>
      </c>
      <c r="P1166" s="89" t="s">
        <v>670</v>
      </c>
    </row>
    <row r="1167" spans="1:16" ht="38.25" hidden="1">
      <c r="A1167" s="261" t="s">
        <v>711</v>
      </c>
      <c r="B1167" s="89"/>
      <c r="C1167" s="262" t="s">
        <v>1405</v>
      </c>
      <c r="D1167" s="84">
        <v>43524</v>
      </c>
      <c r="E1167" s="85" t="s">
        <v>2909</v>
      </c>
      <c r="F1167" s="85" t="s">
        <v>13</v>
      </c>
      <c r="G1167" s="85">
        <v>392585</v>
      </c>
      <c r="H1167" s="89"/>
      <c r="I1167" s="263" t="s">
        <v>720</v>
      </c>
      <c r="J1167" s="89"/>
      <c r="K1167" s="89"/>
      <c r="L1167" s="89"/>
      <c r="M1167" s="89"/>
      <c r="N1167" s="264">
        <v>4538.99</v>
      </c>
      <c r="O1167" s="264">
        <v>0</v>
      </c>
      <c r="P1167" s="89" t="s">
        <v>670</v>
      </c>
    </row>
    <row r="1168" spans="1:16" ht="38.25" hidden="1">
      <c r="A1168" s="261" t="s">
        <v>711</v>
      </c>
      <c r="B1168" s="89"/>
      <c r="C1168" s="262" t="s">
        <v>1405</v>
      </c>
      <c r="D1168" s="84">
        <v>43524</v>
      </c>
      <c r="E1168" s="85" t="s">
        <v>2910</v>
      </c>
      <c r="F1168" s="85" t="s">
        <v>13</v>
      </c>
      <c r="G1168" s="85">
        <v>392587</v>
      </c>
      <c r="H1168" s="89"/>
      <c r="I1168" s="263" t="s">
        <v>720</v>
      </c>
      <c r="J1168" s="89"/>
      <c r="K1168" s="89"/>
      <c r="L1168" s="89"/>
      <c r="M1168" s="89"/>
      <c r="N1168" s="264">
        <v>36522.43</v>
      </c>
      <c r="O1168" s="264">
        <v>0</v>
      </c>
      <c r="P1168" s="89" t="s">
        <v>670</v>
      </c>
    </row>
    <row r="1169" spans="1:16" ht="38.25" hidden="1">
      <c r="A1169" s="261" t="s">
        <v>711</v>
      </c>
      <c r="B1169" s="89"/>
      <c r="C1169" s="262" t="s">
        <v>1405</v>
      </c>
      <c r="D1169" s="84">
        <v>43524</v>
      </c>
      <c r="E1169" s="85" t="s">
        <v>2911</v>
      </c>
      <c r="F1169" s="85" t="s">
        <v>13</v>
      </c>
      <c r="G1169" s="85">
        <v>392589</v>
      </c>
      <c r="H1169" s="89"/>
      <c r="I1169" s="263" t="s">
        <v>720</v>
      </c>
      <c r="J1169" s="89"/>
      <c r="K1169" s="89"/>
      <c r="L1169" s="89"/>
      <c r="M1169" s="89"/>
      <c r="N1169" s="264">
        <v>22081.52</v>
      </c>
      <c r="O1169" s="264">
        <v>0</v>
      </c>
      <c r="P1169" s="89" t="s">
        <v>670</v>
      </c>
    </row>
    <row r="1170" spans="1:16" ht="38.25" hidden="1">
      <c r="A1170" s="261" t="s">
        <v>711</v>
      </c>
      <c r="B1170" s="89"/>
      <c r="C1170" s="262" t="s">
        <v>1405</v>
      </c>
      <c r="D1170" s="84">
        <v>43524</v>
      </c>
      <c r="E1170" s="85" t="s">
        <v>2912</v>
      </c>
      <c r="F1170" s="85" t="s">
        <v>13</v>
      </c>
      <c r="G1170" s="85">
        <v>392591</v>
      </c>
      <c r="H1170" s="89"/>
      <c r="I1170" s="263" t="s">
        <v>720</v>
      </c>
      <c r="J1170" s="89"/>
      <c r="K1170" s="89"/>
      <c r="L1170" s="89"/>
      <c r="M1170" s="89"/>
      <c r="N1170" s="264">
        <v>3193.67</v>
      </c>
      <c r="O1170" s="264">
        <v>0</v>
      </c>
      <c r="P1170" s="89" t="s">
        <v>670</v>
      </c>
    </row>
    <row r="1171" spans="1:16" ht="38.25" hidden="1">
      <c r="A1171" s="261" t="s">
        <v>711</v>
      </c>
      <c r="B1171" s="89"/>
      <c r="C1171" s="262" t="s">
        <v>1405</v>
      </c>
      <c r="D1171" s="84">
        <v>43524</v>
      </c>
      <c r="E1171" s="85" t="s">
        <v>2913</v>
      </c>
      <c r="F1171" s="85" t="s">
        <v>13</v>
      </c>
      <c r="G1171" s="85">
        <v>392593</v>
      </c>
      <c r="H1171" s="89"/>
      <c r="I1171" s="263" t="s">
        <v>720</v>
      </c>
      <c r="J1171" s="89"/>
      <c r="K1171" s="89"/>
      <c r="L1171" s="89"/>
      <c r="M1171" s="89"/>
      <c r="N1171" s="264">
        <v>8751.51</v>
      </c>
      <c r="O1171" s="264">
        <v>0</v>
      </c>
      <c r="P1171" s="89" t="s">
        <v>670</v>
      </c>
    </row>
    <row r="1172" spans="1:16" ht="38.25" hidden="1">
      <c r="A1172" s="261" t="s">
        <v>711</v>
      </c>
      <c r="B1172" s="89"/>
      <c r="C1172" s="262" t="s">
        <v>1405</v>
      </c>
      <c r="D1172" s="84">
        <v>43524</v>
      </c>
      <c r="E1172" s="85" t="s">
        <v>2914</v>
      </c>
      <c r="F1172" s="85" t="s">
        <v>13</v>
      </c>
      <c r="G1172" s="85">
        <v>392595</v>
      </c>
      <c r="H1172" s="89"/>
      <c r="I1172" s="263" t="s">
        <v>720</v>
      </c>
      <c r="J1172" s="89"/>
      <c r="K1172" s="89"/>
      <c r="L1172" s="89"/>
      <c r="M1172" s="89"/>
      <c r="N1172" s="264">
        <v>35274.53</v>
      </c>
      <c r="O1172" s="264">
        <v>0</v>
      </c>
      <c r="P1172" s="89" t="s">
        <v>670</v>
      </c>
    </row>
    <row r="1173" spans="1:16" ht="38.25" hidden="1">
      <c r="A1173" s="261" t="s">
        <v>711</v>
      </c>
      <c r="B1173" s="89"/>
      <c r="C1173" s="262" t="s">
        <v>1405</v>
      </c>
      <c r="D1173" s="84">
        <v>43524</v>
      </c>
      <c r="E1173" s="85" t="s">
        <v>2915</v>
      </c>
      <c r="F1173" s="85" t="s">
        <v>13</v>
      </c>
      <c r="G1173" s="85">
        <v>392597</v>
      </c>
      <c r="H1173" s="89"/>
      <c r="I1173" s="263" t="s">
        <v>720</v>
      </c>
      <c r="J1173" s="89"/>
      <c r="K1173" s="89"/>
      <c r="L1173" s="89"/>
      <c r="M1173" s="89"/>
      <c r="N1173" s="264">
        <v>35274.53</v>
      </c>
      <c r="O1173" s="264">
        <v>0</v>
      </c>
      <c r="P1173" s="89" t="s">
        <v>670</v>
      </c>
    </row>
    <row r="1174" spans="1:16" ht="38.25" hidden="1">
      <c r="A1174" s="261" t="s">
        <v>711</v>
      </c>
      <c r="B1174" s="89"/>
      <c r="C1174" s="262" t="s">
        <v>1405</v>
      </c>
      <c r="D1174" s="84">
        <v>43524</v>
      </c>
      <c r="E1174" s="85" t="s">
        <v>2916</v>
      </c>
      <c r="F1174" s="85" t="s">
        <v>13</v>
      </c>
      <c r="G1174" s="85">
        <v>392599</v>
      </c>
      <c r="H1174" s="89"/>
      <c r="I1174" s="263" t="s">
        <v>720</v>
      </c>
      <c r="J1174" s="89"/>
      <c r="K1174" s="89"/>
      <c r="L1174" s="89"/>
      <c r="M1174" s="89"/>
      <c r="N1174" s="264">
        <v>35274.53</v>
      </c>
      <c r="O1174" s="264">
        <v>0</v>
      </c>
      <c r="P1174" s="89" t="s">
        <v>670</v>
      </c>
    </row>
    <row r="1175" spans="1:16" ht="38.25" hidden="1">
      <c r="A1175" s="261" t="s">
        <v>711</v>
      </c>
      <c r="B1175" s="89"/>
      <c r="C1175" s="262" t="s">
        <v>1405</v>
      </c>
      <c r="D1175" s="84">
        <v>43524</v>
      </c>
      <c r="E1175" s="85" t="s">
        <v>2917</v>
      </c>
      <c r="F1175" s="85" t="s">
        <v>13</v>
      </c>
      <c r="G1175" s="85">
        <v>392601</v>
      </c>
      <c r="H1175" s="89"/>
      <c r="I1175" s="263" t="s">
        <v>720</v>
      </c>
      <c r="J1175" s="89"/>
      <c r="K1175" s="89"/>
      <c r="L1175" s="89"/>
      <c r="M1175" s="89"/>
      <c r="N1175" s="264">
        <v>35274.53</v>
      </c>
      <c r="O1175" s="264">
        <v>0</v>
      </c>
      <c r="P1175" s="89" t="s">
        <v>670</v>
      </c>
    </row>
    <row r="1176" spans="1:16" ht="38.25" hidden="1">
      <c r="A1176" s="261" t="s">
        <v>711</v>
      </c>
      <c r="B1176" s="89"/>
      <c r="C1176" s="262" t="s">
        <v>1405</v>
      </c>
      <c r="D1176" s="84">
        <v>43524</v>
      </c>
      <c r="E1176" s="85" t="s">
        <v>2918</v>
      </c>
      <c r="F1176" s="85" t="s">
        <v>13</v>
      </c>
      <c r="G1176" s="85">
        <v>392603</v>
      </c>
      <c r="H1176" s="89"/>
      <c r="I1176" s="263" t="s">
        <v>720</v>
      </c>
      <c r="J1176" s="89"/>
      <c r="K1176" s="89"/>
      <c r="L1176" s="89"/>
      <c r="M1176" s="89"/>
      <c r="N1176" s="264">
        <v>35274.53</v>
      </c>
      <c r="O1176" s="264">
        <v>0</v>
      </c>
      <c r="P1176" s="89" t="s">
        <v>670</v>
      </c>
    </row>
    <row r="1177" spans="1:16" ht="38.25" hidden="1">
      <c r="A1177" s="261" t="s">
        <v>711</v>
      </c>
      <c r="B1177" s="89"/>
      <c r="C1177" s="262" t="s">
        <v>1405</v>
      </c>
      <c r="D1177" s="84">
        <v>43524</v>
      </c>
      <c r="E1177" s="85" t="s">
        <v>2919</v>
      </c>
      <c r="F1177" s="85" t="s">
        <v>13</v>
      </c>
      <c r="G1177" s="85">
        <v>392605</v>
      </c>
      <c r="H1177" s="89"/>
      <c r="I1177" s="263" t="s">
        <v>720</v>
      </c>
      <c r="J1177" s="89"/>
      <c r="K1177" s="89"/>
      <c r="L1177" s="89"/>
      <c r="M1177" s="89"/>
      <c r="N1177" s="264">
        <v>42125.13</v>
      </c>
      <c r="O1177" s="264">
        <v>0</v>
      </c>
      <c r="P1177" s="89" t="s">
        <v>670</v>
      </c>
    </row>
    <row r="1178" spans="1:16" ht="38.25" hidden="1">
      <c r="A1178" s="261" t="s">
        <v>711</v>
      </c>
      <c r="B1178" s="89"/>
      <c r="C1178" s="262" t="s">
        <v>1405</v>
      </c>
      <c r="D1178" s="84">
        <v>43524</v>
      </c>
      <c r="E1178" s="85" t="s">
        <v>2920</v>
      </c>
      <c r="F1178" s="85" t="s">
        <v>13</v>
      </c>
      <c r="G1178" s="85">
        <v>392607</v>
      </c>
      <c r="H1178" s="89"/>
      <c r="I1178" s="263" t="s">
        <v>720</v>
      </c>
      <c r="J1178" s="89"/>
      <c r="K1178" s="89"/>
      <c r="L1178" s="89"/>
      <c r="M1178" s="89"/>
      <c r="N1178" s="264">
        <v>3412.85</v>
      </c>
      <c r="O1178" s="264">
        <v>0</v>
      </c>
      <c r="P1178" s="89" t="s">
        <v>670</v>
      </c>
    </row>
    <row r="1179" spans="1:16" ht="38.25" hidden="1">
      <c r="A1179" s="261" t="s">
        <v>711</v>
      </c>
      <c r="B1179" s="89"/>
      <c r="C1179" s="262" t="s">
        <v>1405</v>
      </c>
      <c r="D1179" s="84">
        <v>43524</v>
      </c>
      <c r="E1179" s="85" t="s">
        <v>2921</v>
      </c>
      <c r="F1179" s="85" t="s">
        <v>13</v>
      </c>
      <c r="G1179" s="85">
        <v>392609</v>
      </c>
      <c r="H1179" s="89"/>
      <c r="I1179" s="263" t="s">
        <v>720</v>
      </c>
      <c r="J1179" s="89"/>
      <c r="K1179" s="89"/>
      <c r="L1179" s="89"/>
      <c r="M1179" s="89"/>
      <c r="N1179" s="264">
        <v>4128.01</v>
      </c>
      <c r="O1179" s="264">
        <v>0</v>
      </c>
      <c r="P1179" s="89" t="s">
        <v>670</v>
      </c>
    </row>
    <row r="1180" spans="1:16" ht="38.25" hidden="1">
      <c r="A1180" s="261" t="s">
        <v>711</v>
      </c>
      <c r="B1180" s="89"/>
      <c r="C1180" s="262" t="s">
        <v>1405</v>
      </c>
      <c r="D1180" s="84">
        <v>43524</v>
      </c>
      <c r="E1180" s="85" t="s">
        <v>2922</v>
      </c>
      <c r="F1180" s="85" t="s">
        <v>13</v>
      </c>
      <c r="G1180" s="85">
        <v>392611</v>
      </c>
      <c r="H1180" s="89"/>
      <c r="I1180" s="263" t="s">
        <v>720</v>
      </c>
      <c r="J1180" s="89"/>
      <c r="K1180" s="89"/>
      <c r="L1180" s="89"/>
      <c r="M1180" s="89"/>
      <c r="N1180" s="264">
        <v>1697.64</v>
      </c>
      <c r="O1180" s="264">
        <v>0</v>
      </c>
      <c r="P1180" s="89" t="s">
        <v>670</v>
      </c>
    </row>
    <row r="1181" spans="1:16" ht="38.25" hidden="1">
      <c r="A1181" s="261" t="s">
        <v>711</v>
      </c>
      <c r="B1181" s="89"/>
      <c r="C1181" s="262" t="s">
        <v>1405</v>
      </c>
      <c r="D1181" s="84">
        <v>43524</v>
      </c>
      <c r="E1181" s="85" t="s">
        <v>2923</v>
      </c>
      <c r="F1181" s="85" t="s">
        <v>13</v>
      </c>
      <c r="G1181" s="85">
        <v>392613</v>
      </c>
      <c r="H1181" s="89"/>
      <c r="I1181" s="263" t="s">
        <v>720</v>
      </c>
      <c r="J1181" s="89"/>
      <c r="K1181" s="89"/>
      <c r="L1181" s="89"/>
      <c r="M1181" s="89"/>
      <c r="N1181" s="264">
        <v>11680.18</v>
      </c>
      <c r="O1181" s="264">
        <v>0</v>
      </c>
      <c r="P1181" s="89" t="s">
        <v>670</v>
      </c>
    </row>
    <row r="1182" spans="1:16" ht="38.25" hidden="1">
      <c r="A1182" s="261" t="s">
        <v>711</v>
      </c>
      <c r="B1182" s="89"/>
      <c r="C1182" s="262" t="s">
        <v>1405</v>
      </c>
      <c r="D1182" s="84">
        <v>43524</v>
      </c>
      <c r="E1182" s="85" t="s">
        <v>2924</v>
      </c>
      <c r="F1182" s="85" t="s">
        <v>13</v>
      </c>
      <c r="G1182" s="85">
        <v>392615</v>
      </c>
      <c r="H1182" s="89"/>
      <c r="I1182" s="263" t="s">
        <v>720</v>
      </c>
      <c r="J1182" s="89"/>
      <c r="K1182" s="89"/>
      <c r="L1182" s="89"/>
      <c r="M1182" s="89"/>
      <c r="N1182" s="264">
        <v>4803.37</v>
      </c>
      <c r="O1182" s="264">
        <v>0</v>
      </c>
      <c r="P1182" s="89" t="s">
        <v>670</v>
      </c>
    </row>
    <row r="1183" spans="1:16" ht="38.25" hidden="1">
      <c r="A1183" s="261" t="s">
        <v>711</v>
      </c>
      <c r="B1183" s="89"/>
      <c r="C1183" s="262" t="s">
        <v>1405</v>
      </c>
      <c r="D1183" s="84">
        <v>43524</v>
      </c>
      <c r="E1183" s="85" t="s">
        <v>2925</v>
      </c>
      <c r="F1183" s="85" t="s">
        <v>13</v>
      </c>
      <c r="G1183" s="85">
        <v>392617</v>
      </c>
      <c r="H1183" s="89"/>
      <c r="I1183" s="263" t="s">
        <v>720</v>
      </c>
      <c r="J1183" s="89"/>
      <c r="K1183" s="89"/>
      <c r="L1183" s="89"/>
      <c r="M1183" s="89"/>
      <c r="N1183" s="264">
        <v>9656.6200000000008</v>
      </c>
      <c r="O1183" s="264">
        <v>0</v>
      </c>
      <c r="P1183" s="89" t="s">
        <v>670</v>
      </c>
    </row>
    <row r="1184" spans="1:16" ht="38.25" hidden="1">
      <c r="A1184" s="261" t="s">
        <v>711</v>
      </c>
      <c r="B1184" s="89"/>
      <c r="C1184" s="262" t="s">
        <v>1405</v>
      </c>
      <c r="D1184" s="84">
        <v>43524</v>
      </c>
      <c r="E1184" s="85" t="s">
        <v>2926</v>
      </c>
      <c r="F1184" s="85" t="s">
        <v>13</v>
      </c>
      <c r="G1184" s="85">
        <v>392619</v>
      </c>
      <c r="H1184" s="89"/>
      <c r="I1184" s="263" t="s">
        <v>720</v>
      </c>
      <c r="J1184" s="89"/>
      <c r="K1184" s="89"/>
      <c r="L1184" s="89"/>
      <c r="M1184" s="89"/>
      <c r="N1184" s="264">
        <v>13193.08</v>
      </c>
      <c r="O1184" s="264">
        <v>0</v>
      </c>
      <c r="P1184" s="89" t="s">
        <v>670</v>
      </c>
    </row>
    <row r="1185" spans="1:16" ht="38.25" hidden="1">
      <c r="A1185" s="261" t="s">
        <v>711</v>
      </c>
      <c r="B1185" s="89"/>
      <c r="C1185" s="262" t="s">
        <v>1405</v>
      </c>
      <c r="D1185" s="84">
        <v>43524</v>
      </c>
      <c r="E1185" s="85" t="s">
        <v>2927</v>
      </c>
      <c r="F1185" s="85" t="s">
        <v>13</v>
      </c>
      <c r="G1185" s="85">
        <v>392621</v>
      </c>
      <c r="H1185" s="89"/>
      <c r="I1185" s="263" t="s">
        <v>720</v>
      </c>
      <c r="J1185" s="89"/>
      <c r="K1185" s="89"/>
      <c r="L1185" s="89"/>
      <c r="M1185" s="89"/>
      <c r="N1185" s="264">
        <v>26523.09</v>
      </c>
      <c r="O1185" s="264">
        <v>0</v>
      </c>
      <c r="P1185" s="89" t="s">
        <v>670</v>
      </c>
    </row>
    <row r="1186" spans="1:16" ht="38.25" hidden="1">
      <c r="A1186" s="261" t="s">
        <v>711</v>
      </c>
      <c r="B1186" s="89"/>
      <c r="C1186" s="262" t="s">
        <v>1405</v>
      </c>
      <c r="D1186" s="84">
        <v>43524</v>
      </c>
      <c r="E1186" s="85" t="s">
        <v>2928</v>
      </c>
      <c r="F1186" s="85" t="s">
        <v>13</v>
      </c>
      <c r="G1186" s="85">
        <v>392623</v>
      </c>
      <c r="H1186" s="89"/>
      <c r="I1186" s="263" t="s">
        <v>720</v>
      </c>
      <c r="J1186" s="89"/>
      <c r="K1186" s="89"/>
      <c r="L1186" s="89"/>
      <c r="M1186" s="89"/>
      <c r="N1186" s="264">
        <v>32080.93</v>
      </c>
      <c r="O1186" s="264">
        <v>0</v>
      </c>
      <c r="P1186" s="89" t="s">
        <v>670</v>
      </c>
    </row>
    <row r="1187" spans="1:16" ht="38.25" hidden="1">
      <c r="A1187" s="261" t="s">
        <v>711</v>
      </c>
      <c r="B1187" s="89"/>
      <c r="C1187" s="262" t="s">
        <v>1405</v>
      </c>
      <c r="D1187" s="84">
        <v>43524</v>
      </c>
      <c r="E1187" s="85" t="s">
        <v>2929</v>
      </c>
      <c r="F1187" s="85" t="s">
        <v>13</v>
      </c>
      <c r="G1187" s="85">
        <v>392626</v>
      </c>
      <c r="H1187" s="89"/>
      <c r="I1187" s="263" t="s">
        <v>720</v>
      </c>
      <c r="J1187" s="89"/>
      <c r="K1187" s="89"/>
      <c r="L1187" s="89"/>
      <c r="M1187" s="89"/>
      <c r="N1187" s="264">
        <v>1926436.52</v>
      </c>
      <c r="O1187" s="264">
        <v>0</v>
      </c>
      <c r="P1187" s="89" t="s">
        <v>670</v>
      </c>
    </row>
    <row r="1188" spans="1:16" ht="38.25" hidden="1">
      <c r="A1188" s="261" t="s">
        <v>711</v>
      </c>
      <c r="B1188" s="89"/>
      <c r="C1188" s="262" t="s">
        <v>1405</v>
      </c>
      <c r="D1188" s="84">
        <v>43524</v>
      </c>
      <c r="E1188" s="85" t="s">
        <v>2930</v>
      </c>
      <c r="F1188" s="85" t="s">
        <v>13</v>
      </c>
      <c r="G1188" s="85">
        <v>392628</v>
      </c>
      <c r="H1188" s="89"/>
      <c r="I1188" s="263" t="s">
        <v>720</v>
      </c>
      <c r="J1188" s="89"/>
      <c r="K1188" s="89"/>
      <c r="L1188" s="89"/>
      <c r="M1188" s="89"/>
      <c r="N1188" s="264">
        <v>1926436.52</v>
      </c>
      <c r="O1188" s="264">
        <v>0</v>
      </c>
      <c r="P1188" s="89" t="s">
        <v>670</v>
      </c>
    </row>
    <row r="1189" spans="1:16" ht="38.25" hidden="1">
      <c r="A1189" s="261" t="s">
        <v>711</v>
      </c>
      <c r="B1189" s="89"/>
      <c r="C1189" s="262" t="s">
        <v>1405</v>
      </c>
      <c r="D1189" s="84">
        <v>43524</v>
      </c>
      <c r="E1189" s="85" t="s">
        <v>2931</v>
      </c>
      <c r="F1189" s="85" t="s">
        <v>13</v>
      </c>
      <c r="G1189" s="85">
        <v>392630</v>
      </c>
      <c r="H1189" s="89"/>
      <c r="I1189" s="263" t="s">
        <v>720</v>
      </c>
      <c r="J1189" s="89"/>
      <c r="K1189" s="89"/>
      <c r="L1189" s="89"/>
      <c r="M1189" s="89"/>
      <c r="N1189" s="264">
        <v>1926436.52</v>
      </c>
      <c r="O1189" s="264">
        <v>0</v>
      </c>
      <c r="P1189" s="89" t="s">
        <v>670</v>
      </c>
    </row>
    <row r="1190" spans="1:16" ht="38.25" hidden="1">
      <c r="A1190" s="261" t="s">
        <v>711</v>
      </c>
      <c r="B1190" s="89"/>
      <c r="C1190" s="262" t="s">
        <v>1405</v>
      </c>
      <c r="D1190" s="84">
        <v>43524</v>
      </c>
      <c r="E1190" s="85" t="s">
        <v>2932</v>
      </c>
      <c r="F1190" s="85" t="s">
        <v>13</v>
      </c>
      <c r="G1190" s="85">
        <v>392632</v>
      </c>
      <c r="H1190" s="89"/>
      <c r="I1190" s="263" t="s">
        <v>720</v>
      </c>
      <c r="J1190" s="89"/>
      <c r="K1190" s="89"/>
      <c r="L1190" s="89"/>
      <c r="M1190" s="89"/>
      <c r="N1190" s="264">
        <v>5291184.13</v>
      </c>
      <c r="O1190" s="264">
        <v>0</v>
      </c>
      <c r="P1190" s="89" t="s">
        <v>670</v>
      </c>
    </row>
    <row r="1191" spans="1:16" ht="38.25" hidden="1">
      <c r="A1191" s="261" t="s">
        <v>711</v>
      </c>
      <c r="B1191" s="89"/>
      <c r="C1191" s="262" t="s">
        <v>1405</v>
      </c>
      <c r="D1191" s="84">
        <v>43524</v>
      </c>
      <c r="E1191" s="85" t="s">
        <v>2933</v>
      </c>
      <c r="F1191" s="85" t="s">
        <v>13</v>
      </c>
      <c r="G1191" s="85">
        <v>392634</v>
      </c>
      <c r="H1191" s="89"/>
      <c r="I1191" s="263" t="s">
        <v>720</v>
      </c>
      <c r="J1191" s="89"/>
      <c r="K1191" s="89"/>
      <c r="L1191" s="89"/>
      <c r="M1191" s="89"/>
      <c r="N1191" s="264">
        <v>5291184.13</v>
      </c>
      <c r="O1191" s="264">
        <v>0</v>
      </c>
      <c r="P1191" s="89" t="s">
        <v>670</v>
      </c>
    </row>
    <row r="1192" spans="1:16" ht="38.25" hidden="1">
      <c r="A1192" s="261" t="s">
        <v>711</v>
      </c>
      <c r="B1192" s="89"/>
      <c r="C1192" s="262" t="s">
        <v>1405</v>
      </c>
      <c r="D1192" s="84">
        <v>43524</v>
      </c>
      <c r="E1192" s="85" t="s">
        <v>2934</v>
      </c>
      <c r="F1192" s="85" t="s">
        <v>13</v>
      </c>
      <c r="G1192" s="85">
        <v>392636</v>
      </c>
      <c r="H1192" s="89"/>
      <c r="I1192" s="263" t="s">
        <v>720</v>
      </c>
      <c r="J1192" s="89"/>
      <c r="K1192" s="89"/>
      <c r="L1192" s="89"/>
      <c r="M1192" s="89"/>
      <c r="N1192" s="264">
        <v>5291184.13</v>
      </c>
      <c r="O1192" s="264">
        <v>0</v>
      </c>
      <c r="P1192" s="89" t="s">
        <v>670</v>
      </c>
    </row>
    <row r="1193" spans="1:16" ht="38.25" hidden="1">
      <c r="A1193" s="261" t="s">
        <v>711</v>
      </c>
      <c r="B1193" s="89"/>
      <c r="C1193" s="262" t="s">
        <v>1405</v>
      </c>
      <c r="D1193" s="84">
        <v>43524</v>
      </c>
      <c r="E1193" s="85" t="s">
        <v>2935</v>
      </c>
      <c r="F1193" s="85" t="s">
        <v>13</v>
      </c>
      <c r="G1193" s="85">
        <v>392638</v>
      </c>
      <c r="H1193" s="89"/>
      <c r="I1193" s="263" t="s">
        <v>720</v>
      </c>
      <c r="J1193" s="89"/>
      <c r="K1193" s="89"/>
      <c r="L1193" s="89"/>
      <c r="M1193" s="89"/>
      <c r="N1193" s="264">
        <v>5291184.13</v>
      </c>
      <c r="O1193" s="264">
        <v>0</v>
      </c>
      <c r="P1193" s="89" t="s">
        <v>670</v>
      </c>
    </row>
    <row r="1194" spans="1:16" ht="38.25" hidden="1">
      <c r="A1194" s="261" t="s">
        <v>711</v>
      </c>
      <c r="B1194" s="89"/>
      <c r="C1194" s="262" t="s">
        <v>1405</v>
      </c>
      <c r="D1194" s="84">
        <v>43524</v>
      </c>
      <c r="E1194" s="85" t="s">
        <v>2936</v>
      </c>
      <c r="F1194" s="85" t="s">
        <v>13</v>
      </c>
      <c r="G1194" s="85">
        <v>392640</v>
      </c>
      <c r="H1194" s="89"/>
      <c r="I1194" s="263" t="s">
        <v>720</v>
      </c>
      <c r="J1194" s="89"/>
      <c r="K1194" s="89"/>
      <c r="L1194" s="89"/>
      <c r="M1194" s="89"/>
      <c r="N1194" s="264">
        <v>4482175.55</v>
      </c>
      <c r="O1194" s="264">
        <v>0</v>
      </c>
      <c r="P1194" s="89" t="s">
        <v>670</v>
      </c>
    </row>
    <row r="1195" spans="1:16" ht="38.25" hidden="1">
      <c r="A1195" s="261" t="s">
        <v>711</v>
      </c>
      <c r="B1195" s="89"/>
      <c r="C1195" s="262" t="s">
        <v>1405</v>
      </c>
      <c r="D1195" s="84">
        <v>43524</v>
      </c>
      <c r="E1195" s="85" t="s">
        <v>2937</v>
      </c>
      <c r="F1195" s="85" t="s">
        <v>13</v>
      </c>
      <c r="G1195" s="85">
        <v>392642</v>
      </c>
      <c r="H1195" s="89"/>
      <c r="I1195" s="263" t="s">
        <v>720</v>
      </c>
      <c r="J1195" s="89"/>
      <c r="K1195" s="89"/>
      <c r="L1195" s="89"/>
      <c r="M1195" s="89"/>
      <c r="N1195" s="264">
        <v>4482175.55</v>
      </c>
      <c r="O1195" s="264">
        <v>0</v>
      </c>
      <c r="P1195" s="89" t="s">
        <v>670</v>
      </c>
    </row>
    <row r="1196" spans="1:16" ht="38.25" hidden="1">
      <c r="A1196" s="261" t="s">
        <v>711</v>
      </c>
      <c r="B1196" s="89"/>
      <c r="C1196" s="262" t="s">
        <v>1405</v>
      </c>
      <c r="D1196" s="84">
        <v>43524</v>
      </c>
      <c r="E1196" s="85" t="s">
        <v>2938</v>
      </c>
      <c r="F1196" s="85" t="s">
        <v>13</v>
      </c>
      <c r="G1196" s="85">
        <v>392644</v>
      </c>
      <c r="H1196" s="89"/>
      <c r="I1196" s="263" t="s">
        <v>720</v>
      </c>
      <c r="J1196" s="89"/>
      <c r="K1196" s="89"/>
      <c r="L1196" s="89"/>
      <c r="M1196" s="89"/>
      <c r="N1196" s="264">
        <v>4482175.55</v>
      </c>
      <c r="O1196" s="264">
        <v>0</v>
      </c>
      <c r="P1196" s="89" t="s">
        <v>670</v>
      </c>
    </row>
    <row r="1197" spans="1:16" ht="38.25" hidden="1">
      <c r="A1197" s="261" t="s">
        <v>711</v>
      </c>
      <c r="B1197" s="89"/>
      <c r="C1197" s="262" t="s">
        <v>1405</v>
      </c>
      <c r="D1197" s="84">
        <v>43524</v>
      </c>
      <c r="E1197" s="85" t="s">
        <v>2939</v>
      </c>
      <c r="F1197" s="85" t="s">
        <v>13</v>
      </c>
      <c r="G1197" s="85">
        <v>392646</v>
      </c>
      <c r="H1197" s="89"/>
      <c r="I1197" s="263" t="s">
        <v>720</v>
      </c>
      <c r="J1197" s="89"/>
      <c r="K1197" s="89"/>
      <c r="L1197" s="89"/>
      <c r="M1197" s="89"/>
      <c r="N1197" s="264">
        <v>4482175.55</v>
      </c>
      <c r="O1197" s="264">
        <v>0</v>
      </c>
      <c r="P1197" s="89" t="s">
        <v>670</v>
      </c>
    </row>
    <row r="1198" spans="1:16" ht="38.25" hidden="1">
      <c r="A1198" s="261" t="s">
        <v>711</v>
      </c>
      <c r="B1198" s="89"/>
      <c r="C1198" s="262" t="s">
        <v>1405</v>
      </c>
      <c r="D1198" s="84">
        <v>43524</v>
      </c>
      <c r="E1198" s="85" t="s">
        <v>2940</v>
      </c>
      <c r="F1198" s="85" t="s">
        <v>13</v>
      </c>
      <c r="G1198" s="85">
        <v>392648</v>
      </c>
      <c r="H1198" s="89"/>
      <c r="I1198" s="263" t="s">
        <v>720</v>
      </c>
      <c r="J1198" s="89"/>
      <c r="K1198" s="89"/>
      <c r="L1198" s="89"/>
      <c r="M1198" s="89"/>
      <c r="N1198" s="264">
        <v>12310821.68</v>
      </c>
      <c r="O1198" s="264">
        <v>0</v>
      </c>
      <c r="P1198" s="89" t="s">
        <v>670</v>
      </c>
    </row>
    <row r="1199" spans="1:16" ht="38.25" hidden="1">
      <c r="A1199" s="261" t="s">
        <v>711</v>
      </c>
      <c r="B1199" s="89"/>
      <c r="C1199" s="262" t="s">
        <v>1405</v>
      </c>
      <c r="D1199" s="84">
        <v>43524</v>
      </c>
      <c r="E1199" s="85" t="s">
        <v>2941</v>
      </c>
      <c r="F1199" s="85" t="s">
        <v>13</v>
      </c>
      <c r="G1199" s="85">
        <v>392650</v>
      </c>
      <c r="H1199" s="89"/>
      <c r="I1199" s="263" t="s">
        <v>720</v>
      </c>
      <c r="J1199" s="89"/>
      <c r="K1199" s="89"/>
      <c r="L1199" s="89"/>
      <c r="M1199" s="89"/>
      <c r="N1199" s="264">
        <v>12310821.68</v>
      </c>
      <c r="O1199" s="264">
        <v>0</v>
      </c>
      <c r="P1199" s="89" t="s">
        <v>670</v>
      </c>
    </row>
    <row r="1200" spans="1:16" ht="38.25" hidden="1">
      <c r="A1200" s="261" t="s">
        <v>711</v>
      </c>
      <c r="B1200" s="89"/>
      <c r="C1200" s="262" t="s">
        <v>1405</v>
      </c>
      <c r="D1200" s="84">
        <v>43524</v>
      </c>
      <c r="E1200" s="85" t="s">
        <v>2942</v>
      </c>
      <c r="F1200" s="85" t="s">
        <v>13</v>
      </c>
      <c r="G1200" s="85">
        <v>392652</v>
      </c>
      <c r="H1200" s="89"/>
      <c r="I1200" s="263" t="s">
        <v>720</v>
      </c>
      <c r="J1200" s="89"/>
      <c r="K1200" s="89"/>
      <c r="L1200" s="89"/>
      <c r="M1200" s="89"/>
      <c r="N1200" s="264">
        <v>12310821.68</v>
      </c>
      <c r="O1200" s="264">
        <v>0</v>
      </c>
      <c r="P1200" s="89" t="s">
        <v>670</v>
      </c>
    </row>
    <row r="1201" spans="1:16" ht="38.25" hidden="1">
      <c r="A1201" s="261" t="s">
        <v>711</v>
      </c>
      <c r="B1201" s="89"/>
      <c r="C1201" s="262" t="s">
        <v>1405</v>
      </c>
      <c r="D1201" s="84">
        <v>43524</v>
      </c>
      <c r="E1201" s="85" t="s">
        <v>2943</v>
      </c>
      <c r="F1201" s="85" t="s">
        <v>13</v>
      </c>
      <c r="G1201" s="85">
        <v>392654</v>
      </c>
      <c r="H1201" s="89"/>
      <c r="I1201" s="263" t="s">
        <v>720</v>
      </c>
      <c r="J1201" s="89"/>
      <c r="K1201" s="89"/>
      <c r="L1201" s="89"/>
      <c r="M1201" s="89"/>
      <c r="N1201" s="264">
        <v>12310821.68</v>
      </c>
      <c r="O1201" s="264">
        <v>0</v>
      </c>
      <c r="P1201" s="89" t="s">
        <v>670</v>
      </c>
    </row>
    <row r="1202" spans="1:16" ht="38.25" hidden="1">
      <c r="A1202" s="261" t="s">
        <v>711</v>
      </c>
      <c r="B1202" s="89"/>
      <c r="C1202" s="262" t="s">
        <v>1405</v>
      </c>
      <c r="D1202" s="84">
        <v>43524</v>
      </c>
      <c r="E1202" s="85" t="s">
        <v>2944</v>
      </c>
      <c r="F1202" s="85" t="s">
        <v>13</v>
      </c>
      <c r="G1202" s="85">
        <v>392656</v>
      </c>
      <c r="H1202" s="89"/>
      <c r="I1202" s="263" t="s">
        <v>720</v>
      </c>
      <c r="J1202" s="89"/>
      <c r="K1202" s="89"/>
      <c r="L1202" s="89"/>
      <c r="M1202" s="89"/>
      <c r="N1202" s="264">
        <v>2264954.33</v>
      </c>
      <c r="O1202" s="264">
        <v>0</v>
      </c>
      <c r="P1202" s="89" t="s">
        <v>670</v>
      </c>
    </row>
    <row r="1203" spans="1:16" ht="38.25" hidden="1">
      <c r="A1203" s="261" t="s">
        <v>711</v>
      </c>
      <c r="B1203" s="89"/>
      <c r="C1203" s="262" t="s">
        <v>1405</v>
      </c>
      <c r="D1203" s="84">
        <v>43524</v>
      </c>
      <c r="E1203" s="85" t="s">
        <v>2945</v>
      </c>
      <c r="F1203" s="85" t="s">
        <v>13</v>
      </c>
      <c r="G1203" s="85">
        <v>392658</v>
      </c>
      <c r="H1203" s="89"/>
      <c r="I1203" s="263" t="s">
        <v>720</v>
      </c>
      <c r="J1203" s="89"/>
      <c r="K1203" s="89"/>
      <c r="L1203" s="89"/>
      <c r="M1203" s="89"/>
      <c r="N1203" s="264">
        <v>2264954.33</v>
      </c>
      <c r="O1203" s="264">
        <v>0</v>
      </c>
      <c r="P1203" s="89" t="s">
        <v>670</v>
      </c>
    </row>
    <row r="1204" spans="1:16" ht="38.25" hidden="1">
      <c r="A1204" s="261" t="s">
        <v>711</v>
      </c>
      <c r="B1204" s="89"/>
      <c r="C1204" s="262" t="s">
        <v>1405</v>
      </c>
      <c r="D1204" s="84">
        <v>43524</v>
      </c>
      <c r="E1204" s="85" t="s">
        <v>2946</v>
      </c>
      <c r="F1204" s="85" t="s">
        <v>13</v>
      </c>
      <c r="G1204" s="85">
        <v>392660</v>
      </c>
      <c r="H1204" s="89"/>
      <c r="I1204" s="263" t="s">
        <v>720</v>
      </c>
      <c r="J1204" s="89"/>
      <c r="K1204" s="89"/>
      <c r="L1204" s="89"/>
      <c r="M1204" s="89"/>
      <c r="N1204" s="264">
        <v>2264954.33</v>
      </c>
      <c r="O1204" s="264">
        <v>0</v>
      </c>
      <c r="P1204" s="89" t="s">
        <v>670</v>
      </c>
    </row>
    <row r="1205" spans="1:16" ht="38.25" hidden="1">
      <c r="A1205" s="261" t="s">
        <v>711</v>
      </c>
      <c r="B1205" s="89"/>
      <c r="C1205" s="262" t="s">
        <v>1405</v>
      </c>
      <c r="D1205" s="84">
        <v>43524</v>
      </c>
      <c r="E1205" s="85" t="s">
        <v>2947</v>
      </c>
      <c r="F1205" s="85" t="s">
        <v>13</v>
      </c>
      <c r="G1205" s="85">
        <v>392662</v>
      </c>
      <c r="H1205" s="89"/>
      <c r="I1205" s="263" t="s">
        <v>720</v>
      </c>
      <c r="J1205" s="89"/>
      <c r="K1205" s="89"/>
      <c r="L1205" s="89"/>
      <c r="M1205" s="89"/>
      <c r="N1205" s="264">
        <v>2264954.33</v>
      </c>
      <c r="O1205" s="264">
        <v>0</v>
      </c>
      <c r="P1205" s="89" t="s">
        <v>670</v>
      </c>
    </row>
    <row r="1206" spans="1:16" ht="38.25" hidden="1">
      <c r="A1206" s="261" t="s">
        <v>711</v>
      </c>
      <c r="B1206" s="89"/>
      <c r="C1206" s="262" t="s">
        <v>1405</v>
      </c>
      <c r="D1206" s="84">
        <v>43524</v>
      </c>
      <c r="E1206" s="85" t="s">
        <v>2948</v>
      </c>
      <c r="F1206" s="85" t="s">
        <v>13</v>
      </c>
      <c r="G1206" s="85">
        <v>392664</v>
      </c>
      <c r="H1206" s="89"/>
      <c r="I1206" s="263" t="s">
        <v>720</v>
      </c>
      <c r="J1206" s="89"/>
      <c r="K1206" s="89"/>
      <c r="L1206" s="89"/>
      <c r="M1206" s="89"/>
      <c r="N1206" s="264">
        <v>1205928.6599999999</v>
      </c>
      <c r="O1206" s="264">
        <v>0</v>
      </c>
      <c r="P1206" s="89" t="s">
        <v>670</v>
      </c>
    </row>
    <row r="1207" spans="1:16" ht="38.25" hidden="1">
      <c r="A1207" s="261" t="s">
        <v>711</v>
      </c>
      <c r="B1207" s="89"/>
      <c r="C1207" s="262" t="s">
        <v>1405</v>
      </c>
      <c r="D1207" s="84">
        <v>43524</v>
      </c>
      <c r="E1207" s="85" t="s">
        <v>2949</v>
      </c>
      <c r="F1207" s="85" t="s">
        <v>13</v>
      </c>
      <c r="G1207" s="85">
        <v>392666</v>
      </c>
      <c r="H1207" s="89"/>
      <c r="I1207" s="263" t="s">
        <v>720</v>
      </c>
      <c r="J1207" s="89"/>
      <c r="K1207" s="89"/>
      <c r="L1207" s="89"/>
      <c r="M1207" s="89"/>
      <c r="N1207" s="264">
        <v>174414.33</v>
      </c>
      <c r="O1207" s="264">
        <v>0</v>
      </c>
      <c r="P1207" s="89" t="s">
        <v>670</v>
      </c>
    </row>
    <row r="1208" spans="1:16" ht="38.25" hidden="1">
      <c r="A1208" s="261" t="s">
        <v>711</v>
      </c>
      <c r="B1208" s="89"/>
      <c r="C1208" s="262" t="s">
        <v>1405</v>
      </c>
      <c r="D1208" s="84">
        <v>43524</v>
      </c>
      <c r="E1208" s="85" t="s">
        <v>2950</v>
      </c>
      <c r="F1208" s="85" t="s">
        <v>13</v>
      </c>
      <c r="G1208" s="85">
        <v>392668</v>
      </c>
      <c r="H1208" s="89"/>
      <c r="I1208" s="263" t="s">
        <v>720</v>
      </c>
      <c r="J1208" s="89"/>
      <c r="K1208" s="89"/>
      <c r="L1208" s="89"/>
      <c r="M1208" s="89"/>
      <c r="N1208" s="264">
        <v>477942.37</v>
      </c>
      <c r="O1208" s="264">
        <v>0</v>
      </c>
      <c r="P1208" s="89" t="s">
        <v>670</v>
      </c>
    </row>
    <row r="1209" spans="1:16" ht="38.25" hidden="1">
      <c r="A1209" s="261" t="s">
        <v>711</v>
      </c>
      <c r="B1209" s="89"/>
      <c r="C1209" s="262" t="s">
        <v>1405</v>
      </c>
      <c r="D1209" s="84">
        <v>43524</v>
      </c>
      <c r="E1209" s="85" t="s">
        <v>2951</v>
      </c>
      <c r="F1209" s="85" t="s">
        <v>13</v>
      </c>
      <c r="G1209" s="85">
        <v>392670</v>
      </c>
      <c r="H1209" s="89"/>
      <c r="I1209" s="263" t="s">
        <v>720</v>
      </c>
      <c r="J1209" s="89"/>
      <c r="K1209" s="89"/>
      <c r="L1209" s="89"/>
      <c r="M1209" s="89"/>
      <c r="N1209" s="264">
        <v>3312224.71</v>
      </c>
      <c r="O1209" s="264">
        <v>0</v>
      </c>
      <c r="P1209" s="89" t="s">
        <v>670</v>
      </c>
    </row>
    <row r="1210" spans="1:16" ht="38.25" hidden="1">
      <c r="A1210" s="261" t="s">
        <v>711</v>
      </c>
      <c r="B1210" s="89"/>
      <c r="C1210" s="262" t="s">
        <v>1405</v>
      </c>
      <c r="D1210" s="84">
        <v>43524</v>
      </c>
      <c r="E1210" s="85" t="s">
        <v>2952</v>
      </c>
      <c r="F1210" s="85" t="s">
        <v>13</v>
      </c>
      <c r="G1210" s="85">
        <v>392672</v>
      </c>
      <c r="H1210" s="89"/>
      <c r="I1210" s="263" t="s">
        <v>720</v>
      </c>
      <c r="J1210" s="89"/>
      <c r="K1210" s="89"/>
      <c r="L1210" s="89"/>
      <c r="M1210" s="89"/>
      <c r="N1210" s="264">
        <v>5478369.1799999997</v>
      </c>
      <c r="O1210" s="264">
        <v>0</v>
      </c>
      <c r="P1210" s="89" t="s">
        <v>670</v>
      </c>
    </row>
    <row r="1211" spans="1:16" ht="38.25" hidden="1">
      <c r="A1211" s="261" t="s">
        <v>711</v>
      </c>
      <c r="B1211" s="89"/>
      <c r="C1211" s="262" t="s">
        <v>1405</v>
      </c>
      <c r="D1211" s="84">
        <v>43524</v>
      </c>
      <c r="E1211" s="85" t="s">
        <v>2953</v>
      </c>
      <c r="F1211" s="85" t="s">
        <v>13</v>
      </c>
      <c r="G1211" s="85">
        <v>392674</v>
      </c>
      <c r="H1211" s="89"/>
      <c r="I1211" s="263" t="s">
        <v>720</v>
      </c>
      <c r="J1211" s="89"/>
      <c r="K1211" s="89"/>
      <c r="L1211" s="89"/>
      <c r="M1211" s="89"/>
      <c r="N1211" s="264">
        <v>479049.37</v>
      </c>
      <c r="O1211" s="264">
        <v>0</v>
      </c>
      <c r="P1211" s="89" t="s">
        <v>670</v>
      </c>
    </row>
    <row r="1212" spans="1:16" ht="38.25" hidden="1">
      <c r="A1212" s="261" t="s">
        <v>711</v>
      </c>
      <c r="B1212" s="89"/>
      <c r="C1212" s="262" t="s">
        <v>1405</v>
      </c>
      <c r="D1212" s="84">
        <v>43524</v>
      </c>
      <c r="E1212" s="85" t="s">
        <v>2954</v>
      </c>
      <c r="F1212" s="85" t="s">
        <v>13</v>
      </c>
      <c r="G1212" s="85">
        <v>392676</v>
      </c>
      <c r="H1212" s="89"/>
      <c r="I1212" s="263" t="s">
        <v>720</v>
      </c>
      <c r="J1212" s="89"/>
      <c r="K1212" s="89"/>
      <c r="L1212" s="89"/>
      <c r="M1212" s="89"/>
      <c r="N1212" s="264">
        <v>1112012.6499999999</v>
      </c>
      <c r="O1212" s="264">
        <v>0</v>
      </c>
      <c r="P1212" s="89" t="s">
        <v>670</v>
      </c>
    </row>
    <row r="1213" spans="1:16" ht="38.25" hidden="1">
      <c r="A1213" s="261" t="s">
        <v>711</v>
      </c>
      <c r="B1213" s="89"/>
      <c r="C1213" s="262" t="s">
        <v>1405</v>
      </c>
      <c r="D1213" s="84">
        <v>43524</v>
      </c>
      <c r="E1213" s="85" t="s">
        <v>2955</v>
      </c>
      <c r="F1213" s="85" t="s">
        <v>13</v>
      </c>
      <c r="G1213" s="85">
        <v>392678</v>
      </c>
      <c r="H1213" s="89"/>
      <c r="I1213" s="263" t="s">
        <v>720</v>
      </c>
      <c r="J1213" s="89"/>
      <c r="K1213" s="89"/>
      <c r="L1213" s="89"/>
      <c r="M1213" s="89"/>
      <c r="N1213" s="264">
        <v>4640740.54</v>
      </c>
      <c r="O1213" s="264">
        <v>0</v>
      </c>
      <c r="P1213" s="89" t="s">
        <v>670</v>
      </c>
    </row>
    <row r="1214" spans="1:16" ht="38.25" hidden="1">
      <c r="A1214" s="261" t="s">
        <v>711</v>
      </c>
      <c r="B1214" s="89"/>
      <c r="C1214" s="262" t="s">
        <v>1405</v>
      </c>
      <c r="D1214" s="84">
        <v>43524</v>
      </c>
      <c r="E1214" s="85" t="s">
        <v>2956</v>
      </c>
      <c r="F1214" s="85" t="s">
        <v>13</v>
      </c>
      <c r="G1214" s="85">
        <v>392680</v>
      </c>
      <c r="H1214" s="89"/>
      <c r="I1214" s="263" t="s">
        <v>720</v>
      </c>
      <c r="J1214" s="89"/>
      <c r="K1214" s="89"/>
      <c r="L1214" s="89"/>
      <c r="M1214" s="89"/>
      <c r="N1214" s="264">
        <v>405803.99</v>
      </c>
      <c r="O1214" s="264">
        <v>0</v>
      </c>
      <c r="P1214" s="89" t="s">
        <v>670</v>
      </c>
    </row>
    <row r="1215" spans="1:16" ht="38.25" hidden="1">
      <c r="A1215" s="261" t="s">
        <v>711</v>
      </c>
      <c r="B1215" s="89"/>
      <c r="C1215" s="262" t="s">
        <v>1405</v>
      </c>
      <c r="D1215" s="84">
        <v>43524</v>
      </c>
      <c r="E1215" s="85" t="s">
        <v>2957</v>
      </c>
      <c r="F1215" s="85" t="s">
        <v>13</v>
      </c>
      <c r="G1215" s="85">
        <v>392682</v>
      </c>
      <c r="H1215" s="89"/>
      <c r="I1215" s="263" t="s">
        <v>720</v>
      </c>
      <c r="J1215" s="89"/>
      <c r="K1215" s="89"/>
      <c r="L1215" s="89"/>
      <c r="M1215" s="89"/>
      <c r="N1215" s="264">
        <v>1114588.31</v>
      </c>
      <c r="O1215" s="264">
        <v>0</v>
      </c>
      <c r="P1215" s="89" t="s">
        <v>670</v>
      </c>
    </row>
    <row r="1216" spans="1:16" ht="38.25" hidden="1">
      <c r="A1216" s="261" t="s">
        <v>711</v>
      </c>
      <c r="B1216" s="89"/>
      <c r="C1216" s="262" t="s">
        <v>1405</v>
      </c>
      <c r="D1216" s="84">
        <v>43524</v>
      </c>
      <c r="E1216" s="85" t="s">
        <v>2958</v>
      </c>
      <c r="F1216" s="85" t="s">
        <v>13</v>
      </c>
      <c r="G1216" s="85">
        <v>392684</v>
      </c>
      <c r="H1216" s="89"/>
      <c r="I1216" s="263" t="s">
        <v>720</v>
      </c>
      <c r="J1216" s="89"/>
      <c r="K1216" s="89"/>
      <c r="L1216" s="89"/>
      <c r="M1216" s="89"/>
      <c r="N1216" s="264">
        <v>3054273.41</v>
      </c>
      <c r="O1216" s="264">
        <v>0</v>
      </c>
      <c r="P1216" s="89" t="s">
        <v>670</v>
      </c>
    </row>
    <row r="1217" spans="1:16" ht="38.25" hidden="1">
      <c r="A1217" s="261" t="s">
        <v>711</v>
      </c>
      <c r="B1217" s="89"/>
      <c r="C1217" s="262" t="s">
        <v>1405</v>
      </c>
      <c r="D1217" s="84">
        <v>43524</v>
      </c>
      <c r="E1217" s="85" t="s">
        <v>2959</v>
      </c>
      <c r="F1217" s="85" t="s">
        <v>13</v>
      </c>
      <c r="G1217" s="85">
        <v>392686</v>
      </c>
      <c r="H1217" s="89"/>
      <c r="I1217" s="263" t="s">
        <v>720</v>
      </c>
      <c r="J1217" s="89"/>
      <c r="K1217" s="89"/>
      <c r="L1217" s="89"/>
      <c r="M1217" s="89"/>
      <c r="N1217" s="264">
        <v>7706442.7800000003</v>
      </c>
      <c r="O1217" s="264">
        <v>0</v>
      </c>
      <c r="P1217" s="89" t="s">
        <v>670</v>
      </c>
    </row>
    <row r="1218" spans="1:16" ht="38.25" hidden="1">
      <c r="A1218" s="261" t="s">
        <v>711</v>
      </c>
      <c r="B1218" s="89"/>
      <c r="C1218" s="262" t="s">
        <v>1405</v>
      </c>
      <c r="D1218" s="84">
        <v>43524</v>
      </c>
      <c r="E1218" s="85" t="s">
        <v>2960</v>
      </c>
      <c r="F1218" s="85" t="s">
        <v>13</v>
      </c>
      <c r="G1218" s="85">
        <v>392688</v>
      </c>
      <c r="H1218" s="89"/>
      <c r="I1218" s="263" t="s">
        <v>720</v>
      </c>
      <c r="J1218" s="89"/>
      <c r="K1218" s="89"/>
      <c r="L1218" s="89"/>
      <c r="M1218" s="89"/>
      <c r="N1218" s="264">
        <v>2345081.12</v>
      </c>
      <c r="O1218" s="264">
        <v>0</v>
      </c>
      <c r="P1218" s="89" t="s">
        <v>670</v>
      </c>
    </row>
    <row r="1219" spans="1:16" ht="38.25" hidden="1">
      <c r="A1219" s="261" t="s">
        <v>711</v>
      </c>
      <c r="B1219" s="89"/>
      <c r="C1219" s="262" t="s">
        <v>1405</v>
      </c>
      <c r="D1219" s="84">
        <v>43524</v>
      </c>
      <c r="E1219" s="85" t="s">
        <v>2961</v>
      </c>
      <c r="F1219" s="85" t="s">
        <v>13</v>
      </c>
      <c r="G1219" s="85">
        <v>392690</v>
      </c>
      <c r="H1219" s="89"/>
      <c r="I1219" s="263" t="s">
        <v>720</v>
      </c>
      <c r="J1219" s="89"/>
      <c r="K1219" s="89"/>
      <c r="L1219" s="89"/>
      <c r="M1219" s="89"/>
      <c r="N1219" s="264">
        <v>205062.82</v>
      </c>
      <c r="O1219" s="264">
        <v>0</v>
      </c>
      <c r="P1219" s="89" t="s">
        <v>670</v>
      </c>
    </row>
    <row r="1220" spans="1:16" ht="38.25" hidden="1">
      <c r="A1220" s="261" t="s">
        <v>711</v>
      </c>
      <c r="B1220" s="89"/>
      <c r="C1220" s="262" t="s">
        <v>1405</v>
      </c>
      <c r="D1220" s="84">
        <v>43524</v>
      </c>
      <c r="E1220" s="85" t="s">
        <v>2962</v>
      </c>
      <c r="F1220" s="85" t="s">
        <v>13</v>
      </c>
      <c r="G1220" s="85">
        <v>392692</v>
      </c>
      <c r="H1220" s="89"/>
      <c r="I1220" s="263" t="s">
        <v>720</v>
      </c>
      <c r="J1220" s="89"/>
      <c r="K1220" s="89"/>
      <c r="L1220" s="89"/>
      <c r="M1220" s="89"/>
      <c r="N1220" s="264">
        <v>1417837.22</v>
      </c>
      <c r="O1220" s="264">
        <v>0</v>
      </c>
      <c r="P1220" s="89" t="s">
        <v>670</v>
      </c>
    </row>
    <row r="1221" spans="1:16" ht="38.25" hidden="1">
      <c r="A1221" s="261" t="s">
        <v>711</v>
      </c>
      <c r="B1221" s="89"/>
      <c r="C1221" s="262" t="s">
        <v>1405</v>
      </c>
      <c r="D1221" s="84">
        <v>43524</v>
      </c>
      <c r="E1221" s="85" t="s">
        <v>2963</v>
      </c>
      <c r="F1221" s="85" t="s">
        <v>13</v>
      </c>
      <c r="G1221" s="85">
        <v>392694</v>
      </c>
      <c r="H1221" s="89"/>
      <c r="I1221" s="263" t="s">
        <v>720</v>
      </c>
      <c r="J1221" s="89"/>
      <c r="K1221" s="89"/>
      <c r="L1221" s="89"/>
      <c r="M1221" s="89"/>
      <c r="N1221" s="264">
        <v>720507.86</v>
      </c>
      <c r="O1221" s="264">
        <v>0</v>
      </c>
      <c r="P1221" s="89" t="s">
        <v>670</v>
      </c>
    </row>
    <row r="1222" spans="1:16" ht="38.25" hidden="1">
      <c r="A1222" s="261" t="s">
        <v>711</v>
      </c>
      <c r="B1222" s="89"/>
      <c r="C1222" s="262" t="s">
        <v>1405</v>
      </c>
      <c r="D1222" s="84">
        <v>43524</v>
      </c>
      <c r="E1222" s="85" t="s">
        <v>2964</v>
      </c>
      <c r="F1222" s="85" t="s">
        <v>13</v>
      </c>
      <c r="G1222" s="85">
        <v>392696</v>
      </c>
      <c r="H1222" s="89"/>
      <c r="I1222" s="263" t="s">
        <v>720</v>
      </c>
      <c r="J1222" s="89"/>
      <c r="K1222" s="89"/>
      <c r="L1222" s="89"/>
      <c r="M1222" s="89"/>
      <c r="N1222" s="264">
        <v>1448494.0800000001</v>
      </c>
      <c r="O1222" s="264">
        <v>0</v>
      </c>
      <c r="P1222" s="89" t="s">
        <v>670</v>
      </c>
    </row>
    <row r="1223" spans="1:16" ht="38.25" hidden="1">
      <c r="A1223" s="261" t="s">
        <v>711</v>
      </c>
      <c r="B1223" s="89"/>
      <c r="C1223" s="262" t="s">
        <v>1405</v>
      </c>
      <c r="D1223" s="84">
        <v>43524</v>
      </c>
      <c r="E1223" s="85" t="s">
        <v>2965</v>
      </c>
      <c r="F1223" s="85" t="s">
        <v>13</v>
      </c>
      <c r="G1223" s="85">
        <v>392698</v>
      </c>
      <c r="H1223" s="89"/>
      <c r="I1223" s="263" t="s">
        <v>720</v>
      </c>
      <c r="J1223" s="89"/>
      <c r="K1223" s="89"/>
      <c r="L1223" s="89"/>
      <c r="M1223" s="89"/>
      <c r="N1223" s="264">
        <v>3978459.2</v>
      </c>
      <c r="O1223" s="264">
        <v>0</v>
      </c>
      <c r="P1223" s="89" t="s">
        <v>670</v>
      </c>
    </row>
    <row r="1224" spans="1:16" ht="38.25" hidden="1">
      <c r="A1224" s="261" t="s">
        <v>711</v>
      </c>
      <c r="B1224" s="89"/>
      <c r="C1224" s="262" t="s">
        <v>1405</v>
      </c>
      <c r="D1224" s="84">
        <v>43524</v>
      </c>
      <c r="E1224" s="85" t="s">
        <v>2966</v>
      </c>
      <c r="F1224" s="85" t="s">
        <v>13</v>
      </c>
      <c r="G1224" s="85">
        <v>392700</v>
      </c>
      <c r="H1224" s="89"/>
      <c r="I1224" s="263" t="s">
        <v>720</v>
      </c>
      <c r="J1224" s="89"/>
      <c r="K1224" s="89"/>
      <c r="L1224" s="89"/>
      <c r="M1224" s="89"/>
      <c r="N1224" s="264">
        <v>4812134.6900000004</v>
      </c>
      <c r="O1224" s="264">
        <v>0</v>
      </c>
      <c r="P1224" s="89" t="s">
        <v>670</v>
      </c>
    </row>
    <row r="1225" spans="1:16" ht="38.25" hidden="1">
      <c r="A1225" s="261" t="s">
        <v>711</v>
      </c>
      <c r="B1225" s="89"/>
      <c r="C1225" s="262" t="s">
        <v>1405</v>
      </c>
      <c r="D1225" s="84">
        <v>43524</v>
      </c>
      <c r="E1225" s="85" t="s">
        <v>2967</v>
      </c>
      <c r="F1225" s="85" t="s">
        <v>13</v>
      </c>
      <c r="G1225" s="85">
        <v>392702</v>
      </c>
      <c r="H1225" s="89"/>
      <c r="I1225" s="263" t="s">
        <v>720</v>
      </c>
      <c r="J1225" s="89"/>
      <c r="K1225" s="89"/>
      <c r="L1225" s="89"/>
      <c r="M1225" s="89"/>
      <c r="N1225" s="264">
        <v>3370162.9</v>
      </c>
      <c r="O1225" s="264">
        <v>0</v>
      </c>
      <c r="P1225" s="89" t="s">
        <v>670</v>
      </c>
    </row>
    <row r="1226" spans="1:16" ht="38.25" hidden="1">
      <c r="A1226" s="261" t="s">
        <v>711</v>
      </c>
      <c r="B1226" s="89"/>
      <c r="C1226" s="262" t="s">
        <v>1405</v>
      </c>
      <c r="D1226" s="84">
        <v>43524</v>
      </c>
      <c r="E1226" s="85" t="s">
        <v>2968</v>
      </c>
      <c r="F1226" s="85" t="s">
        <v>13</v>
      </c>
      <c r="G1226" s="85">
        <v>392704</v>
      </c>
      <c r="H1226" s="89"/>
      <c r="I1226" s="263" t="s">
        <v>720</v>
      </c>
      <c r="J1226" s="89"/>
      <c r="K1226" s="89"/>
      <c r="L1226" s="89"/>
      <c r="M1226" s="89"/>
      <c r="N1226" s="264">
        <v>1676381.56</v>
      </c>
      <c r="O1226" s="264">
        <v>0</v>
      </c>
      <c r="P1226" s="89" t="s">
        <v>670</v>
      </c>
    </row>
    <row r="1227" spans="1:16" ht="38.25" hidden="1">
      <c r="A1227" s="261" t="s">
        <v>711</v>
      </c>
      <c r="B1227" s="89"/>
      <c r="C1227" s="262" t="s">
        <v>1405</v>
      </c>
      <c r="D1227" s="84">
        <v>43524</v>
      </c>
      <c r="E1227" s="85" t="s">
        <v>2969</v>
      </c>
      <c r="F1227" s="85" t="s">
        <v>13</v>
      </c>
      <c r="G1227" s="85">
        <v>392706</v>
      </c>
      <c r="H1227" s="89"/>
      <c r="I1227" s="263" t="s">
        <v>720</v>
      </c>
      <c r="J1227" s="89"/>
      <c r="K1227" s="89"/>
      <c r="L1227" s="89"/>
      <c r="M1227" s="89"/>
      <c r="N1227" s="264">
        <v>11196233.439999999</v>
      </c>
      <c r="O1227" s="264">
        <v>0</v>
      </c>
      <c r="P1227" s="89" t="s">
        <v>670</v>
      </c>
    </row>
    <row r="1228" spans="1:16" ht="38.25" hidden="1">
      <c r="A1228" s="261" t="s">
        <v>711</v>
      </c>
      <c r="B1228" s="89"/>
      <c r="C1228" s="262" t="s">
        <v>1405</v>
      </c>
      <c r="D1228" s="84">
        <v>43524</v>
      </c>
      <c r="E1228" s="85" t="s">
        <v>2970</v>
      </c>
      <c r="F1228" s="85" t="s">
        <v>13</v>
      </c>
      <c r="G1228" s="85">
        <v>392708</v>
      </c>
      <c r="H1228" s="89"/>
      <c r="I1228" s="263" t="s">
        <v>720</v>
      </c>
      <c r="J1228" s="89"/>
      <c r="K1228" s="89"/>
      <c r="L1228" s="89"/>
      <c r="M1228" s="89"/>
      <c r="N1228" s="264">
        <v>9256548.3399999999</v>
      </c>
      <c r="O1228" s="264">
        <v>0</v>
      </c>
      <c r="P1228" s="89" t="s">
        <v>670</v>
      </c>
    </row>
    <row r="1229" spans="1:16" ht="38.25" hidden="1">
      <c r="A1229" s="261" t="s">
        <v>711</v>
      </c>
      <c r="B1229" s="89"/>
      <c r="C1229" s="262" t="s">
        <v>1405</v>
      </c>
      <c r="D1229" s="84">
        <v>43524</v>
      </c>
      <c r="E1229" s="85" t="s">
        <v>2971</v>
      </c>
      <c r="F1229" s="85" t="s">
        <v>13</v>
      </c>
      <c r="G1229" s="85">
        <v>392710</v>
      </c>
      <c r="H1229" s="89"/>
      <c r="I1229" s="263" t="s">
        <v>720</v>
      </c>
      <c r="J1229" s="89"/>
      <c r="K1229" s="89"/>
      <c r="L1229" s="89"/>
      <c r="M1229" s="89"/>
      <c r="N1229" s="264">
        <v>1703026.76</v>
      </c>
      <c r="O1229" s="264">
        <v>0</v>
      </c>
      <c r="P1229" s="89" t="s">
        <v>670</v>
      </c>
    </row>
    <row r="1230" spans="1:16" ht="38.25" hidden="1">
      <c r="A1230" s="261" t="s">
        <v>711</v>
      </c>
      <c r="B1230" s="89"/>
      <c r="C1230" s="262" t="s">
        <v>1405</v>
      </c>
      <c r="D1230" s="84">
        <v>43524</v>
      </c>
      <c r="E1230" s="85" t="s">
        <v>2972</v>
      </c>
      <c r="F1230" s="85" t="s">
        <v>13</v>
      </c>
      <c r="G1230" s="85">
        <v>392712</v>
      </c>
      <c r="H1230" s="89"/>
      <c r="I1230" s="263" t="s">
        <v>720</v>
      </c>
      <c r="J1230" s="89"/>
      <c r="K1230" s="89"/>
      <c r="L1230" s="89"/>
      <c r="M1230" s="89"/>
      <c r="N1230" s="264">
        <v>2059891.51</v>
      </c>
      <c r="O1230" s="264">
        <v>0</v>
      </c>
      <c r="P1230" s="89" t="s">
        <v>670</v>
      </c>
    </row>
    <row r="1231" spans="1:16" ht="38.25" hidden="1">
      <c r="A1231" s="261" t="s">
        <v>711</v>
      </c>
      <c r="B1231" s="89"/>
      <c r="C1231" s="262" t="s">
        <v>1405</v>
      </c>
      <c r="D1231" s="84">
        <v>43524</v>
      </c>
      <c r="E1231" s="85" t="s">
        <v>2973</v>
      </c>
      <c r="F1231" s="85" t="s">
        <v>13</v>
      </c>
      <c r="G1231" s="85">
        <v>392714</v>
      </c>
      <c r="H1231" s="89"/>
      <c r="I1231" s="263" t="s">
        <v>720</v>
      </c>
      <c r="J1231" s="89"/>
      <c r="K1231" s="89"/>
      <c r="L1231" s="89"/>
      <c r="M1231" s="89"/>
      <c r="N1231" s="264">
        <v>14701682.880000001</v>
      </c>
      <c r="O1231" s="264">
        <v>0</v>
      </c>
      <c r="P1231" s="89" t="s">
        <v>670</v>
      </c>
    </row>
    <row r="1232" spans="1:16" ht="38.25" hidden="1">
      <c r="A1232" s="261" t="s">
        <v>711</v>
      </c>
      <c r="B1232" s="89"/>
      <c r="C1232" s="262" t="s">
        <v>1405</v>
      </c>
      <c r="D1232" s="84">
        <v>43524</v>
      </c>
      <c r="E1232" s="85" t="s">
        <v>2974</v>
      </c>
      <c r="F1232" s="85" t="s">
        <v>13</v>
      </c>
      <c r="G1232" s="85">
        <v>392716</v>
      </c>
      <c r="H1232" s="89"/>
      <c r="I1232" s="263" t="s">
        <v>720</v>
      </c>
      <c r="J1232" s="89"/>
      <c r="K1232" s="89"/>
      <c r="L1232" s="89"/>
      <c r="M1232" s="89"/>
      <c r="N1232" s="264">
        <v>14414810.5</v>
      </c>
      <c r="O1232" s="264">
        <v>0</v>
      </c>
      <c r="P1232" s="89" t="s">
        <v>670</v>
      </c>
    </row>
    <row r="1233" spans="1:16" ht="38.25" hidden="1">
      <c r="A1233" s="261" t="s">
        <v>711</v>
      </c>
      <c r="B1233" s="89"/>
      <c r="C1233" s="262" t="s">
        <v>1405</v>
      </c>
      <c r="D1233" s="84">
        <v>43524</v>
      </c>
      <c r="E1233" s="85" t="s">
        <v>2975</v>
      </c>
      <c r="F1233" s="85" t="s">
        <v>13</v>
      </c>
      <c r="G1233" s="85">
        <v>392718</v>
      </c>
      <c r="H1233" s="89"/>
      <c r="I1233" s="263" t="s">
        <v>720</v>
      </c>
      <c r="J1233" s="89"/>
      <c r="K1233" s="89"/>
      <c r="L1233" s="89"/>
      <c r="M1233" s="89"/>
      <c r="N1233" s="264">
        <v>18484733.390000001</v>
      </c>
      <c r="O1233" s="264">
        <v>0</v>
      </c>
      <c r="P1233" s="89" t="s">
        <v>670</v>
      </c>
    </row>
    <row r="1234" spans="1:16" ht="38.25" hidden="1">
      <c r="A1234" s="261" t="s">
        <v>711</v>
      </c>
      <c r="B1234" s="89"/>
      <c r="C1234" s="262" t="s">
        <v>1405</v>
      </c>
      <c r="D1234" s="84">
        <v>43524</v>
      </c>
      <c r="E1234" s="85" t="s">
        <v>2976</v>
      </c>
      <c r="F1234" s="85" t="s">
        <v>13</v>
      </c>
      <c r="G1234" s="85">
        <v>392720</v>
      </c>
      <c r="H1234" s="89"/>
      <c r="I1234" s="263" t="s">
        <v>720</v>
      </c>
      <c r="J1234" s="89"/>
      <c r="K1234" s="89"/>
      <c r="L1234" s="89"/>
      <c r="M1234" s="89"/>
      <c r="N1234" s="264">
        <v>85354722.549999997</v>
      </c>
      <c r="O1234" s="264">
        <v>0</v>
      </c>
      <c r="P1234" s="89" t="s">
        <v>670</v>
      </c>
    </row>
    <row r="1235" spans="1:16" ht="38.25" hidden="1">
      <c r="A1235" s="261" t="s">
        <v>711</v>
      </c>
      <c r="B1235" s="89"/>
      <c r="C1235" s="262" t="s">
        <v>1405</v>
      </c>
      <c r="D1235" s="84">
        <v>43524</v>
      </c>
      <c r="E1235" s="85" t="s">
        <v>2977</v>
      </c>
      <c r="F1235" s="85" t="s">
        <v>13</v>
      </c>
      <c r="G1235" s="85">
        <v>392722</v>
      </c>
      <c r="H1235" s="89"/>
      <c r="I1235" s="263" t="s">
        <v>720</v>
      </c>
      <c r="J1235" s="89"/>
      <c r="K1235" s="89"/>
      <c r="L1235" s="89"/>
      <c r="M1235" s="89"/>
      <c r="N1235" s="264">
        <v>36685410.649999999</v>
      </c>
      <c r="O1235" s="264">
        <v>0</v>
      </c>
      <c r="P1235" s="89" t="s">
        <v>670</v>
      </c>
    </row>
    <row r="1236" spans="1:16" ht="38.25" hidden="1">
      <c r="A1236" s="261" t="s">
        <v>711</v>
      </c>
      <c r="B1236" s="89"/>
      <c r="C1236" s="262" t="s">
        <v>1405</v>
      </c>
      <c r="D1236" s="84">
        <v>43524</v>
      </c>
      <c r="E1236" s="85" t="s">
        <v>2978</v>
      </c>
      <c r="F1236" s="85" t="s">
        <v>13</v>
      </c>
      <c r="G1236" s="85">
        <v>392724</v>
      </c>
      <c r="H1236" s="89"/>
      <c r="I1236" s="263" t="s">
        <v>720</v>
      </c>
      <c r="J1236" s="89"/>
      <c r="K1236" s="89"/>
      <c r="L1236" s="89"/>
      <c r="M1236" s="89"/>
      <c r="N1236" s="264">
        <v>8039.51</v>
      </c>
      <c r="O1236" s="264">
        <v>0</v>
      </c>
      <c r="P1236" s="89" t="s">
        <v>670</v>
      </c>
    </row>
    <row r="1237" spans="1:16" ht="76.5" hidden="1">
      <c r="A1237" s="261">
        <v>10</v>
      </c>
      <c r="B1237" s="89"/>
      <c r="C1237" s="262" t="s">
        <v>41</v>
      </c>
      <c r="D1237" s="84">
        <v>43524</v>
      </c>
      <c r="E1237" s="85" t="s">
        <v>2979</v>
      </c>
      <c r="F1237" s="85" t="s">
        <v>6</v>
      </c>
      <c r="G1237" s="85">
        <v>977177</v>
      </c>
      <c r="H1237" s="89"/>
      <c r="I1237" s="263" t="s">
        <v>3536</v>
      </c>
      <c r="J1237" s="89"/>
      <c r="K1237" s="89"/>
      <c r="L1237" s="89"/>
      <c r="M1237" s="89"/>
      <c r="N1237" s="264">
        <v>0</v>
      </c>
      <c r="O1237" s="264">
        <v>41753.730000000003</v>
      </c>
      <c r="P1237" s="89" t="s">
        <v>670</v>
      </c>
    </row>
    <row r="1238" spans="1:16" ht="63.75" hidden="1">
      <c r="A1238" s="261">
        <v>10</v>
      </c>
      <c r="B1238" s="89"/>
      <c r="C1238" s="262" t="s">
        <v>41</v>
      </c>
      <c r="D1238" s="84">
        <v>43524</v>
      </c>
      <c r="E1238" s="85" t="s">
        <v>2980</v>
      </c>
      <c r="F1238" s="85" t="s">
        <v>6</v>
      </c>
      <c r="G1238" s="85">
        <v>977179</v>
      </c>
      <c r="H1238" s="89"/>
      <c r="I1238" s="263" t="s">
        <v>3537</v>
      </c>
      <c r="J1238" s="89"/>
      <c r="K1238" s="89"/>
      <c r="L1238" s="89"/>
      <c r="M1238" s="89"/>
      <c r="N1238" s="264">
        <v>0</v>
      </c>
      <c r="O1238" s="264">
        <v>332441.90999999997</v>
      </c>
      <c r="P1238" s="89" t="s">
        <v>670</v>
      </c>
    </row>
    <row r="1239" spans="1:16" ht="63.75" hidden="1">
      <c r="A1239" s="261">
        <v>10</v>
      </c>
      <c r="B1239" s="89"/>
      <c r="C1239" s="262" t="s">
        <v>41</v>
      </c>
      <c r="D1239" s="84">
        <v>43524</v>
      </c>
      <c r="E1239" s="85" t="s">
        <v>2981</v>
      </c>
      <c r="F1239" s="85" t="s">
        <v>6</v>
      </c>
      <c r="G1239" s="85">
        <v>977181</v>
      </c>
      <c r="H1239" s="89"/>
      <c r="I1239" s="263" t="s">
        <v>3538</v>
      </c>
      <c r="J1239" s="89"/>
      <c r="K1239" s="89"/>
      <c r="L1239" s="89"/>
      <c r="M1239" s="89"/>
      <c r="N1239" s="264">
        <v>0</v>
      </c>
      <c r="O1239" s="264">
        <v>22381.57</v>
      </c>
      <c r="P1239" s="89" t="s">
        <v>670</v>
      </c>
    </row>
    <row r="1240" spans="1:16" ht="76.5" hidden="1">
      <c r="A1240" s="261">
        <v>10</v>
      </c>
      <c r="B1240" s="89"/>
      <c r="C1240" s="262" t="s">
        <v>41</v>
      </c>
      <c r="D1240" s="84">
        <v>43524</v>
      </c>
      <c r="E1240" s="85" t="s">
        <v>2982</v>
      </c>
      <c r="F1240" s="85" t="s">
        <v>6</v>
      </c>
      <c r="G1240" s="85">
        <v>977183</v>
      </c>
      <c r="H1240" s="89"/>
      <c r="I1240" s="263" t="s">
        <v>3539</v>
      </c>
      <c r="J1240" s="89"/>
      <c r="K1240" s="89"/>
      <c r="L1240" s="89"/>
      <c r="M1240" s="89"/>
      <c r="N1240" s="264">
        <v>0</v>
      </c>
      <c r="O1240" s="264">
        <v>1708.76</v>
      </c>
      <c r="P1240" s="89" t="s">
        <v>670</v>
      </c>
    </row>
    <row r="1241" spans="1:16" ht="51" hidden="1">
      <c r="A1241" s="261">
        <v>10</v>
      </c>
      <c r="B1241" s="89"/>
      <c r="C1241" s="262" t="s">
        <v>41</v>
      </c>
      <c r="D1241" s="84">
        <v>43524</v>
      </c>
      <c r="E1241" s="85" t="s">
        <v>2983</v>
      </c>
      <c r="F1241" s="85" t="s">
        <v>6</v>
      </c>
      <c r="G1241" s="85">
        <v>977602</v>
      </c>
      <c r="H1241" s="89"/>
      <c r="I1241" s="263" t="s">
        <v>3540</v>
      </c>
      <c r="J1241" s="89"/>
      <c r="K1241" s="89"/>
      <c r="L1241" s="89"/>
      <c r="M1241" s="89"/>
      <c r="N1241" s="264">
        <v>0</v>
      </c>
      <c r="O1241" s="264">
        <v>6918.38</v>
      </c>
      <c r="P1241" s="89" t="s">
        <v>670</v>
      </c>
    </row>
    <row r="1242" spans="1:16" ht="63.75" hidden="1">
      <c r="A1242" s="261" t="s">
        <v>556</v>
      </c>
      <c r="B1242" s="89"/>
      <c r="C1242" s="262" t="s">
        <v>616</v>
      </c>
      <c r="D1242" s="84">
        <v>43524</v>
      </c>
      <c r="E1242" s="85" t="s">
        <v>2984</v>
      </c>
      <c r="F1242" s="85" t="s">
        <v>11</v>
      </c>
      <c r="G1242" s="85">
        <v>948301</v>
      </c>
      <c r="H1242" s="89"/>
      <c r="I1242" s="263" t="s">
        <v>751</v>
      </c>
      <c r="J1242" s="89"/>
      <c r="K1242" s="89"/>
      <c r="L1242" s="89"/>
      <c r="M1242" s="89"/>
      <c r="N1242" s="264">
        <v>50</v>
      </c>
      <c r="O1242" s="264">
        <v>0</v>
      </c>
      <c r="P1242" s="89" t="s">
        <v>670</v>
      </c>
    </row>
    <row r="1243" spans="1:16" ht="38.25" hidden="1">
      <c r="A1243" s="261" t="s">
        <v>565</v>
      </c>
      <c r="B1243" s="89"/>
      <c r="C1243" s="262" t="s">
        <v>615</v>
      </c>
      <c r="D1243" s="84">
        <v>43525</v>
      </c>
      <c r="E1243" s="85" t="s">
        <v>3579</v>
      </c>
      <c r="F1243" s="85" t="s">
        <v>3</v>
      </c>
      <c r="G1243" s="85">
        <v>1716626</v>
      </c>
      <c r="H1243" s="89"/>
      <c r="I1243" s="263" t="s">
        <v>4137</v>
      </c>
      <c r="J1243" s="89"/>
      <c r="K1243" s="89"/>
      <c r="L1243" s="89"/>
      <c r="M1243" s="89"/>
      <c r="N1243" s="264">
        <v>0</v>
      </c>
      <c r="O1243" s="264">
        <v>2098.5500000000002</v>
      </c>
      <c r="P1243" s="89" t="s">
        <v>670</v>
      </c>
    </row>
    <row r="1244" spans="1:16" ht="38.25" hidden="1">
      <c r="A1244" s="261" t="s">
        <v>565</v>
      </c>
      <c r="B1244" s="89"/>
      <c r="C1244" s="262" t="s">
        <v>615</v>
      </c>
      <c r="D1244" s="84">
        <v>43525</v>
      </c>
      <c r="E1244" s="85" t="s">
        <v>3580</v>
      </c>
      <c r="F1244" s="85" t="s">
        <v>3</v>
      </c>
      <c r="G1244" s="85">
        <v>1716629</v>
      </c>
      <c r="H1244" s="89"/>
      <c r="I1244" s="263" t="s">
        <v>747</v>
      </c>
      <c r="J1244" s="89"/>
      <c r="K1244" s="89"/>
      <c r="L1244" s="89"/>
      <c r="M1244" s="89"/>
      <c r="N1244" s="264">
        <v>0</v>
      </c>
      <c r="O1244" s="264">
        <v>6200</v>
      </c>
      <c r="P1244" s="89" t="s">
        <v>670</v>
      </c>
    </row>
    <row r="1245" spans="1:16" ht="51" hidden="1">
      <c r="A1245" s="261" t="s">
        <v>565</v>
      </c>
      <c r="B1245" s="89"/>
      <c r="C1245" s="262" t="s">
        <v>615</v>
      </c>
      <c r="D1245" s="84">
        <v>43525</v>
      </c>
      <c r="E1245" s="85" t="s">
        <v>3581</v>
      </c>
      <c r="F1245" s="85" t="s">
        <v>3</v>
      </c>
      <c r="G1245" s="85">
        <v>1716653</v>
      </c>
      <c r="H1245" s="89"/>
      <c r="I1245" s="263" t="s">
        <v>4138</v>
      </c>
      <c r="J1245" s="89"/>
      <c r="K1245" s="89"/>
      <c r="L1245" s="89"/>
      <c r="M1245" s="89"/>
      <c r="N1245" s="264">
        <v>0</v>
      </c>
      <c r="O1245" s="264">
        <v>695</v>
      </c>
      <c r="P1245" s="89" t="s">
        <v>670</v>
      </c>
    </row>
    <row r="1246" spans="1:16" ht="63.75" hidden="1">
      <c r="A1246" s="261">
        <v>344</v>
      </c>
      <c r="B1246" s="89"/>
      <c r="C1246" s="262" t="s">
        <v>150</v>
      </c>
      <c r="D1246" s="84">
        <v>43525</v>
      </c>
      <c r="E1246" s="85" t="s">
        <v>3582</v>
      </c>
      <c r="F1246" s="85" t="s">
        <v>3</v>
      </c>
      <c r="G1246" s="85">
        <v>1716666</v>
      </c>
      <c r="H1246" s="89"/>
      <c r="I1246" s="263" t="s">
        <v>4139</v>
      </c>
      <c r="J1246" s="89"/>
      <c r="K1246" s="89"/>
      <c r="L1246" s="89"/>
      <c r="M1246" s="89"/>
      <c r="N1246" s="264">
        <v>0</v>
      </c>
      <c r="O1246" s="264">
        <v>251.1</v>
      </c>
      <c r="P1246" s="89" t="s">
        <v>670</v>
      </c>
    </row>
    <row r="1247" spans="1:16" ht="38.25" hidden="1">
      <c r="A1247" s="261" t="s">
        <v>565</v>
      </c>
      <c r="B1247" s="89"/>
      <c r="C1247" s="262" t="s">
        <v>615</v>
      </c>
      <c r="D1247" s="84">
        <v>43525</v>
      </c>
      <c r="E1247" s="85" t="s">
        <v>3583</v>
      </c>
      <c r="F1247" s="85" t="s">
        <v>3</v>
      </c>
      <c r="G1247" s="85">
        <v>1716817</v>
      </c>
      <c r="H1247" s="89"/>
      <c r="I1247" s="263" t="s">
        <v>774</v>
      </c>
      <c r="J1247" s="89"/>
      <c r="K1247" s="89"/>
      <c r="L1247" s="89"/>
      <c r="M1247" s="89"/>
      <c r="N1247" s="264">
        <v>0</v>
      </c>
      <c r="O1247" s="264">
        <v>1360</v>
      </c>
      <c r="P1247" s="89" t="s">
        <v>670</v>
      </c>
    </row>
    <row r="1248" spans="1:16" ht="51" hidden="1">
      <c r="A1248" s="261" t="s">
        <v>565</v>
      </c>
      <c r="B1248" s="89"/>
      <c r="C1248" s="262" t="s">
        <v>615</v>
      </c>
      <c r="D1248" s="84">
        <v>43525</v>
      </c>
      <c r="E1248" s="85" t="s">
        <v>3584</v>
      </c>
      <c r="F1248" s="85" t="s">
        <v>3</v>
      </c>
      <c r="G1248" s="85">
        <v>1716806</v>
      </c>
      <c r="H1248" s="89"/>
      <c r="I1248" s="263" t="s">
        <v>713</v>
      </c>
      <c r="J1248" s="89"/>
      <c r="K1248" s="89"/>
      <c r="L1248" s="89"/>
      <c r="M1248" s="89"/>
      <c r="N1248" s="264">
        <v>0</v>
      </c>
      <c r="O1248" s="264">
        <v>1000</v>
      </c>
      <c r="P1248" s="89" t="s">
        <v>670</v>
      </c>
    </row>
    <row r="1249" spans="1:16" ht="51" hidden="1">
      <c r="A1249" s="261" t="s">
        <v>565</v>
      </c>
      <c r="B1249" s="89"/>
      <c r="C1249" s="262" t="s">
        <v>615</v>
      </c>
      <c r="D1249" s="84">
        <v>43525</v>
      </c>
      <c r="E1249" s="85" t="s">
        <v>3585</v>
      </c>
      <c r="F1249" s="85" t="s">
        <v>3</v>
      </c>
      <c r="G1249" s="85">
        <v>1716781</v>
      </c>
      <c r="H1249" s="89"/>
      <c r="I1249" s="263" t="s">
        <v>4140</v>
      </c>
      <c r="J1249" s="89"/>
      <c r="K1249" s="89"/>
      <c r="L1249" s="89"/>
      <c r="M1249" s="89"/>
      <c r="N1249" s="264">
        <v>0</v>
      </c>
      <c r="O1249" s="264">
        <v>40</v>
      </c>
      <c r="P1249" s="89" t="s">
        <v>670</v>
      </c>
    </row>
    <row r="1250" spans="1:16" ht="51" hidden="1">
      <c r="A1250" s="261" t="s">
        <v>565</v>
      </c>
      <c r="B1250" s="89"/>
      <c r="C1250" s="262" t="s">
        <v>615</v>
      </c>
      <c r="D1250" s="84">
        <v>43525</v>
      </c>
      <c r="E1250" s="85" t="s">
        <v>3586</v>
      </c>
      <c r="F1250" s="85" t="s">
        <v>3</v>
      </c>
      <c r="G1250" s="85">
        <v>1716742</v>
      </c>
      <c r="H1250" s="89"/>
      <c r="I1250" s="263" t="s">
        <v>4141</v>
      </c>
      <c r="J1250" s="89"/>
      <c r="K1250" s="89"/>
      <c r="L1250" s="89"/>
      <c r="M1250" s="89"/>
      <c r="N1250" s="264">
        <v>0</v>
      </c>
      <c r="O1250" s="264">
        <v>5020</v>
      </c>
      <c r="P1250" s="89" t="s">
        <v>670</v>
      </c>
    </row>
    <row r="1251" spans="1:16" ht="51" hidden="1">
      <c r="A1251" s="261">
        <v>35</v>
      </c>
      <c r="B1251" s="89"/>
      <c r="C1251" s="262" t="s">
        <v>46</v>
      </c>
      <c r="D1251" s="84">
        <v>43525</v>
      </c>
      <c r="E1251" s="85" t="s">
        <v>3587</v>
      </c>
      <c r="F1251" s="85" t="s">
        <v>3</v>
      </c>
      <c r="G1251" s="85">
        <v>1716741</v>
      </c>
      <c r="H1251" s="89"/>
      <c r="I1251" s="263" t="s">
        <v>3078</v>
      </c>
      <c r="J1251" s="89"/>
      <c r="K1251" s="89"/>
      <c r="L1251" s="89"/>
      <c r="M1251" s="89"/>
      <c r="N1251" s="264">
        <v>0</v>
      </c>
      <c r="O1251" s="264">
        <v>400</v>
      </c>
      <c r="P1251" s="89" t="s">
        <v>670</v>
      </c>
    </row>
    <row r="1252" spans="1:16" ht="51" hidden="1">
      <c r="A1252" s="261" t="s">
        <v>556</v>
      </c>
      <c r="B1252" s="89"/>
      <c r="C1252" s="262" t="s">
        <v>616</v>
      </c>
      <c r="D1252" s="84">
        <v>43525</v>
      </c>
      <c r="E1252" s="85" t="s">
        <v>3588</v>
      </c>
      <c r="F1252" s="85" t="s">
        <v>3</v>
      </c>
      <c r="G1252" s="85">
        <v>1716720</v>
      </c>
      <c r="H1252" s="89"/>
      <c r="I1252" s="263" t="s">
        <v>4142</v>
      </c>
      <c r="J1252" s="89"/>
      <c r="K1252" s="89"/>
      <c r="L1252" s="89"/>
      <c r="M1252" s="89"/>
      <c r="N1252" s="264">
        <v>0</v>
      </c>
      <c r="O1252" s="264">
        <v>114.5</v>
      </c>
      <c r="P1252" s="89" t="s">
        <v>670</v>
      </c>
    </row>
    <row r="1253" spans="1:16" ht="38.25" hidden="1">
      <c r="A1253" s="261" t="s">
        <v>565</v>
      </c>
      <c r="B1253" s="89"/>
      <c r="C1253" s="262" t="s">
        <v>615</v>
      </c>
      <c r="D1253" s="84">
        <v>43525</v>
      </c>
      <c r="E1253" s="85" t="s">
        <v>3589</v>
      </c>
      <c r="F1253" s="85" t="s">
        <v>3</v>
      </c>
      <c r="G1253" s="85">
        <v>1716672</v>
      </c>
      <c r="H1253" s="89"/>
      <c r="I1253" s="263" t="s">
        <v>4143</v>
      </c>
      <c r="J1253" s="89"/>
      <c r="K1253" s="89"/>
      <c r="L1253" s="89"/>
      <c r="M1253" s="89"/>
      <c r="N1253" s="264">
        <v>0</v>
      </c>
      <c r="O1253" s="264">
        <v>2126.7400000000002</v>
      </c>
      <c r="P1253" s="89" t="s">
        <v>670</v>
      </c>
    </row>
    <row r="1254" spans="1:16" ht="51" hidden="1">
      <c r="A1254" s="261">
        <v>291</v>
      </c>
      <c r="B1254" s="89"/>
      <c r="C1254" s="262" t="s">
        <v>129</v>
      </c>
      <c r="D1254" s="84">
        <v>43525</v>
      </c>
      <c r="E1254" s="85" t="s">
        <v>3590</v>
      </c>
      <c r="F1254" s="85" t="s">
        <v>3</v>
      </c>
      <c r="G1254" s="85">
        <v>1716684</v>
      </c>
      <c r="H1254" s="89"/>
      <c r="I1254" s="263" t="s">
        <v>4144</v>
      </c>
      <c r="J1254" s="89"/>
      <c r="K1254" s="89"/>
      <c r="L1254" s="89"/>
      <c r="M1254" s="89"/>
      <c r="N1254" s="264">
        <v>0</v>
      </c>
      <c r="O1254" s="264">
        <v>1209346.1200000001</v>
      </c>
      <c r="P1254" s="89" t="s">
        <v>670</v>
      </c>
    </row>
    <row r="1255" spans="1:16" ht="51" hidden="1">
      <c r="A1255" s="261" t="s">
        <v>565</v>
      </c>
      <c r="B1255" s="89"/>
      <c r="C1255" s="262" t="s">
        <v>615</v>
      </c>
      <c r="D1255" s="84">
        <v>43525</v>
      </c>
      <c r="E1255" s="85" t="s">
        <v>3591</v>
      </c>
      <c r="F1255" s="85" t="s">
        <v>3</v>
      </c>
      <c r="G1255" s="85">
        <v>1716679</v>
      </c>
      <c r="H1255" s="89"/>
      <c r="I1255" s="263" t="s">
        <v>4145</v>
      </c>
      <c r="J1255" s="89"/>
      <c r="K1255" s="89"/>
      <c r="L1255" s="89"/>
      <c r="M1255" s="89"/>
      <c r="N1255" s="264">
        <v>0</v>
      </c>
      <c r="O1255" s="264">
        <v>112.24000000000001</v>
      </c>
      <c r="P1255" s="89" t="s">
        <v>670</v>
      </c>
    </row>
    <row r="1256" spans="1:16" ht="51" hidden="1">
      <c r="A1256" s="261" t="s">
        <v>565</v>
      </c>
      <c r="B1256" s="89"/>
      <c r="C1256" s="262" t="s">
        <v>615</v>
      </c>
      <c r="D1256" s="84">
        <v>43525</v>
      </c>
      <c r="E1256" s="85" t="s">
        <v>3592</v>
      </c>
      <c r="F1256" s="85" t="s">
        <v>3</v>
      </c>
      <c r="G1256" s="85">
        <v>1716675</v>
      </c>
      <c r="H1256" s="89"/>
      <c r="I1256" s="263" t="s">
        <v>4146</v>
      </c>
      <c r="J1256" s="89"/>
      <c r="K1256" s="89"/>
      <c r="L1256" s="89"/>
      <c r="M1256" s="89"/>
      <c r="N1256" s="264">
        <v>0</v>
      </c>
      <c r="O1256" s="264">
        <v>706.89</v>
      </c>
      <c r="P1256" s="89" t="s">
        <v>670</v>
      </c>
    </row>
    <row r="1257" spans="1:16" ht="51" hidden="1">
      <c r="A1257" s="261">
        <v>10</v>
      </c>
      <c r="B1257" s="89"/>
      <c r="C1257" s="262" t="s">
        <v>41</v>
      </c>
      <c r="D1257" s="84">
        <v>43525</v>
      </c>
      <c r="E1257" s="85" t="s">
        <v>3593</v>
      </c>
      <c r="F1257" s="85" t="s">
        <v>6</v>
      </c>
      <c r="G1257" s="85">
        <v>978378</v>
      </c>
      <c r="H1257" s="89"/>
      <c r="I1257" s="263" t="s">
        <v>4147</v>
      </c>
      <c r="J1257" s="89"/>
      <c r="K1257" s="89"/>
      <c r="L1257" s="89"/>
      <c r="M1257" s="89"/>
      <c r="N1257" s="264">
        <v>0</v>
      </c>
      <c r="O1257" s="264">
        <v>18724.03</v>
      </c>
      <c r="P1257" s="89" t="s">
        <v>670</v>
      </c>
    </row>
    <row r="1258" spans="1:16" ht="76.5" hidden="1">
      <c r="A1258" s="261">
        <v>513</v>
      </c>
      <c r="B1258" s="89"/>
      <c r="C1258" s="262" t="s">
        <v>171</v>
      </c>
      <c r="D1258" s="84">
        <v>43525</v>
      </c>
      <c r="E1258" s="85" t="s">
        <v>3594</v>
      </c>
      <c r="F1258" s="85" t="s">
        <v>15</v>
      </c>
      <c r="G1258" s="85">
        <v>978371</v>
      </c>
      <c r="H1258" s="89"/>
      <c r="I1258" s="263" t="s">
        <v>4148</v>
      </c>
      <c r="J1258" s="89"/>
      <c r="K1258" s="89"/>
      <c r="L1258" s="89"/>
      <c r="M1258" s="89"/>
      <c r="N1258" s="264">
        <v>977.2</v>
      </c>
      <c r="O1258" s="264">
        <v>0</v>
      </c>
      <c r="P1258" s="89" t="s">
        <v>670</v>
      </c>
    </row>
    <row r="1259" spans="1:16" ht="76.5" hidden="1">
      <c r="A1259" s="261" t="s">
        <v>557</v>
      </c>
      <c r="B1259" s="89"/>
      <c r="C1259" s="262" t="s">
        <v>777</v>
      </c>
      <c r="D1259" s="84">
        <v>43525</v>
      </c>
      <c r="E1259" s="85" t="s">
        <v>3595</v>
      </c>
      <c r="F1259" s="85" t="s">
        <v>13</v>
      </c>
      <c r="G1259" s="85">
        <v>948312</v>
      </c>
      <c r="H1259" s="89"/>
      <c r="I1259" s="263" t="s">
        <v>4149</v>
      </c>
      <c r="J1259" s="89"/>
      <c r="K1259" s="89"/>
      <c r="L1259" s="89"/>
      <c r="M1259" s="89"/>
      <c r="N1259" s="264">
        <v>63242804.829999998</v>
      </c>
      <c r="O1259" s="264">
        <v>0</v>
      </c>
      <c r="P1259" s="89" t="s">
        <v>670</v>
      </c>
    </row>
    <row r="1260" spans="1:16" ht="51" hidden="1">
      <c r="A1260" s="261" t="s">
        <v>557</v>
      </c>
      <c r="B1260" s="89"/>
      <c r="C1260" s="262" t="s">
        <v>777</v>
      </c>
      <c r="D1260" s="84">
        <v>43525</v>
      </c>
      <c r="E1260" s="85" t="s">
        <v>3596</v>
      </c>
      <c r="F1260" s="85" t="s">
        <v>11</v>
      </c>
      <c r="G1260" s="85">
        <v>948332</v>
      </c>
      <c r="H1260" s="89"/>
      <c r="I1260" s="263" t="s">
        <v>4150</v>
      </c>
      <c r="J1260" s="89"/>
      <c r="K1260" s="89"/>
      <c r="L1260" s="89"/>
      <c r="M1260" s="89"/>
      <c r="N1260" s="264">
        <v>50</v>
      </c>
      <c r="O1260" s="264">
        <v>0</v>
      </c>
      <c r="P1260" s="89" t="s">
        <v>670</v>
      </c>
    </row>
    <row r="1261" spans="1:16" ht="51" hidden="1">
      <c r="A1261" s="261" t="s">
        <v>565</v>
      </c>
      <c r="B1261" s="89"/>
      <c r="C1261" s="262" t="s">
        <v>615</v>
      </c>
      <c r="D1261" s="84">
        <v>43530</v>
      </c>
      <c r="E1261" s="85" t="s">
        <v>3597</v>
      </c>
      <c r="F1261" s="85" t="s">
        <v>3</v>
      </c>
      <c r="G1261" s="85">
        <v>1717031</v>
      </c>
      <c r="H1261" s="89"/>
      <c r="I1261" s="263" t="s">
        <v>2048</v>
      </c>
      <c r="J1261" s="89"/>
      <c r="K1261" s="89"/>
      <c r="L1261" s="89"/>
      <c r="M1261" s="89"/>
      <c r="N1261" s="264">
        <v>0</v>
      </c>
      <c r="O1261" s="264">
        <v>1726</v>
      </c>
      <c r="P1261" s="89" t="s">
        <v>670</v>
      </c>
    </row>
    <row r="1262" spans="1:16" ht="51" hidden="1">
      <c r="A1262" s="261" t="s">
        <v>565</v>
      </c>
      <c r="B1262" s="89"/>
      <c r="C1262" s="262" t="s">
        <v>615</v>
      </c>
      <c r="D1262" s="84">
        <v>43530</v>
      </c>
      <c r="E1262" s="85" t="s">
        <v>3598</v>
      </c>
      <c r="F1262" s="85" t="s">
        <v>3</v>
      </c>
      <c r="G1262" s="85">
        <v>1717027</v>
      </c>
      <c r="H1262" s="89"/>
      <c r="I1262" s="263" t="s">
        <v>3097</v>
      </c>
      <c r="J1262" s="89"/>
      <c r="K1262" s="89"/>
      <c r="L1262" s="89"/>
      <c r="M1262" s="89"/>
      <c r="N1262" s="264">
        <v>0</v>
      </c>
      <c r="O1262" s="264">
        <v>494</v>
      </c>
      <c r="P1262" s="89" t="s">
        <v>670</v>
      </c>
    </row>
    <row r="1263" spans="1:16" ht="38.25" hidden="1">
      <c r="A1263" s="261" t="s">
        <v>565</v>
      </c>
      <c r="B1263" s="89"/>
      <c r="C1263" s="262" t="s">
        <v>615</v>
      </c>
      <c r="D1263" s="84">
        <v>43530</v>
      </c>
      <c r="E1263" s="85" t="s">
        <v>3599</v>
      </c>
      <c r="F1263" s="85" t="s">
        <v>3</v>
      </c>
      <c r="G1263" s="85">
        <v>1717019</v>
      </c>
      <c r="H1263" s="89"/>
      <c r="I1263" s="263" t="s">
        <v>4151</v>
      </c>
      <c r="J1263" s="89"/>
      <c r="K1263" s="89"/>
      <c r="L1263" s="89"/>
      <c r="M1263" s="89"/>
      <c r="N1263" s="264">
        <v>0</v>
      </c>
      <c r="O1263" s="264">
        <v>800</v>
      </c>
      <c r="P1263" s="89" t="s">
        <v>670</v>
      </c>
    </row>
    <row r="1264" spans="1:16" ht="51" hidden="1">
      <c r="A1264" s="261">
        <v>513</v>
      </c>
      <c r="B1264" s="89"/>
      <c r="C1264" s="262" t="s">
        <v>171</v>
      </c>
      <c r="D1264" s="84">
        <v>43530</v>
      </c>
      <c r="E1264" s="85" t="s">
        <v>3600</v>
      </c>
      <c r="F1264" s="85" t="s">
        <v>3</v>
      </c>
      <c r="G1264" s="85">
        <v>1717012</v>
      </c>
      <c r="H1264" s="89"/>
      <c r="I1264" s="263" t="s">
        <v>4152</v>
      </c>
      <c r="J1264" s="89"/>
      <c r="K1264" s="89"/>
      <c r="L1264" s="89"/>
      <c r="M1264" s="89"/>
      <c r="N1264" s="264">
        <v>0</v>
      </c>
      <c r="O1264" s="264">
        <v>16022.970000000001</v>
      </c>
      <c r="P1264" s="89" t="s">
        <v>670</v>
      </c>
    </row>
    <row r="1265" spans="1:16" ht="63.75" hidden="1">
      <c r="A1265" s="261" t="s">
        <v>565</v>
      </c>
      <c r="B1265" s="89"/>
      <c r="C1265" s="262" t="s">
        <v>615</v>
      </c>
      <c r="D1265" s="84">
        <v>43530</v>
      </c>
      <c r="E1265" s="85" t="s">
        <v>3601</v>
      </c>
      <c r="F1265" s="85" t="s">
        <v>3</v>
      </c>
      <c r="G1265" s="85">
        <v>1717083</v>
      </c>
      <c r="H1265" s="89"/>
      <c r="I1265" s="263" t="s">
        <v>4153</v>
      </c>
      <c r="J1265" s="89"/>
      <c r="K1265" s="89"/>
      <c r="L1265" s="89"/>
      <c r="M1265" s="89"/>
      <c r="N1265" s="264">
        <v>0</v>
      </c>
      <c r="O1265" s="264">
        <v>470</v>
      </c>
      <c r="P1265" s="89" t="s">
        <v>670</v>
      </c>
    </row>
    <row r="1266" spans="1:16" ht="63.75" hidden="1">
      <c r="A1266" s="261" t="s">
        <v>565</v>
      </c>
      <c r="B1266" s="89"/>
      <c r="C1266" s="262" t="s">
        <v>615</v>
      </c>
      <c r="D1266" s="84">
        <v>43530</v>
      </c>
      <c r="E1266" s="85" t="s">
        <v>3602</v>
      </c>
      <c r="F1266" s="85" t="s">
        <v>3</v>
      </c>
      <c r="G1266" s="85">
        <v>1717110</v>
      </c>
      <c r="H1266" s="89"/>
      <c r="I1266" s="263" t="s">
        <v>4154</v>
      </c>
      <c r="J1266" s="89"/>
      <c r="K1266" s="89"/>
      <c r="L1266" s="89"/>
      <c r="M1266" s="89"/>
      <c r="N1266" s="264">
        <v>0</v>
      </c>
      <c r="O1266" s="264">
        <v>53.03</v>
      </c>
      <c r="P1266" s="89" t="s">
        <v>670</v>
      </c>
    </row>
    <row r="1267" spans="1:16" ht="63.75" hidden="1">
      <c r="A1267" s="261" t="s">
        <v>565</v>
      </c>
      <c r="B1267" s="89"/>
      <c r="C1267" s="262" t="s">
        <v>615</v>
      </c>
      <c r="D1267" s="84">
        <v>43530</v>
      </c>
      <c r="E1267" s="85" t="s">
        <v>3603</v>
      </c>
      <c r="F1267" s="85" t="s">
        <v>3</v>
      </c>
      <c r="G1267" s="85">
        <v>1717111</v>
      </c>
      <c r="H1267" s="89"/>
      <c r="I1267" s="263" t="s">
        <v>4155</v>
      </c>
      <c r="J1267" s="89"/>
      <c r="K1267" s="89"/>
      <c r="L1267" s="89"/>
      <c r="M1267" s="89"/>
      <c r="N1267" s="264">
        <v>0</v>
      </c>
      <c r="O1267" s="264">
        <v>53.03</v>
      </c>
      <c r="P1267" s="89" t="s">
        <v>670</v>
      </c>
    </row>
    <row r="1268" spans="1:16" ht="38.25" hidden="1">
      <c r="A1268" s="261" t="s">
        <v>565</v>
      </c>
      <c r="B1268" s="89"/>
      <c r="C1268" s="262" t="s">
        <v>615</v>
      </c>
      <c r="D1268" s="84">
        <v>43530</v>
      </c>
      <c r="E1268" s="85" t="s">
        <v>3604</v>
      </c>
      <c r="F1268" s="85" t="s">
        <v>3</v>
      </c>
      <c r="G1268" s="85">
        <v>1717114</v>
      </c>
      <c r="H1268" s="89"/>
      <c r="I1268" s="263" t="s">
        <v>1998</v>
      </c>
      <c r="J1268" s="89"/>
      <c r="K1268" s="89"/>
      <c r="L1268" s="89"/>
      <c r="M1268" s="89"/>
      <c r="N1268" s="264">
        <v>0</v>
      </c>
      <c r="O1268" s="264">
        <v>400</v>
      </c>
      <c r="P1268" s="89" t="s">
        <v>670</v>
      </c>
    </row>
    <row r="1269" spans="1:16" ht="51" hidden="1">
      <c r="A1269" s="261" t="s">
        <v>565</v>
      </c>
      <c r="B1269" s="89"/>
      <c r="C1269" s="262" t="s">
        <v>615</v>
      </c>
      <c r="D1269" s="84">
        <v>43530</v>
      </c>
      <c r="E1269" s="85" t="s">
        <v>3605</v>
      </c>
      <c r="F1269" s="85" t="s">
        <v>3</v>
      </c>
      <c r="G1269" s="85">
        <v>1717120</v>
      </c>
      <c r="H1269" s="89"/>
      <c r="I1269" s="263" t="s">
        <v>3101</v>
      </c>
      <c r="J1269" s="89"/>
      <c r="K1269" s="89"/>
      <c r="L1269" s="89"/>
      <c r="M1269" s="89"/>
      <c r="N1269" s="264">
        <v>0</v>
      </c>
      <c r="O1269" s="264">
        <v>4310</v>
      </c>
      <c r="P1269" s="89" t="s">
        <v>670</v>
      </c>
    </row>
    <row r="1270" spans="1:16" ht="51" hidden="1">
      <c r="A1270" s="261">
        <v>35</v>
      </c>
      <c r="B1270" s="89"/>
      <c r="C1270" s="262" t="s">
        <v>46</v>
      </c>
      <c r="D1270" s="84">
        <v>43530</v>
      </c>
      <c r="E1270" s="85" t="s">
        <v>3606</v>
      </c>
      <c r="F1270" s="85" t="s">
        <v>3</v>
      </c>
      <c r="G1270" s="85">
        <v>1716963</v>
      </c>
      <c r="H1270" s="89"/>
      <c r="I1270" s="263" t="s">
        <v>4156</v>
      </c>
      <c r="J1270" s="89"/>
      <c r="K1270" s="89"/>
      <c r="L1270" s="89"/>
      <c r="M1270" s="89"/>
      <c r="N1270" s="264">
        <v>0</v>
      </c>
      <c r="O1270" s="264">
        <v>925</v>
      </c>
      <c r="P1270" s="89" t="s">
        <v>670</v>
      </c>
    </row>
    <row r="1271" spans="1:16" ht="51" hidden="1">
      <c r="A1271" s="261" t="s">
        <v>565</v>
      </c>
      <c r="B1271" s="89"/>
      <c r="C1271" s="262" t="s">
        <v>615</v>
      </c>
      <c r="D1271" s="84">
        <v>43530</v>
      </c>
      <c r="E1271" s="85" t="s">
        <v>3607</v>
      </c>
      <c r="F1271" s="85" t="s">
        <v>3</v>
      </c>
      <c r="G1271" s="85">
        <v>1716971</v>
      </c>
      <c r="H1271" s="89"/>
      <c r="I1271" s="263" t="s">
        <v>4157</v>
      </c>
      <c r="J1271" s="89"/>
      <c r="K1271" s="89"/>
      <c r="L1271" s="89"/>
      <c r="M1271" s="89"/>
      <c r="N1271" s="264">
        <v>0</v>
      </c>
      <c r="O1271" s="264">
        <v>4389.24</v>
      </c>
      <c r="P1271" s="89" t="s">
        <v>670</v>
      </c>
    </row>
    <row r="1272" spans="1:16" ht="38.25" hidden="1">
      <c r="A1272" s="261" t="s">
        <v>565</v>
      </c>
      <c r="B1272" s="89"/>
      <c r="C1272" s="262" t="s">
        <v>615</v>
      </c>
      <c r="D1272" s="84">
        <v>43530</v>
      </c>
      <c r="E1272" s="85" t="s">
        <v>3608</v>
      </c>
      <c r="F1272" s="85" t="s">
        <v>3</v>
      </c>
      <c r="G1272" s="85">
        <v>1716980</v>
      </c>
      <c r="H1272" s="89"/>
      <c r="I1272" s="263" t="s">
        <v>712</v>
      </c>
      <c r="J1272" s="89"/>
      <c r="K1272" s="89"/>
      <c r="L1272" s="89"/>
      <c r="M1272" s="89"/>
      <c r="N1272" s="264">
        <v>0</v>
      </c>
      <c r="O1272" s="264">
        <v>545</v>
      </c>
      <c r="P1272" s="89" t="s">
        <v>670</v>
      </c>
    </row>
    <row r="1273" spans="1:16" ht="51" hidden="1">
      <c r="A1273" s="261" t="s">
        <v>565</v>
      </c>
      <c r="B1273" s="89"/>
      <c r="C1273" s="262" t="s">
        <v>615</v>
      </c>
      <c r="D1273" s="84">
        <v>43530</v>
      </c>
      <c r="E1273" s="85" t="s">
        <v>3609</v>
      </c>
      <c r="F1273" s="85" t="s">
        <v>3</v>
      </c>
      <c r="G1273" s="85">
        <v>1716982</v>
      </c>
      <c r="H1273" s="89"/>
      <c r="I1273" s="263" t="s">
        <v>714</v>
      </c>
      <c r="J1273" s="89"/>
      <c r="K1273" s="89"/>
      <c r="L1273" s="89"/>
      <c r="M1273" s="89"/>
      <c r="N1273" s="264">
        <v>0</v>
      </c>
      <c r="O1273" s="264">
        <v>711.18000000000006</v>
      </c>
      <c r="P1273" s="89" t="s">
        <v>670</v>
      </c>
    </row>
    <row r="1274" spans="1:16" ht="38.25" hidden="1">
      <c r="A1274" s="261" t="s">
        <v>565</v>
      </c>
      <c r="B1274" s="89"/>
      <c r="C1274" s="262" t="s">
        <v>615</v>
      </c>
      <c r="D1274" s="84">
        <v>43530</v>
      </c>
      <c r="E1274" s="85" t="s">
        <v>3610</v>
      </c>
      <c r="F1274" s="85" t="s">
        <v>3</v>
      </c>
      <c r="G1274" s="85">
        <v>1717001</v>
      </c>
      <c r="H1274" s="89"/>
      <c r="I1274" s="263" t="s">
        <v>4158</v>
      </c>
      <c r="J1274" s="89"/>
      <c r="K1274" s="89"/>
      <c r="L1274" s="89"/>
      <c r="M1274" s="89"/>
      <c r="N1274" s="264">
        <v>0</v>
      </c>
      <c r="O1274" s="264">
        <v>3615</v>
      </c>
      <c r="P1274" s="89" t="s">
        <v>670</v>
      </c>
    </row>
    <row r="1275" spans="1:16" ht="51" hidden="1">
      <c r="A1275" s="261" t="s">
        <v>565</v>
      </c>
      <c r="B1275" s="89"/>
      <c r="C1275" s="262" t="s">
        <v>615</v>
      </c>
      <c r="D1275" s="84">
        <v>43530</v>
      </c>
      <c r="E1275" s="85" t="s">
        <v>3611</v>
      </c>
      <c r="F1275" s="85" t="s">
        <v>3</v>
      </c>
      <c r="G1275" s="85">
        <v>1717002</v>
      </c>
      <c r="H1275" s="89"/>
      <c r="I1275" s="263" t="s">
        <v>4159</v>
      </c>
      <c r="J1275" s="89"/>
      <c r="K1275" s="89"/>
      <c r="L1275" s="89"/>
      <c r="M1275" s="89"/>
      <c r="N1275" s="264">
        <v>0</v>
      </c>
      <c r="O1275" s="264">
        <v>460</v>
      </c>
      <c r="P1275" s="89" t="s">
        <v>670</v>
      </c>
    </row>
    <row r="1276" spans="1:16" ht="38.25" hidden="1">
      <c r="A1276" s="261" t="s">
        <v>565</v>
      </c>
      <c r="B1276" s="89"/>
      <c r="C1276" s="262" t="s">
        <v>615</v>
      </c>
      <c r="D1276" s="84">
        <v>43530</v>
      </c>
      <c r="E1276" s="85" t="s">
        <v>3612</v>
      </c>
      <c r="F1276" s="85" t="s">
        <v>3</v>
      </c>
      <c r="G1276" s="85">
        <v>1717152</v>
      </c>
      <c r="H1276" s="89"/>
      <c r="I1276" s="263" t="s">
        <v>717</v>
      </c>
      <c r="J1276" s="89"/>
      <c r="K1276" s="89"/>
      <c r="L1276" s="89"/>
      <c r="M1276" s="89"/>
      <c r="N1276" s="264">
        <v>0</v>
      </c>
      <c r="O1276" s="264">
        <v>800</v>
      </c>
      <c r="P1276" s="89" t="s">
        <v>670</v>
      </c>
    </row>
    <row r="1277" spans="1:16" ht="51" hidden="1">
      <c r="A1277" s="261">
        <v>223</v>
      </c>
      <c r="B1277" s="89"/>
      <c r="C1277" s="262" t="s">
        <v>104</v>
      </c>
      <c r="D1277" s="84">
        <v>43530</v>
      </c>
      <c r="E1277" s="85" t="s">
        <v>3613</v>
      </c>
      <c r="F1277" s="85" t="s">
        <v>3</v>
      </c>
      <c r="G1277" s="85">
        <v>1717169</v>
      </c>
      <c r="H1277" s="89"/>
      <c r="I1277" s="263" t="s">
        <v>4160</v>
      </c>
      <c r="J1277" s="89"/>
      <c r="K1277" s="89"/>
      <c r="L1277" s="89"/>
      <c r="M1277" s="89"/>
      <c r="N1277" s="264">
        <v>0</v>
      </c>
      <c r="O1277" s="264">
        <v>500</v>
      </c>
      <c r="P1277" s="89" t="s">
        <v>670</v>
      </c>
    </row>
    <row r="1278" spans="1:16" ht="63.75" hidden="1">
      <c r="A1278" s="261">
        <v>513</v>
      </c>
      <c r="B1278" s="89"/>
      <c r="C1278" s="262" t="s">
        <v>171</v>
      </c>
      <c r="D1278" s="84">
        <v>43530</v>
      </c>
      <c r="E1278" s="85" t="s">
        <v>3614</v>
      </c>
      <c r="F1278" s="85" t="s">
        <v>3</v>
      </c>
      <c r="G1278" s="85">
        <v>1717016</v>
      </c>
      <c r="H1278" s="89"/>
      <c r="I1278" s="263" t="s">
        <v>4161</v>
      </c>
      <c r="J1278" s="89"/>
      <c r="K1278" s="89"/>
      <c r="L1278" s="89"/>
      <c r="M1278" s="89"/>
      <c r="N1278" s="264">
        <v>0</v>
      </c>
      <c r="O1278" s="264">
        <v>34999.35</v>
      </c>
      <c r="P1278" s="89" t="s">
        <v>670</v>
      </c>
    </row>
    <row r="1279" spans="1:16" ht="51" hidden="1">
      <c r="A1279" s="261" t="s">
        <v>565</v>
      </c>
      <c r="B1279" s="89"/>
      <c r="C1279" s="262" t="s">
        <v>615</v>
      </c>
      <c r="D1279" s="84">
        <v>43530</v>
      </c>
      <c r="E1279" s="85" t="s">
        <v>3615</v>
      </c>
      <c r="F1279" s="85" t="s">
        <v>3</v>
      </c>
      <c r="G1279" s="85">
        <v>1717032</v>
      </c>
      <c r="H1279" s="89"/>
      <c r="I1279" s="263" t="s">
        <v>4162</v>
      </c>
      <c r="J1279" s="89"/>
      <c r="K1279" s="89"/>
      <c r="L1279" s="89"/>
      <c r="M1279" s="89"/>
      <c r="N1279" s="264">
        <v>0</v>
      </c>
      <c r="O1279" s="264">
        <v>40.6</v>
      </c>
      <c r="P1279" s="89" t="s">
        <v>670</v>
      </c>
    </row>
    <row r="1280" spans="1:16" ht="76.5" hidden="1">
      <c r="A1280" s="261" t="s">
        <v>557</v>
      </c>
      <c r="B1280" s="89"/>
      <c r="C1280" s="262" t="s">
        <v>777</v>
      </c>
      <c r="D1280" s="84">
        <v>43530</v>
      </c>
      <c r="E1280" s="85" t="s">
        <v>3616</v>
      </c>
      <c r="F1280" s="85" t="s">
        <v>6</v>
      </c>
      <c r="G1280" s="85">
        <v>1089942</v>
      </c>
      <c r="H1280" s="89"/>
      <c r="I1280" s="263" t="s">
        <v>4164</v>
      </c>
      <c r="J1280" s="89"/>
      <c r="K1280" s="89"/>
      <c r="L1280" s="89"/>
      <c r="M1280" s="89"/>
      <c r="N1280" s="264">
        <v>0</v>
      </c>
      <c r="O1280" s="264">
        <v>22000</v>
      </c>
      <c r="P1280" s="89" t="s">
        <v>670</v>
      </c>
    </row>
    <row r="1281" spans="1:16" ht="76.5" hidden="1">
      <c r="A1281" s="261" t="s">
        <v>557</v>
      </c>
      <c r="B1281" s="89"/>
      <c r="C1281" s="262" t="s">
        <v>777</v>
      </c>
      <c r="D1281" s="84">
        <v>43530</v>
      </c>
      <c r="E1281" s="85" t="s">
        <v>3617</v>
      </c>
      <c r="F1281" s="85" t="s">
        <v>6</v>
      </c>
      <c r="G1281" s="85">
        <v>1089949</v>
      </c>
      <c r="H1281" s="89"/>
      <c r="I1281" s="263" t="s">
        <v>4165</v>
      </c>
      <c r="J1281" s="89"/>
      <c r="K1281" s="89"/>
      <c r="L1281" s="89"/>
      <c r="M1281" s="89"/>
      <c r="N1281" s="264">
        <v>0</v>
      </c>
      <c r="O1281" s="264">
        <v>198000</v>
      </c>
      <c r="P1281" s="89" t="s">
        <v>670</v>
      </c>
    </row>
    <row r="1282" spans="1:16" ht="51" hidden="1">
      <c r="A1282" s="261">
        <v>591</v>
      </c>
      <c r="B1282" s="89"/>
      <c r="C1282" s="262" t="s">
        <v>1364</v>
      </c>
      <c r="D1282" s="84">
        <v>43531</v>
      </c>
      <c r="E1282" s="85" t="s">
        <v>3618</v>
      </c>
      <c r="F1282" s="85" t="s">
        <v>3</v>
      </c>
      <c r="G1282" s="85">
        <v>1717589</v>
      </c>
      <c r="H1282" s="89"/>
      <c r="I1282" s="263" t="s">
        <v>4166</v>
      </c>
      <c r="J1282" s="89"/>
      <c r="K1282" s="89"/>
      <c r="L1282" s="89"/>
      <c r="M1282" s="89"/>
      <c r="N1282" s="264">
        <v>0</v>
      </c>
      <c r="O1282" s="264">
        <v>1778.77</v>
      </c>
      <c r="P1282" s="89" t="s">
        <v>670</v>
      </c>
    </row>
    <row r="1283" spans="1:16" ht="51" hidden="1">
      <c r="A1283" s="261">
        <v>591</v>
      </c>
      <c r="B1283" s="89"/>
      <c r="C1283" s="262" t="s">
        <v>1364</v>
      </c>
      <c r="D1283" s="84">
        <v>43531</v>
      </c>
      <c r="E1283" s="85" t="s">
        <v>3619</v>
      </c>
      <c r="F1283" s="85" t="s">
        <v>3</v>
      </c>
      <c r="G1283" s="85">
        <v>1717551</v>
      </c>
      <c r="H1283" s="89"/>
      <c r="I1283" s="263" t="s">
        <v>4167</v>
      </c>
      <c r="J1283" s="89"/>
      <c r="K1283" s="89"/>
      <c r="L1283" s="89"/>
      <c r="M1283" s="89"/>
      <c r="N1283" s="264">
        <v>0</v>
      </c>
      <c r="O1283" s="264">
        <v>212.77</v>
      </c>
      <c r="P1283" s="89" t="s">
        <v>670</v>
      </c>
    </row>
    <row r="1284" spans="1:16" ht="51" hidden="1">
      <c r="A1284" s="261">
        <v>591</v>
      </c>
      <c r="B1284" s="89"/>
      <c r="C1284" s="262" t="s">
        <v>1364</v>
      </c>
      <c r="D1284" s="84">
        <v>43531</v>
      </c>
      <c r="E1284" s="85" t="s">
        <v>3620</v>
      </c>
      <c r="F1284" s="85" t="s">
        <v>3</v>
      </c>
      <c r="G1284" s="85">
        <v>1717550</v>
      </c>
      <c r="H1284" s="89"/>
      <c r="I1284" s="263" t="s">
        <v>4168</v>
      </c>
      <c r="J1284" s="89"/>
      <c r="K1284" s="89"/>
      <c r="L1284" s="89"/>
      <c r="M1284" s="89"/>
      <c r="N1284" s="264">
        <v>0</v>
      </c>
      <c r="O1284" s="264">
        <v>1163.51</v>
      </c>
      <c r="P1284" s="89" t="s">
        <v>670</v>
      </c>
    </row>
    <row r="1285" spans="1:16" ht="51" hidden="1">
      <c r="A1285" s="261">
        <v>591</v>
      </c>
      <c r="B1285" s="89"/>
      <c r="C1285" s="262" t="s">
        <v>1364</v>
      </c>
      <c r="D1285" s="84">
        <v>43531</v>
      </c>
      <c r="E1285" s="85" t="s">
        <v>3621</v>
      </c>
      <c r="F1285" s="85" t="s">
        <v>3</v>
      </c>
      <c r="G1285" s="85">
        <v>1717549</v>
      </c>
      <c r="H1285" s="89"/>
      <c r="I1285" s="263" t="s">
        <v>4167</v>
      </c>
      <c r="J1285" s="89"/>
      <c r="K1285" s="89"/>
      <c r="L1285" s="89"/>
      <c r="M1285" s="89"/>
      <c r="N1285" s="264">
        <v>0</v>
      </c>
      <c r="O1285" s="264">
        <v>180.98</v>
      </c>
      <c r="P1285" s="89" t="s">
        <v>670</v>
      </c>
    </row>
    <row r="1286" spans="1:16" ht="63.75" hidden="1">
      <c r="A1286" s="261" t="s">
        <v>565</v>
      </c>
      <c r="B1286" s="89"/>
      <c r="C1286" s="262" t="s">
        <v>615</v>
      </c>
      <c r="D1286" s="84">
        <v>43531</v>
      </c>
      <c r="E1286" s="85" t="s">
        <v>3622</v>
      </c>
      <c r="F1286" s="85" t="s">
        <v>3</v>
      </c>
      <c r="G1286" s="85">
        <v>1717525</v>
      </c>
      <c r="H1286" s="89"/>
      <c r="I1286" s="263" t="s">
        <v>4169</v>
      </c>
      <c r="J1286" s="89"/>
      <c r="K1286" s="89"/>
      <c r="L1286" s="89"/>
      <c r="M1286" s="89"/>
      <c r="N1286" s="264">
        <v>0</v>
      </c>
      <c r="O1286" s="264">
        <v>216.67000000000002</v>
      </c>
      <c r="P1286" s="89" t="s">
        <v>670</v>
      </c>
    </row>
    <row r="1287" spans="1:16" ht="63.75" hidden="1">
      <c r="A1287" s="261" t="s">
        <v>565</v>
      </c>
      <c r="B1287" s="89"/>
      <c r="C1287" s="262" t="s">
        <v>615</v>
      </c>
      <c r="D1287" s="84">
        <v>43531</v>
      </c>
      <c r="E1287" s="85" t="s">
        <v>3623</v>
      </c>
      <c r="F1287" s="85" t="s">
        <v>3</v>
      </c>
      <c r="G1287" s="85">
        <v>1717681</v>
      </c>
      <c r="H1287" s="89"/>
      <c r="I1287" s="263" t="s">
        <v>4170</v>
      </c>
      <c r="J1287" s="89"/>
      <c r="K1287" s="89"/>
      <c r="L1287" s="89"/>
      <c r="M1287" s="89"/>
      <c r="N1287" s="264">
        <v>0</v>
      </c>
      <c r="O1287" s="264">
        <v>766.31000000000006</v>
      </c>
      <c r="P1287" s="89" t="s">
        <v>670</v>
      </c>
    </row>
    <row r="1288" spans="1:16" ht="63.75" hidden="1">
      <c r="A1288" s="261" t="s">
        <v>565</v>
      </c>
      <c r="B1288" s="89"/>
      <c r="C1288" s="262" t="s">
        <v>615</v>
      </c>
      <c r="D1288" s="84">
        <v>43531</v>
      </c>
      <c r="E1288" s="85" t="s">
        <v>3624</v>
      </c>
      <c r="F1288" s="85" t="s">
        <v>3</v>
      </c>
      <c r="G1288" s="85">
        <v>1717680</v>
      </c>
      <c r="H1288" s="89"/>
      <c r="I1288" s="263" t="s">
        <v>4171</v>
      </c>
      <c r="J1288" s="89"/>
      <c r="K1288" s="89"/>
      <c r="L1288" s="89"/>
      <c r="M1288" s="89"/>
      <c r="N1288" s="264">
        <v>0</v>
      </c>
      <c r="O1288" s="264">
        <v>766.31000000000006</v>
      </c>
      <c r="P1288" s="89" t="s">
        <v>670</v>
      </c>
    </row>
    <row r="1289" spans="1:16" ht="51" hidden="1">
      <c r="A1289" s="261" t="s">
        <v>565</v>
      </c>
      <c r="B1289" s="89"/>
      <c r="C1289" s="262" t="s">
        <v>615</v>
      </c>
      <c r="D1289" s="84">
        <v>43531</v>
      </c>
      <c r="E1289" s="85" t="s">
        <v>3625</v>
      </c>
      <c r="F1289" s="85" t="s">
        <v>3</v>
      </c>
      <c r="G1289" s="85">
        <v>1717676</v>
      </c>
      <c r="H1289" s="89"/>
      <c r="I1289" s="263" t="s">
        <v>4172</v>
      </c>
      <c r="J1289" s="89"/>
      <c r="K1289" s="89"/>
      <c r="L1289" s="89"/>
      <c r="M1289" s="89"/>
      <c r="N1289" s="264">
        <v>0</v>
      </c>
      <c r="O1289" s="264">
        <v>4677.34</v>
      </c>
      <c r="P1289" s="89" t="s">
        <v>670</v>
      </c>
    </row>
    <row r="1290" spans="1:16" ht="38.25" hidden="1">
      <c r="A1290" s="261">
        <v>35</v>
      </c>
      <c r="B1290" s="89"/>
      <c r="C1290" s="262" t="s">
        <v>46</v>
      </c>
      <c r="D1290" s="84">
        <v>43531</v>
      </c>
      <c r="E1290" s="85" t="s">
        <v>3626</v>
      </c>
      <c r="F1290" s="85" t="s">
        <v>3</v>
      </c>
      <c r="G1290" s="85">
        <v>1717627</v>
      </c>
      <c r="H1290" s="89"/>
      <c r="I1290" s="263" t="s">
        <v>2985</v>
      </c>
      <c r="J1290" s="89"/>
      <c r="K1290" s="89"/>
      <c r="L1290" s="89"/>
      <c r="M1290" s="89"/>
      <c r="N1290" s="264">
        <v>0</v>
      </c>
      <c r="O1290" s="264">
        <v>1000</v>
      </c>
      <c r="P1290" s="89" t="s">
        <v>670</v>
      </c>
    </row>
    <row r="1291" spans="1:16" ht="51" hidden="1">
      <c r="A1291" s="261">
        <v>591</v>
      </c>
      <c r="B1291" s="89"/>
      <c r="C1291" s="262" t="s">
        <v>1364</v>
      </c>
      <c r="D1291" s="84">
        <v>43531</v>
      </c>
      <c r="E1291" s="85" t="s">
        <v>3627</v>
      </c>
      <c r="F1291" s="85" t="s">
        <v>3</v>
      </c>
      <c r="G1291" s="85">
        <v>1717624</v>
      </c>
      <c r="H1291" s="89"/>
      <c r="I1291" s="263" t="s">
        <v>4173</v>
      </c>
      <c r="J1291" s="89"/>
      <c r="K1291" s="89"/>
      <c r="L1291" s="89"/>
      <c r="M1291" s="89"/>
      <c r="N1291" s="264">
        <v>0</v>
      </c>
      <c r="O1291" s="264">
        <v>41.14</v>
      </c>
      <c r="P1291" s="89" t="s">
        <v>670</v>
      </c>
    </row>
    <row r="1292" spans="1:16" ht="51" hidden="1">
      <c r="A1292" s="261">
        <v>591</v>
      </c>
      <c r="B1292" s="89"/>
      <c r="C1292" s="262" t="s">
        <v>1364</v>
      </c>
      <c r="D1292" s="84">
        <v>43531</v>
      </c>
      <c r="E1292" s="85" t="s">
        <v>3628</v>
      </c>
      <c r="F1292" s="85" t="s">
        <v>3</v>
      </c>
      <c r="G1292" s="85">
        <v>1717619</v>
      </c>
      <c r="H1292" s="89"/>
      <c r="I1292" s="263" t="s">
        <v>4174</v>
      </c>
      <c r="J1292" s="89"/>
      <c r="K1292" s="89"/>
      <c r="L1292" s="89"/>
      <c r="M1292" s="89"/>
      <c r="N1292" s="264">
        <v>0</v>
      </c>
      <c r="O1292" s="264">
        <v>107.69</v>
      </c>
      <c r="P1292" s="89" t="s">
        <v>670</v>
      </c>
    </row>
    <row r="1293" spans="1:16" ht="63.75" hidden="1">
      <c r="A1293" s="261" t="s">
        <v>565</v>
      </c>
      <c r="B1293" s="89"/>
      <c r="C1293" s="262" t="s">
        <v>615</v>
      </c>
      <c r="D1293" s="84">
        <v>43531</v>
      </c>
      <c r="E1293" s="85" t="s">
        <v>3629</v>
      </c>
      <c r="F1293" s="85" t="s">
        <v>3</v>
      </c>
      <c r="G1293" s="85">
        <v>1717527</v>
      </c>
      <c r="H1293" s="89"/>
      <c r="I1293" s="263" t="s">
        <v>4175</v>
      </c>
      <c r="J1293" s="89"/>
      <c r="K1293" s="89"/>
      <c r="L1293" s="89"/>
      <c r="M1293" s="89"/>
      <c r="N1293" s="264">
        <v>0</v>
      </c>
      <c r="O1293" s="264">
        <v>64324.43</v>
      </c>
      <c r="P1293" s="89" t="s">
        <v>670</v>
      </c>
    </row>
    <row r="1294" spans="1:16" ht="38.25" hidden="1">
      <c r="A1294" s="261">
        <v>35</v>
      </c>
      <c r="B1294" s="89"/>
      <c r="C1294" s="262" t="s">
        <v>46</v>
      </c>
      <c r="D1294" s="84">
        <v>43531</v>
      </c>
      <c r="E1294" s="85" t="s">
        <v>3630</v>
      </c>
      <c r="F1294" s="85" t="s">
        <v>3</v>
      </c>
      <c r="G1294" s="85">
        <v>1717486</v>
      </c>
      <c r="H1294" s="89"/>
      <c r="I1294" s="263" t="s">
        <v>4176</v>
      </c>
      <c r="J1294" s="89"/>
      <c r="K1294" s="89"/>
      <c r="L1294" s="89"/>
      <c r="M1294" s="89"/>
      <c r="N1294" s="264">
        <v>0</v>
      </c>
      <c r="O1294" s="264">
        <v>1203.3900000000001</v>
      </c>
      <c r="P1294" s="89" t="s">
        <v>670</v>
      </c>
    </row>
    <row r="1295" spans="1:16" ht="51" hidden="1">
      <c r="A1295" s="261">
        <v>20</v>
      </c>
      <c r="B1295" s="89"/>
      <c r="C1295" s="262" t="s">
        <v>44</v>
      </c>
      <c r="D1295" s="84">
        <v>43531</v>
      </c>
      <c r="E1295" s="85" t="s">
        <v>3631</v>
      </c>
      <c r="F1295" s="85" t="s">
        <v>3</v>
      </c>
      <c r="G1295" s="85">
        <v>1717481</v>
      </c>
      <c r="H1295" s="89"/>
      <c r="I1295" s="263" t="s">
        <v>4177</v>
      </c>
      <c r="J1295" s="89"/>
      <c r="K1295" s="89"/>
      <c r="L1295" s="89"/>
      <c r="M1295" s="89"/>
      <c r="N1295" s="264">
        <v>0</v>
      </c>
      <c r="O1295" s="264">
        <v>6.7</v>
      </c>
      <c r="P1295" s="89" t="s">
        <v>670</v>
      </c>
    </row>
    <row r="1296" spans="1:16" ht="51" hidden="1">
      <c r="A1296" s="261">
        <v>20</v>
      </c>
      <c r="B1296" s="89"/>
      <c r="C1296" s="262" t="s">
        <v>44</v>
      </c>
      <c r="D1296" s="84">
        <v>43531</v>
      </c>
      <c r="E1296" s="85" t="s">
        <v>3632</v>
      </c>
      <c r="F1296" s="85" t="s">
        <v>3</v>
      </c>
      <c r="G1296" s="85">
        <v>1717480</v>
      </c>
      <c r="H1296" s="89"/>
      <c r="I1296" s="263" t="s">
        <v>4178</v>
      </c>
      <c r="J1296" s="89"/>
      <c r="K1296" s="89"/>
      <c r="L1296" s="89"/>
      <c r="M1296" s="89"/>
      <c r="N1296" s="264">
        <v>0</v>
      </c>
      <c r="O1296" s="264">
        <v>3.2600000000000002</v>
      </c>
      <c r="P1296" s="89" t="s">
        <v>670</v>
      </c>
    </row>
    <row r="1297" spans="1:16" ht="51" hidden="1">
      <c r="A1297" s="261">
        <v>20</v>
      </c>
      <c r="B1297" s="89"/>
      <c r="C1297" s="262" t="s">
        <v>44</v>
      </c>
      <c r="D1297" s="84">
        <v>43531</v>
      </c>
      <c r="E1297" s="85" t="s">
        <v>3633</v>
      </c>
      <c r="F1297" s="85" t="s">
        <v>3</v>
      </c>
      <c r="G1297" s="85">
        <v>1717479</v>
      </c>
      <c r="H1297" s="89"/>
      <c r="I1297" s="263" t="s">
        <v>4179</v>
      </c>
      <c r="J1297" s="89"/>
      <c r="K1297" s="89"/>
      <c r="L1297" s="89"/>
      <c r="M1297" s="89"/>
      <c r="N1297" s="264">
        <v>0</v>
      </c>
      <c r="O1297" s="264">
        <v>6.3</v>
      </c>
      <c r="P1297" s="89" t="s">
        <v>670</v>
      </c>
    </row>
    <row r="1298" spans="1:16" ht="51" hidden="1">
      <c r="A1298" s="261" t="s">
        <v>556</v>
      </c>
      <c r="B1298" s="89"/>
      <c r="C1298" s="262" t="s">
        <v>616</v>
      </c>
      <c r="D1298" s="84">
        <v>43531</v>
      </c>
      <c r="E1298" s="85" t="s">
        <v>3634</v>
      </c>
      <c r="F1298" s="85" t="s">
        <v>3</v>
      </c>
      <c r="G1298" s="85">
        <v>1717457</v>
      </c>
      <c r="H1298" s="89"/>
      <c r="I1298" s="263" t="s">
        <v>4180</v>
      </c>
      <c r="J1298" s="89"/>
      <c r="K1298" s="89"/>
      <c r="L1298" s="89"/>
      <c r="M1298" s="89"/>
      <c r="N1298" s="264">
        <v>0</v>
      </c>
      <c r="O1298" s="264">
        <v>331</v>
      </c>
      <c r="P1298" s="89" t="s">
        <v>670</v>
      </c>
    </row>
    <row r="1299" spans="1:16" ht="51" hidden="1">
      <c r="A1299" s="261" t="s">
        <v>565</v>
      </c>
      <c r="B1299" s="89"/>
      <c r="C1299" s="262" t="s">
        <v>615</v>
      </c>
      <c r="D1299" s="84">
        <v>43531</v>
      </c>
      <c r="E1299" s="85" t="s">
        <v>3635</v>
      </c>
      <c r="F1299" s="85" t="s">
        <v>3</v>
      </c>
      <c r="G1299" s="85">
        <v>1717448</v>
      </c>
      <c r="H1299" s="89"/>
      <c r="I1299" s="263" t="s">
        <v>4181</v>
      </c>
      <c r="J1299" s="89"/>
      <c r="K1299" s="89"/>
      <c r="L1299" s="89"/>
      <c r="M1299" s="89"/>
      <c r="N1299" s="264">
        <v>0</v>
      </c>
      <c r="O1299" s="264">
        <v>1637.29</v>
      </c>
      <c r="P1299" s="89" t="s">
        <v>670</v>
      </c>
    </row>
    <row r="1300" spans="1:16" ht="51" hidden="1">
      <c r="A1300" s="261">
        <v>35</v>
      </c>
      <c r="B1300" s="89"/>
      <c r="C1300" s="262" t="s">
        <v>46</v>
      </c>
      <c r="D1300" s="84">
        <v>43531</v>
      </c>
      <c r="E1300" s="85" t="s">
        <v>3636</v>
      </c>
      <c r="F1300" s="85" t="s">
        <v>3</v>
      </c>
      <c r="G1300" s="85">
        <v>1717431</v>
      </c>
      <c r="H1300" s="89"/>
      <c r="I1300" s="263" t="s">
        <v>4182</v>
      </c>
      <c r="J1300" s="89"/>
      <c r="K1300" s="89"/>
      <c r="L1300" s="89"/>
      <c r="M1300" s="89"/>
      <c r="N1300" s="264">
        <v>0</v>
      </c>
      <c r="O1300" s="264">
        <v>1277</v>
      </c>
      <c r="P1300" s="89" t="s">
        <v>670</v>
      </c>
    </row>
    <row r="1301" spans="1:16" ht="38.25" hidden="1">
      <c r="A1301" s="261" t="s">
        <v>565</v>
      </c>
      <c r="B1301" s="89"/>
      <c r="C1301" s="262" t="s">
        <v>615</v>
      </c>
      <c r="D1301" s="84">
        <v>43531</v>
      </c>
      <c r="E1301" s="85" t="s">
        <v>3637</v>
      </c>
      <c r="F1301" s="85" t="s">
        <v>3</v>
      </c>
      <c r="G1301" s="85">
        <v>1717393</v>
      </c>
      <c r="H1301" s="89"/>
      <c r="I1301" s="263" t="s">
        <v>4183</v>
      </c>
      <c r="J1301" s="89"/>
      <c r="K1301" s="89"/>
      <c r="L1301" s="89"/>
      <c r="M1301" s="89"/>
      <c r="N1301" s="264">
        <v>0</v>
      </c>
      <c r="O1301" s="264">
        <v>2940.84</v>
      </c>
      <c r="P1301" s="89" t="s">
        <v>670</v>
      </c>
    </row>
    <row r="1302" spans="1:16" ht="63.75" hidden="1">
      <c r="A1302" s="261">
        <v>41</v>
      </c>
      <c r="B1302" s="89"/>
      <c r="C1302" s="262" t="s">
        <v>47</v>
      </c>
      <c r="D1302" s="84">
        <v>43531</v>
      </c>
      <c r="E1302" s="85" t="s">
        <v>3638</v>
      </c>
      <c r="F1302" s="85" t="s">
        <v>6</v>
      </c>
      <c r="G1302" s="85">
        <v>948497</v>
      </c>
      <c r="H1302" s="89"/>
      <c r="I1302" s="263" t="s">
        <v>4184</v>
      </c>
      <c r="J1302" s="89"/>
      <c r="K1302" s="89"/>
      <c r="L1302" s="89"/>
      <c r="M1302" s="89"/>
      <c r="N1302" s="264">
        <v>0</v>
      </c>
      <c r="O1302" s="264">
        <v>6690.49</v>
      </c>
      <c r="P1302" s="89" t="s">
        <v>670</v>
      </c>
    </row>
    <row r="1303" spans="1:16" ht="89.25" hidden="1">
      <c r="A1303" s="261" t="s">
        <v>557</v>
      </c>
      <c r="B1303" s="89"/>
      <c r="C1303" s="262" t="s">
        <v>777</v>
      </c>
      <c r="D1303" s="84">
        <v>43531</v>
      </c>
      <c r="E1303" s="85" t="s">
        <v>3639</v>
      </c>
      <c r="F1303" s="85" t="s">
        <v>11</v>
      </c>
      <c r="G1303" s="85">
        <v>948489</v>
      </c>
      <c r="H1303" s="89"/>
      <c r="I1303" s="263" t="s">
        <v>4185</v>
      </c>
      <c r="J1303" s="89"/>
      <c r="K1303" s="89"/>
      <c r="L1303" s="89"/>
      <c r="M1303" s="89"/>
      <c r="N1303" s="264">
        <v>50</v>
      </c>
      <c r="O1303" s="264">
        <v>0</v>
      </c>
      <c r="P1303" s="89" t="s">
        <v>670</v>
      </c>
    </row>
    <row r="1304" spans="1:16" ht="89.25" hidden="1">
      <c r="A1304" s="261" t="s">
        <v>557</v>
      </c>
      <c r="B1304" s="89"/>
      <c r="C1304" s="262" t="s">
        <v>777</v>
      </c>
      <c r="D1304" s="84">
        <v>43531</v>
      </c>
      <c r="E1304" s="85" t="s">
        <v>3640</v>
      </c>
      <c r="F1304" s="85" t="s">
        <v>13</v>
      </c>
      <c r="G1304" s="85">
        <v>948489</v>
      </c>
      <c r="H1304" s="89"/>
      <c r="I1304" s="263" t="s">
        <v>4186</v>
      </c>
      <c r="J1304" s="89"/>
      <c r="K1304" s="89"/>
      <c r="L1304" s="89"/>
      <c r="M1304" s="89"/>
      <c r="N1304" s="264">
        <v>183016.74</v>
      </c>
      <c r="O1304" s="264">
        <v>0</v>
      </c>
      <c r="P1304" s="89" t="s">
        <v>670</v>
      </c>
    </row>
    <row r="1305" spans="1:16" ht="76.5" hidden="1">
      <c r="A1305" s="261" t="s">
        <v>557</v>
      </c>
      <c r="B1305" s="89"/>
      <c r="C1305" s="262" t="s">
        <v>777</v>
      </c>
      <c r="D1305" s="84">
        <v>43531</v>
      </c>
      <c r="E1305" s="85" t="s">
        <v>3641</v>
      </c>
      <c r="F1305" s="85" t="s">
        <v>6</v>
      </c>
      <c r="G1305" s="85">
        <v>1090494</v>
      </c>
      <c r="H1305" s="89"/>
      <c r="I1305" s="263" t="s">
        <v>4187</v>
      </c>
      <c r="J1305" s="89"/>
      <c r="K1305" s="89"/>
      <c r="L1305" s="89"/>
      <c r="M1305" s="89"/>
      <c r="N1305" s="264">
        <v>0</v>
      </c>
      <c r="O1305" s="264">
        <v>20000</v>
      </c>
      <c r="P1305" s="89" t="s">
        <v>670</v>
      </c>
    </row>
    <row r="1306" spans="1:16" ht="76.5" hidden="1">
      <c r="A1306" s="261">
        <v>287</v>
      </c>
      <c r="B1306" s="89"/>
      <c r="C1306" s="262" t="s">
        <v>126</v>
      </c>
      <c r="D1306" s="84">
        <v>43531</v>
      </c>
      <c r="E1306" s="85" t="s">
        <v>3642</v>
      </c>
      <c r="F1306" s="85" t="s">
        <v>6</v>
      </c>
      <c r="G1306" s="85">
        <v>948505</v>
      </c>
      <c r="H1306" s="89"/>
      <c r="I1306" s="263" t="s">
        <v>4188</v>
      </c>
      <c r="J1306" s="89"/>
      <c r="K1306" s="89"/>
      <c r="L1306" s="89"/>
      <c r="M1306" s="89"/>
      <c r="N1306" s="264">
        <v>0</v>
      </c>
      <c r="O1306" s="264">
        <v>387965</v>
      </c>
      <c r="P1306" s="89" t="s">
        <v>670</v>
      </c>
    </row>
    <row r="1307" spans="1:16" ht="63.75" hidden="1">
      <c r="A1307" s="261">
        <v>310</v>
      </c>
      <c r="B1307" s="89"/>
      <c r="C1307" s="262" t="s">
        <v>141</v>
      </c>
      <c r="D1307" s="84">
        <v>43531</v>
      </c>
      <c r="E1307" s="85" t="s">
        <v>3643</v>
      </c>
      <c r="F1307" s="85" t="s">
        <v>6</v>
      </c>
      <c r="G1307" s="85">
        <v>948518</v>
      </c>
      <c r="H1307" s="89"/>
      <c r="I1307" s="263" t="s">
        <v>4189</v>
      </c>
      <c r="J1307" s="89"/>
      <c r="K1307" s="89"/>
      <c r="L1307" s="89"/>
      <c r="M1307" s="89"/>
      <c r="N1307" s="264">
        <v>0</v>
      </c>
      <c r="O1307" s="264">
        <v>83582.31</v>
      </c>
      <c r="P1307" s="89" t="s">
        <v>670</v>
      </c>
    </row>
    <row r="1308" spans="1:16" ht="76.5" hidden="1">
      <c r="A1308" s="261">
        <v>287</v>
      </c>
      <c r="B1308" s="89"/>
      <c r="C1308" s="262" t="s">
        <v>126</v>
      </c>
      <c r="D1308" s="84">
        <v>43531</v>
      </c>
      <c r="E1308" s="85" t="s">
        <v>3644</v>
      </c>
      <c r="F1308" s="85" t="s">
        <v>13</v>
      </c>
      <c r="G1308" s="85">
        <v>948505</v>
      </c>
      <c r="H1308" s="89"/>
      <c r="I1308" s="263" t="s">
        <v>4190</v>
      </c>
      <c r="J1308" s="89"/>
      <c r="K1308" s="89"/>
      <c r="L1308" s="89"/>
      <c r="M1308" s="89"/>
      <c r="N1308" s="264">
        <v>50</v>
      </c>
      <c r="O1308" s="264">
        <v>0</v>
      </c>
      <c r="P1308" s="89" t="s">
        <v>670</v>
      </c>
    </row>
    <row r="1309" spans="1:16" ht="76.5" hidden="1">
      <c r="A1309" s="261">
        <v>41</v>
      </c>
      <c r="B1309" s="89"/>
      <c r="C1309" s="262" t="s">
        <v>47</v>
      </c>
      <c r="D1309" s="84">
        <v>43531</v>
      </c>
      <c r="E1309" s="85" t="s">
        <v>3645</v>
      </c>
      <c r="F1309" s="85" t="s">
        <v>13</v>
      </c>
      <c r="G1309" s="85">
        <v>948516</v>
      </c>
      <c r="H1309" s="89"/>
      <c r="I1309" s="263" t="s">
        <v>4191</v>
      </c>
      <c r="J1309" s="89"/>
      <c r="K1309" s="89"/>
      <c r="L1309" s="89"/>
      <c r="M1309" s="89"/>
      <c r="N1309" s="264">
        <v>314.87</v>
      </c>
      <c r="O1309" s="264">
        <v>0</v>
      </c>
      <c r="P1309" s="89" t="s">
        <v>670</v>
      </c>
    </row>
    <row r="1310" spans="1:16" ht="76.5" hidden="1">
      <c r="A1310" s="261">
        <v>41</v>
      </c>
      <c r="B1310" s="89"/>
      <c r="C1310" s="262" t="s">
        <v>47</v>
      </c>
      <c r="D1310" s="84">
        <v>43531</v>
      </c>
      <c r="E1310" s="85" t="s">
        <v>3646</v>
      </c>
      <c r="F1310" s="85" t="s">
        <v>11</v>
      </c>
      <c r="G1310" s="85">
        <v>948516</v>
      </c>
      <c r="H1310" s="89"/>
      <c r="I1310" s="263" t="s">
        <v>4192</v>
      </c>
      <c r="J1310" s="89"/>
      <c r="K1310" s="89"/>
      <c r="L1310" s="89"/>
      <c r="M1310" s="89"/>
      <c r="N1310" s="264">
        <v>50</v>
      </c>
      <c r="O1310" s="264">
        <v>0</v>
      </c>
      <c r="P1310" s="89" t="s">
        <v>670</v>
      </c>
    </row>
    <row r="1311" spans="1:16" ht="51" hidden="1">
      <c r="A1311" s="261">
        <v>35</v>
      </c>
      <c r="B1311" s="89"/>
      <c r="C1311" s="262" t="s">
        <v>46</v>
      </c>
      <c r="D1311" s="84">
        <v>43532</v>
      </c>
      <c r="E1311" s="85" t="s">
        <v>3647</v>
      </c>
      <c r="F1311" s="85" t="s">
        <v>3</v>
      </c>
      <c r="G1311" s="85">
        <v>1717989</v>
      </c>
      <c r="H1311" s="89"/>
      <c r="I1311" s="263" t="s">
        <v>3138</v>
      </c>
      <c r="J1311" s="89"/>
      <c r="K1311" s="89"/>
      <c r="L1311" s="89"/>
      <c r="M1311" s="89"/>
      <c r="N1311" s="264">
        <v>0</v>
      </c>
      <c r="O1311" s="264">
        <v>1500</v>
      </c>
      <c r="P1311" s="89" t="s">
        <v>670</v>
      </c>
    </row>
    <row r="1312" spans="1:16" ht="51" hidden="1">
      <c r="A1312" s="261">
        <v>591</v>
      </c>
      <c r="B1312" s="89"/>
      <c r="C1312" s="262" t="s">
        <v>1364</v>
      </c>
      <c r="D1312" s="84">
        <v>43532</v>
      </c>
      <c r="E1312" s="85" t="s">
        <v>3648</v>
      </c>
      <c r="F1312" s="85" t="s">
        <v>3</v>
      </c>
      <c r="G1312" s="85">
        <v>1717992</v>
      </c>
      <c r="H1312" s="89"/>
      <c r="I1312" s="263" t="s">
        <v>4193</v>
      </c>
      <c r="J1312" s="89"/>
      <c r="K1312" s="89"/>
      <c r="L1312" s="89"/>
      <c r="M1312" s="89"/>
      <c r="N1312" s="264">
        <v>0</v>
      </c>
      <c r="O1312" s="264">
        <v>185.74</v>
      </c>
      <c r="P1312" s="89" t="s">
        <v>670</v>
      </c>
    </row>
    <row r="1313" spans="1:16" ht="51" hidden="1">
      <c r="A1313" s="261" t="s">
        <v>565</v>
      </c>
      <c r="B1313" s="89"/>
      <c r="C1313" s="262" t="s">
        <v>615</v>
      </c>
      <c r="D1313" s="84">
        <v>43532</v>
      </c>
      <c r="E1313" s="85" t="s">
        <v>3649</v>
      </c>
      <c r="F1313" s="85" t="s">
        <v>3</v>
      </c>
      <c r="G1313" s="85">
        <v>1717942</v>
      </c>
      <c r="H1313" s="89"/>
      <c r="I1313" s="263" t="s">
        <v>4194</v>
      </c>
      <c r="J1313" s="89"/>
      <c r="K1313" s="89"/>
      <c r="L1313" s="89"/>
      <c r="M1313" s="89"/>
      <c r="N1313" s="264">
        <v>0</v>
      </c>
      <c r="O1313" s="264">
        <v>2000</v>
      </c>
      <c r="P1313" s="89" t="s">
        <v>670</v>
      </c>
    </row>
    <row r="1314" spans="1:16" ht="51" hidden="1">
      <c r="A1314" s="261" t="s">
        <v>565</v>
      </c>
      <c r="B1314" s="89"/>
      <c r="C1314" s="262" t="s">
        <v>615</v>
      </c>
      <c r="D1314" s="84">
        <v>43532</v>
      </c>
      <c r="E1314" s="85" t="s">
        <v>3650</v>
      </c>
      <c r="F1314" s="85" t="s">
        <v>3</v>
      </c>
      <c r="G1314" s="85">
        <v>1717936</v>
      </c>
      <c r="H1314" s="89"/>
      <c r="I1314" s="263" t="s">
        <v>4195</v>
      </c>
      <c r="J1314" s="89"/>
      <c r="K1314" s="89"/>
      <c r="L1314" s="89"/>
      <c r="M1314" s="89"/>
      <c r="N1314" s="264">
        <v>0</v>
      </c>
      <c r="O1314" s="264">
        <v>2000</v>
      </c>
      <c r="P1314" s="89" t="s">
        <v>670</v>
      </c>
    </row>
    <row r="1315" spans="1:16" ht="38.25" hidden="1">
      <c r="A1315" s="261" t="s">
        <v>565</v>
      </c>
      <c r="B1315" s="89"/>
      <c r="C1315" s="262" t="s">
        <v>615</v>
      </c>
      <c r="D1315" s="84">
        <v>43532</v>
      </c>
      <c r="E1315" s="85" t="s">
        <v>3651</v>
      </c>
      <c r="F1315" s="85" t="s">
        <v>3</v>
      </c>
      <c r="G1315" s="85">
        <v>1718155</v>
      </c>
      <c r="H1315" s="89"/>
      <c r="I1315" s="263" t="s">
        <v>4196</v>
      </c>
      <c r="J1315" s="89"/>
      <c r="K1315" s="89"/>
      <c r="L1315" s="89"/>
      <c r="M1315" s="89"/>
      <c r="N1315" s="264">
        <v>0</v>
      </c>
      <c r="O1315" s="264">
        <v>2195</v>
      </c>
      <c r="P1315" s="89" t="s">
        <v>670</v>
      </c>
    </row>
    <row r="1316" spans="1:16" ht="38.25" hidden="1">
      <c r="A1316" s="261" t="s">
        <v>565</v>
      </c>
      <c r="B1316" s="89"/>
      <c r="C1316" s="262" t="s">
        <v>615</v>
      </c>
      <c r="D1316" s="84">
        <v>43532</v>
      </c>
      <c r="E1316" s="85" t="s">
        <v>3652</v>
      </c>
      <c r="F1316" s="85" t="s">
        <v>3</v>
      </c>
      <c r="G1316" s="85">
        <v>1718127</v>
      </c>
      <c r="H1316" s="89"/>
      <c r="I1316" s="263" t="s">
        <v>4197</v>
      </c>
      <c r="J1316" s="89"/>
      <c r="K1316" s="89"/>
      <c r="L1316" s="89"/>
      <c r="M1316" s="89"/>
      <c r="N1316" s="264">
        <v>0</v>
      </c>
      <c r="O1316" s="264">
        <v>1464.58</v>
      </c>
      <c r="P1316" s="89" t="s">
        <v>670</v>
      </c>
    </row>
    <row r="1317" spans="1:16" ht="51" hidden="1">
      <c r="A1317" s="261" t="s">
        <v>556</v>
      </c>
      <c r="B1317" s="89"/>
      <c r="C1317" s="262" t="s">
        <v>616</v>
      </c>
      <c r="D1317" s="84">
        <v>43532</v>
      </c>
      <c r="E1317" s="85" t="s">
        <v>3653</v>
      </c>
      <c r="F1317" s="85" t="s">
        <v>3</v>
      </c>
      <c r="G1317" s="85">
        <v>1718124</v>
      </c>
      <c r="H1317" s="89"/>
      <c r="I1317" s="263" t="s">
        <v>4198</v>
      </c>
      <c r="J1317" s="89"/>
      <c r="K1317" s="89"/>
      <c r="L1317" s="89"/>
      <c r="M1317" s="89"/>
      <c r="N1317" s="264">
        <v>0</v>
      </c>
      <c r="O1317" s="264">
        <v>556.5</v>
      </c>
      <c r="P1317" s="89" t="s">
        <v>670</v>
      </c>
    </row>
    <row r="1318" spans="1:16" ht="38.25" hidden="1">
      <c r="A1318" s="261" t="s">
        <v>565</v>
      </c>
      <c r="B1318" s="89"/>
      <c r="C1318" s="262" t="s">
        <v>615</v>
      </c>
      <c r="D1318" s="84">
        <v>43532</v>
      </c>
      <c r="E1318" s="85" t="s">
        <v>3654</v>
      </c>
      <c r="F1318" s="85" t="s">
        <v>3</v>
      </c>
      <c r="G1318" s="85">
        <v>1718117</v>
      </c>
      <c r="H1318" s="89"/>
      <c r="I1318" s="263" t="s">
        <v>4199</v>
      </c>
      <c r="J1318" s="89"/>
      <c r="K1318" s="89"/>
      <c r="L1318" s="89"/>
      <c r="M1318" s="89"/>
      <c r="N1318" s="264">
        <v>0</v>
      </c>
      <c r="O1318" s="264">
        <v>371</v>
      </c>
      <c r="P1318" s="89" t="s">
        <v>670</v>
      </c>
    </row>
    <row r="1319" spans="1:16" ht="51" hidden="1">
      <c r="A1319" s="261" t="s">
        <v>565</v>
      </c>
      <c r="B1319" s="89"/>
      <c r="C1319" s="262" t="s">
        <v>615</v>
      </c>
      <c r="D1319" s="84">
        <v>43532</v>
      </c>
      <c r="E1319" s="85" t="s">
        <v>3655</v>
      </c>
      <c r="F1319" s="85" t="s">
        <v>3</v>
      </c>
      <c r="G1319" s="85">
        <v>1718109</v>
      </c>
      <c r="H1319" s="89"/>
      <c r="I1319" s="263" t="s">
        <v>4200</v>
      </c>
      <c r="J1319" s="89"/>
      <c r="K1319" s="89"/>
      <c r="L1319" s="89"/>
      <c r="M1319" s="89"/>
      <c r="N1319" s="264">
        <v>0</v>
      </c>
      <c r="O1319" s="264">
        <v>677.76</v>
      </c>
      <c r="P1319" s="89" t="s">
        <v>670</v>
      </c>
    </row>
    <row r="1320" spans="1:16" ht="38.25" hidden="1">
      <c r="A1320" s="261" t="s">
        <v>565</v>
      </c>
      <c r="B1320" s="89"/>
      <c r="C1320" s="262" t="s">
        <v>615</v>
      </c>
      <c r="D1320" s="84">
        <v>43532</v>
      </c>
      <c r="E1320" s="85" t="s">
        <v>3656</v>
      </c>
      <c r="F1320" s="85" t="s">
        <v>3</v>
      </c>
      <c r="G1320" s="85">
        <v>1718034</v>
      </c>
      <c r="H1320" s="89"/>
      <c r="I1320" s="263" t="s">
        <v>1411</v>
      </c>
      <c r="J1320" s="89"/>
      <c r="K1320" s="89"/>
      <c r="L1320" s="89"/>
      <c r="M1320" s="89"/>
      <c r="N1320" s="264">
        <v>0</v>
      </c>
      <c r="O1320" s="264">
        <v>500</v>
      </c>
      <c r="P1320" s="89" t="s">
        <v>670</v>
      </c>
    </row>
    <row r="1321" spans="1:16" ht="51" hidden="1">
      <c r="A1321" s="261" t="s">
        <v>565</v>
      </c>
      <c r="B1321" s="89"/>
      <c r="C1321" s="262" t="s">
        <v>615</v>
      </c>
      <c r="D1321" s="84">
        <v>43532</v>
      </c>
      <c r="E1321" s="85" t="s">
        <v>3657</v>
      </c>
      <c r="F1321" s="85" t="s">
        <v>3</v>
      </c>
      <c r="G1321" s="85">
        <v>1718004</v>
      </c>
      <c r="H1321" s="89"/>
      <c r="I1321" s="263" t="s">
        <v>4201</v>
      </c>
      <c r="J1321" s="89"/>
      <c r="K1321" s="89"/>
      <c r="L1321" s="89"/>
      <c r="M1321" s="89"/>
      <c r="N1321" s="264">
        <v>0</v>
      </c>
      <c r="O1321" s="264">
        <v>1669</v>
      </c>
      <c r="P1321" s="89" t="s">
        <v>670</v>
      </c>
    </row>
    <row r="1322" spans="1:16" ht="63.75" hidden="1">
      <c r="A1322" s="261">
        <v>301</v>
      </c>
      <c r="B1322" s="89"/>
      <c r="C1322" s="262" t="s">
        <v>138</v>
      </c>
      <c r="D1322" s="84">
        <v>43532</v>
      </c>
      <c r="E1322" s="85" t="s">
        <v>3658</v>
      </c>
      <c r="F1322" s="85" t="s">
        <v>3</v>
      </c>
      <c r="G1322" s="85">
        <v>1718010</v>
      </c>
      <c r="H1322" s="89"/>
      <c r="I1322" s="263" t="s">
        <v>4202</v>
      </c>
      <c r="J1322" s="89"/>
      <c r="K1322" s="89"/>
      <c r="L1322" s="89"/>
      <c r="M1322" s="89"/>
      <c r="N1322" s="264">
        <v>0</v>
      </c>
      <c r="O1322" s="264">
        <v>1599161</v>
      </c>
      <c r="P1322" s="89" t="s">
        <v>670</v>
      </c>
    </row>
    <row r="1323" spans="1:16" ht="63.75" hidden="1">
      <c r="A1323" s="261">
        <v>683</v>
      </c>
      <c r="B1323" s="89"/>
      <c r="C1323" s="262" t="s">
        <v>1368</v>
      </c>
      <c r="D1323" s="84">
        <v>43532</v>
      </c>
      <c r="E1323" s="85" t="s">
        <v>3659</v>
      </c>
      <c r="F1323" s="85" t="s">
        <v>3</v>
      </c>
      <c r="G1323" s="85">
        <v>1717999</v>
      </c>
      <c r="H1323" s="89"/>
      <c r="I1323" s="263" t="s">
        <v>4203</v>
      </c>
      <c r="J1323" s="89"/>
      <c r="K1323" s="89"/>
      <c r="L1323" s="89"/>
      <c r="M1323" s="89"/>
      <c r="N1323" s="264">
        <v>0</v>
      </c>
      <c r="O1323" s="264">
        <v>479</v>
      </c>
      <c r="P1323" s="89" t="s">
        <v>670</v>
      </c>
    </row>
    <row r="1324" spans="1:16" ht="51" hidden="1">
      <c r="A1324" s="261">
        <v>373</v>
      </c>
      <c r="B1324" s="89"/>
      <c r="C1324" s="262" t="s">
        <v>636</v>
      </c>
      <c r="D1324" s="84">
        <v>43532</v>
      </c>
      <c r="E1324" s="85" t="s">
        <v>3660</v>
      </c>
      <c r="F1324" s="85" t="s">
        <v>3</v>
      </c>
      <c r="G1324" s="85">
        <v>1717913</v>
      </c>
      <c r="H1324" s="89"/>
      <c r="I1324" s="263" t="s">
        <v>4204</v>
      </c>
      <c r="J1324" s="89"/>
      <c r="K1324" s="89"/>
      <c r="L1324" s="89"/>
      <c r="M1324" s="89"/>
      <c r="N1324" s="264">
        <v>0</v>
      </c>
      <c r="O1324" s="264">
        <v>722.4</v>
      </c>
      <c r="P1324" s="89" t="s">
        <v>670</v>
      </c>
    </row>
    <row r="1325" spans="1:16" ht="51" hidden="1">
      <c r="A1325" s="261">
        <v>119</v>
      </c>
      <c r="B1325" s="89"/>
      <c r="C1325" s="262" t="s">
        <v>63</v>
      </c>
      <c r="D1325" s="84">
        <v>43532</v>
      </c>
      <c r="E1325" s="85" t="s">
        <v>3661</v>
      </c>
      <c r="F1325" s="85" t="s">
        <v>3</v>
      </c>
      <c r="G1325" s="85">
        <v>1717890</v>
      </c>
      <c r="H1325" s="89"/>
      <c r="I1325" s="263" t="s">
        <v>4205</v>
      </c>
      <c r="J1325" s="89"/>
      <c r="K1325" s="89"/>
      <c r="L1325" s="89"/>
      <c r="M1325" s="89"/>
      <c r="N1325" s="264">
        <v>0</v>
      </c>
      <c r="O1325" s="264">
        <v>1147.74</v>
      </c>
      <c r="P1325" s="89" t="s">
        <v>670</v>
      </c>
    </row>
    <row r="1326" spans="1:16" ht="51" hidden="1">
      <c r="A1326" s="261" t="s">
        <v>556</v>
      </c>
      <c r="B1326" s="89"/>
      <c r="C1326" s="262" t="s">
        <v>616</v>
      </c>
      <c r="D1326" s="84">
        <v>43532</v>
      </c>
      <c r="E1326" s="85" t="s">
        <v>3662</v>
      </c>
      <c r="F1326" s="85" t="s">
        <v>3</v>
      </c>
      <c r="G1326" s="85">
        <v>1717886</v>
      </c>
      <c r="H1326" s="89"/>
      <c r="I1326" s="263" t="s">
        <v>4206</v>
      </c>
      <c r="J1326" s="89"/>
      <c r="K1326" s="89"/>
      <c r="L1326" s="89"/>
      <c r="M1326" s="89"/>
      <c r="N1326" s="264">
        <v>0</v>
      </c>
      <c r="O1326" s="264">
        <v>11200.74</v>
      </c>
      <c r="P1326" s="89" t="s">
        <v>670</v>
      </c>
    </row>
    <row r="1327" spans="1:16" ht="51" hidden="1">
      <c r="A1327" s="261">
        <v>902</v>
      </c>
      <c r="B1327" s="89"/>
      <c r="C1327" s="262" t="s">
        <v>203</v>
      </c>
      <c r="D1327" s="84">
        <v>43532</v>
      </c>
      <c r="E1327" s="85" t="s">
        <v>3663</v>
      </c>
      <c r="F1327" s="85" t="s">
        <v>3</v>
      </c>
      <c r="G1327" s="85">
        <v>1717885</v>
      </c>
      <c r="H1327" s="89"/>
      <c r="I1327" s="263" t="s">
        <v>4207</v>
      </c>
      <c r="J1327" s="89"/>
      <c r="K1327" s="89"/>
      <c r="L1327" s="89"/>
      <c r="M1327" s="89"/>
      <c r="N1327" s="264">
        <v>0</v>
      </c>
      <c r="O1327" s="264">
        <v>1429.38</v>
      </c>
      <c r="P1327" s="89" t="s">
        <v>670</v>
      </c>
    </row>
    <row r="1328" spans="1:16" ht="51" hidden="1">
      <c r="A1328" s="261" t="s">
        <v>565</v>
      </c>
      <c r="B1328" s="89"/>
      <c r="C1328" s="262" t="s">
        <v>615</v>
      </c>
      <c r="D1328" s="84">
        <v>43532</v>
      </c>
      <c r="E1328" s="85" t="s">
        <v>3664</v>
      </c>
      <c r="F1328" s="85" t="s">
        <v>3</v>
      </c>
      <c r="G1328" s="85">
        <v>1717881</v>
      </c>
      <c r="H1328" s="89"/>
      <c r="I1328" s="263" t="s">
        <v>4208</v>
      </c>
      <c r="J1328" s="89"/>
      <c r="K1328" s="89"/>
      <c r="L1328" s="89"/>
      <c r="M1328" s="89"/>
      <c r="N1328" s="264">
        <v>0</v>
      </c>
      <c r="O1328" s="264">
        <v>645.1</v>
      </c>
      <c r="P1328" s="89" t="s">
        <v>670</v>
      </c>
    </row>
    <row r="1329" spans="1:16" ht="63.75" hidden="1">
      <c r="A1329" s="261" t="s">
        <v>565</v>
      </c>
      <c r="B1329" s="89"/>
      <c r="C1329" s="262" t="s">
        <v>615</v>
      </c>
      <c r="D1329" s="84">
        <v>43532</v>
      </c>
      <c r="E1329" s="85" t="s">
        <v>3665</v>
      </c>
      <c r="F1329" s="85" t="s">
        <v>3</v>
      </c>
      <c r="G1329" s="85">
        <v>1717853</v>
      </c>
      <c r="H1329" s="89"/>
      <c r="I1329" s="263" t="s">
        <v>4209</v>
      </c>
      <c r="J1329" s="89"/>
      <c r="K1329" s="89"/>
      <c r="L1329" s="89"/>
      <c r="M1329" s="89"/>
      <c r="N1329" s="264">
        <v>0</v>
      </c>
      <c r="O1329" s="264">
        <v>4026.81</v>
      </c>
      <c r="P1329" s="89" t="s">
        <v>670</v>
      </c>
    </row>
    <row r="1330" spans="1:16" ht="51" hidden="1">
      <c r="A1330" s="261" t="s">
        <v>565</v>
      </c>
      <c r="B1330" s="89"/>
      <c r="C1330" s="262" t="s">
        <v>615</v>
      </c>
      <c r="D1330" s="84">
        <v>43532</v>
      </c>
      <c r="E1330" s="85" t="s">
        <v>3666</v>
      </c>
      <c r="F1330" s="85" t="s">
        <v>3</v>
      </c>
      <c r="G1330" s="85">
        <v>1717860</v>
      </c>
      <c r="H1330" s="89"/>
      <c r="I1330" s="263" t="s">
        <v>4210</v>
      </c>
      <c r="J1330" s="89"/>
      <c r="K1330" s="89"/>
      <c r="L1330" s="89"/>
      <c r="M1330" s="89"/>
      <c r="N1330" s="264">
        <v>0</v>
      </c>
      <c r="O1330" s="264">
        <v>1395.43</v>
      </c>
      <c r="P1330" s="89" t="s">
        <v>670</v>
      </c>
    </row>
    <row r="1331" spans="1:16" ht="63.75" hidden="1">
      <c r="A1331" s="261" t="s">
        <v>557</v>
      </c>
      <c r="B1331" s="89"/>
      <c r="C1331" s="262" t="s">
        <v>777</v>
      </c>
      <c r="D1331" s="84">
        <v>43532</v>
      </c>
      <c r="E1331" s="85" t="s">
        <v>3667</v>
      </c>
      <c r="F1331" s="85" t="s">
        <v>11</v>
      </c>
      <c r="G1331" s="85">
        <v>11949</v>
      </c>
      <c r="H1331" s="89"/>
      <c r="I1331" s="263" t="s">
        <v>4211</v>
      </c>
      <c r="J1331" s="89"/>
      <c r="K1331" s="89"/>
      <c r="L1331" s="89"/>
      <c r="M1331" s="89"/>
      <c r="N1331" s="264">
        <v>1002.58</v>
      </c>
      <c r="O1331" s="264">
        <v>0</v>
      </c>
      <c r="P1331" s="89" t="s">
        <v>670</v>
      </c>
    </row>
    <row r="1332" spans="1:16" ht="63.75" hidden="1">
      <c r="A1332" s="261" t="s">
        <v>557</v>
      </c>
      <c r="B1332" s="89"/>
      <c r="C1332" s="262" t="s">
        <v>777</v>
      </c>
      <c r="D1332" s="84">
        <v>43532</v>
      </c>
      <c r="E1332" s="85" t="s">
        <v>3668</v>
      </c>
      <c r="F1332" s="85" t="s">
        <v>11</v>
      </c>
      <c r="G1332" s="85">
        <v>11948</v>
      </c>
      <c r="H1332" s="89"/>
      <c r="I1332" s="263" t="s">
        <v>4212</v>
      </c>
      <c r="J1332" s="89"/>
      <c r="K1332" s="89"/>
      <c r="L1332" s="89"/>
      <c r="M1332" s="89"/>
      <c r="N1332" s="264">
        <v>1112.4100000000001</v>
      </c>
      <c r="O1332" s="264">
        <v>0</v>
      </c>
      <c r="P1332" s="89" t="s">
        <v>670</v>
      </c>
    </row>
    <row r="1333" spans="1:16" ht="102" hidden="1">
      <c r="A1333" s="261" t="s">
        <v>556</v>
      </c>
      <c r="B1333" s="89"/>
      <c r="C1333" s="262" t="s">
        <v>616</v>
      </c>
      <c r="D1333" s="84">
        <v>43532</v>
      </c>
      <c r="E1333" s="85" t="s">
        <v>3669</v>
      </c>
      <c r="F1333" s="85" t="s">
        <v>6</v>
      </c>
      <c r="G1333" s="85">
        <v>948581</v>
      </c>
      <c r="H1333" s="89"/>
      <c r="I1333" s="263" t="s">
        <v>4213</v>
      </c>
      <c r="J1333" s="89"/>
      <c r="K1333" s="89"/>
      <c r="L1333" s="89"/>
      <c r="M1333" s="89"/>
      <c r="N1333" s="264">
        <v>0</v>
      </c>
      <c r="O1333" s="264">
        <v>2349.44</v>
      </c>
      <c r="P1333" s="89" t="s">
        <v>670</v>
      </c>
    </row>
    <row r="1334" spans="1:16" ht="102" hidden="1">
      <c r="A1334" s="261" t="s">
        <v>556</v>
      </c>
      <c r="B1334" s="89"/>
      <c r="C1334" s="262" t="s">
        <v>616</v>
      </c>
      <c r="D1334" s="84">
        <v>43532</v>
      </c>
      <c r="E1334" s="85" t="s">
        <v>3670</v>
      </c>
      <c r="F1334" s="85" t="s">
        <v>6</v>
      </c>
      <c r="G1334" s="85">
        <v>948581</v>
      </c>
      <c r="H1334" s="89"/>
      <c r="I1334" s="263" t="s">
        <v>4214</v>
      </c>
      <c r="J1334" s="89"/>
      <c r="K1334" s="89"/>
      <c r="L1334" s="89"/>
      <c r="M1334" s="89"/>
      <c r="N1334" s="264">
        <v>0</v>
      </c>
      <c r="O1334" s="264">
        <v>9251.1299999999992</v>
      </c>
      <c r="P1334" s="89" t="s">
        <v>670</v>
      </c>
    </row>
    <row r="1335" spans="1:16" ht="102" hidden="1">
      <c r="A1335" s="261" t="s">
        <v>556</v>
      </c>
      <c r="B1335" s="89"/>
      <c r="C1335" s="262" t="s">
        <v>616</v>
      </c>
      <c r="D1335" s="84">
        <v>43532</v>
      </c>
      <c r="E1335" s="85" t="s">
        <v>3671</v>
      </c>
      <c r="F1335" s="85" t="s">
        <v>6</v>
      </c>
      <c r="G1335" s="85">
        <v>948581</v>
      </c>
      <c r="H1335" s="89"/>
      <c r="I1335" s="263" t="s">
        <v>4215</v>
      </c>
      <c r="J1335" s="89"/>
      <c r="K1335" s="89"/>
      <c r="L1335" s="89"/>
      <c r="M1335" s="89"/>
      <c r="N1335" s="264">
        <v>0</v>
      </c>
      <c r="O1335" s="264">
        <v>4357.0600000000004</v>
      </c>
      <c r="P1335" s="89" t="s">
        <v>670</v>
      </c>
    </row>
    <row r="1336" spans="1:16" ht="76.5" hidden="1">
      <c r="A1336" s="261" t="s">
        <v>557</v>
      </c>
      <c r="B1336" s="89"/>
      <c r="C1336" s="262" t="s">
        <v>777</v>
      </c>
      <c r="D1336" s="84">
        <v>43532</v>
      </c>
      <c r="E1336" s="85" t="s">
        <v>3672</v>
      </c>
      <c r="F1336" s="85" t="s">
        <v>6</v>
      </c>
      <c r="G1336" s="85">
        <v>1090951</v>
      </c>
      <c r="H1336" s="89"/>
      <c r="I1336" s="263" t="s">
        <v>4216</v>
      </c>
      <c r="J1336" s="89"/>
      <c r="K1336" s="89"/>
      <c r="L1336" s="89"/>
      <c r="M1336" s="89"/>
      <c r="N1336" s="264">
        <v>0</v>
      </c>
      <c r="O1336" s="264">
        <v>229000</v>
      </c>
      <c r="P1336" s="89" t="s">
        <v>670</v>
      </c>
    </row>
    <row r="1337" spans="1:16" ht="38.25" hidden="1">
      <c r="A1337" s="261" t="s">
        <v>565</v>
      </c>
      <c r="B1337" s="89"/>
      <c r="C1337" s="262" t="s">
        <v>615</v>
      </c>
      <c r="D1337" s="84">
        <v>43535</v>
      </c>
      <c r="E1337" s="85" t="s">
        <v>3673</v>
      </c>
      <c r="F1337" s="85" t="s">
        <v>3</v>
      </c>
      <c r="G1337" s="85">
        <v>1718481</v>
      </c>
      <c r="H1337" s="89"/>
      <c r="I1337" s="263" t="s">
        <v>4217</v>
      </c>
      <c r="J1337" s="89"/>
      <c r="K1337" s="89"/>
      <c r="L1337" s="89"/>
      <c r="M1337" s="89"/>
      <c r="N1337" s="264">
        <v>0</v>
      </c>
      <c r="O1337" s="264">
        <v>1310</v>
      </c>
      <c r="P1337" s="89" t="s">
        <v>670</v>
      </c>
    </row>
    <row r="1338" spans="1:16" ht="51" hidden="1">
      <c r="A1338" s="261" t="s">
        <v>565</v>
      </c>
      <c r="B1338" s="89"/>
      <c r="C1338" s="262" t="s">
        <v>615</v>
      </c>
      <c r="D1338" s="84">
        <v>43535</v>
      </c>
      <c r="E1338" s="85" t="s">
        <v>3674</v>
      </c>
      <c r="F1338" s="85" t="s">
        <v>3</v>
      </c>
      <c r="G1338" s="85">
        <v>1718478</v>
      </c>
      <c r="H1338" s="89"/>
      <c r="I1338" s="263" t="s">
        <v>4218</v>
      </c>
      <c r="J1338" s="89"/>
      <c r="K1338" s="89"/>
      <c r="L1338" s="89"/>
      <c r="M1338" s="89"/>
      <c r="N1338" s="264">
        <v>0</v>
      </c>
      <c r="O1338" s="264">
        <v>1000</v>
      </c>
      <c r="P1338" s="89" t="s">
        <v>670</v>
      </c>
    </row>
    <row r="1339" spans="1:16" ht="51" hidden="1">
      <c r="A1339" s="261" t="s">
        <v>565</v>
      </c>
      <c r="B1339" s="89"/>
      <c r="C1339" s="262" t="s">
        <v>615</v>
      </c>
      <c r="D1339" s="84">
        <v>43535</v>
      </c>
      <c r="E1339" s="85" t="s">
        <v>3675</v>
      </c>
      <c r="F1339" s="85" t="s">
        <v>3</v>
      </c>
      <c r="G1339" s="85">
        <v>1718493</v>
      </c>
      <c r="H1339" s="89"/>
      <c r="I1339" s="263" t="s">
        <v>4219</v>
      </c>
      <c r="J1339" s="89"/>
      <c r="K1339" s="89"/>
      <c r="L1339" s="89"/>
      <c r="M1339" s="89"/>
      <c r="N1339" s="264">
        <v>0</v>
      </c>
      <c r="O1339" s="264">
        <v>7801.08</v>
      </c>
      <c r="P1339" s="89" t="s">
        <v>670</v>
      </c>
    </row>
    <row r="1340" spans="1:16" ht="38.25" hidden="1">
      <c r="A1340" s="261" t="s">
        <v>565</v>
      </c>
      <c r="B1340" s="89"/>
      <c r="C1340" s="262" t="s">
        <v>615</v>
      </c>
      <c r="D1340" s="84">
        <v>43535</v>
      </c>
      <c r="E1340" s="85" t="s">
        <v>3676</v>
      </c>
      <c r="F1340" s="85" t="s">
        <v>3</v>
      </c>
      <c r="G1340" s="85">
        <v>1718541</v>
      </c>
      <c r="H1340" s="89"/>
      <c r="I1340" s="263" t="s">
        <v>4220</v>
      </c>
      <c r="J1340" s="89"/>
      <c r="K1340" s="89"/>
      <c r="L1340" s="89"/>
      <c r="M1340" s="89"/>
      <c r="N1340" s="264">
        <v>0</v>
      </c>
      <c r="O1340" s="264">
        <v>85</v>
      </c>
      <c r="P1340" s="89" t="s">
        <v>670</v>
      </c>
    </row>
    <row r="1341" spans="1:16" ht="38.25" hidden="1">
      <c r="A1341" s="261" t="s">
        <v>565</v>
      </c>
      <c r="B1341" s="89"/>
      <c r="C1341" s="262" t="s">
        <v>615</v>
      </c>
      <c r="D1341" s="84">
        <v>43535</v>
      </c>
      <c r="E1341" s="85" t="s">
        <v>3677</v>
      </c>
      <c r="F1341" s="85" t="s">
        <v>3</v>
      </c>
      <c r="G1341" s="85">
        <v>1718379</v>
      </c>
      <c r="H1341" s="89"/>
      <c r="I1341" s="263" t="s">
        <v>4221</v>
      </c>
      <c r="J1341" s="89"/>
      <c r="K1341" s="89"/>
      <c r="L1341" s="89"/>
      <c r="M1341" s="89"/>
      <c r="N1341" s="264">
        <v>0</v>
      </c>
      <c r="O1341" s="264">
        <v>700</v>
      </c>
      <c r="P1341" s="89" t="s">
        <v>670</v>
      </c>
    </row>
    <row r="1342" spans="1:16" ht="51" hidden="1">
      <c r="A1342" s="261">
        <v>78</v>
      </c>
      <c r="B1342" s="89"/>
      <c r="C1342" s="262" t="s">
        <v>674</v>
      </c>
      <c r="D1342" s="84">
        <v>43535</v>
      </c>
      <c r="E1342" s="85" t="s">
        <v>3678</v>
      </c>
      <c r="F1342" s="85" t="s">
        <v>3</v>
      </c>
      <c r="G1342" s="85">
        <v>1718562</v>
      </c>
      <c r="H1342" s="89"/>
      <c r="I1342" s="263" t="s">
        <v>4222</v>
      </c>
      <c r="J1342" s="89"/>
      <c r="K1342" s="89"/>
      <c r="L1342" s="89"/>
      <c r="M1342" s="89"/>
      <c r="N1342" s="264">
        <v>0</v>
      </c>
      <c r="O1342" s="264">
        <v>5078.76</v>
      </c>
      <c r="P1342" s="89" t="s">
        <v>670</v>
      </c>
    </row>
    <row r="1343" spans="1:16" ht="51" hidden="1">
      <c r="A1343" s="261" t="s">
        <v>565</v>
      </c>
      <c r="B1343" s="89"/>
      <c r="C1343" s="262" t="s">
        <v>615</v>
      </c>
      <c r="D1343" s="84">
        <v>43535</v>
      </c>
      <c r="E1343" s="85" t="s">
        <v>3679</v>
      </c>
      <c r="F1343" s="85" t="s">
        <v>3</v>
      </c>
      <c r="G1343" s="85">
        <v>1718582</v>
      </c>
      <c r="H1343" s="89"/>
      <c r="I1343" s="263" t="s">
        <v>4223</v>
      </c>
      <c r="J1343" s="89"/>
      <c r="K1343" s="89"/>
      <c r="L1343" s="89"/>
      <c r="M1343" s="89"/>
      <c r="N1343" s="264">
        <v>0</v>
      </c>
      <c r="O1343" s="264">
        <v>1891.3500000000001</v>
      </c>
      <c r="P1343" s="89" t="s">
        <v>670</v>
      </c>
    </row>
    <row r="1344" spans="1:16" ht="63.75" hidden="1">
      <c r="A1344" s="261">
        <v>682</v>
      </c>
      <c r="B1344" s="89"/>
      <c r="C1344" s="262" t="s">
        <v>1367</v>
      </c>
      <c r="D1344" s="84">
        <v>43535</v>
      </c>
      <c r="E1344" s="85" t="s">
        <v>3680</v>
      </c>
      <c r="F1344" s="85" t="s">
        <v>3</v>
      </c>
      <c r="G1344" s="85">
        <v>1718615</v>
      </c>
      <c r="H1344" s="89"/>
      <c r="I1344" s="263" t="s">
        <v>4224</v>
      </c>
      <c r="J1344" s="89"/>
      <c r="K1344" s="89"/>
      <c r="L1344" s="89"/>
      <c r="M1344" s="89"/>
      <c r="N1344" s="264">
        <v>0</v>
      </c>
      <c r="O1344" s="264">
        <v>3662</v>
      </c>
      <c r="P1344" s="89" t="s">
        <v>670</v>
      </c>
    </row>
    <row r="1345" spans="1:16" ht="63.75" hidden="1">
      <c r="A1345" s="261">
        <v>682</v>
      </c>
      <c r="B1345" s="89"/>
      <c r="C1345" s="262" t="s">
        <v>1367</v>
      </c>
      <c r="D1345" s="84">
        <v>43535</v>
      </c>
      <c r="E1345" s="85" t="s">
        <v>3681</v>
      </c>
      <c r="F1345" s="85" t="s">
        <v>3</v>
      </c>
      <c r="G1345" s="85">
        <v>1718619</v>
      </c>
      <c r="H1345" s="89"/>
      <c r="I1345" s="263" t="s">
        <v>4225</v>
      </c>
      <c r="J1345" s="89"/>
      <c r="K1345" s="89"/>
      <c r="L1345" s="89"/>
      <c r="M1345" s="89"/>
      <c r="N1345" s="264">
        <v>0</v>
      </c>
      <c r="O1345" s="264">
        <v>1160</v>
      </c>
      <c r="P1345" s="89" t="s">
        <v>670</v>
      </c>
    </row>
    <row r="1346" spans="1:16" ht="51" hidden="1">
      <c r="A1346" s="261" t="s">
        <v>565</v>
      </c>
      <c r="B1346" s="89"/>
      <c r="C1346" s="262" t="s">
        <v>615</v>
      </c>
      <c r="D1346" s="84">
        <v>43535</v>
      </c>
      <c r="E1346" s="85" t="s">
        <v>3682</v>
      </c>
      <c r="F1346" s="85" t="s">
        <v>3</v>
      </c>
      <c r="G1346" s="85">
        <v>1718438</v>
      </c>
      <c r="H1346" s="89"/>
      <c r="I1346" s="263" t="s">
        <v>4226</v>
      </c>
      <c r="J1346" s="89"/>
      <c r="K1346" s="89"/>
      <c r="L1346" s="89"/>
      <c r="M1346" s="89"/>
      <c r="N1346" s="264">
        <v>0</v>
      </c>
      <c r="O1346" s="264">
        <v>2387.31</v>
      </c>
      <c r="P1346" s="89" t="s">
        <v>670</v>
      </c>
    </row>
    <row r="1347" spans="1:16" ht="51" hidden="1">
      <c r="A1347" s="261" t="s">
        <v>565</v>
      </c>
      <c r="B1347" s="89"/>
      <c r="C1347" s="262" t="s">
        <v>615</v>
      </c>
      <c r="D1347" s="84">
        <v>43535</v>
      </c>
      <c r="E1347" s="85" t="s">
        <v>3683</v>
      </c>
      <c r="F1347" s="85" t="s">
        <v>3</v>
      </c>
      <c r="G1347" s="85">
        <v>1718439</v>
      </c>
      <c r="H1347" s="89"/>
      <c r="I1347" s="263" t="s">
        <v>4227</v>
      </c>
      <c r="J1347" s="89"/>
      <c r="K1347" s="89"/>
      <c r="L1347" s="89"/>
      <c r="M1347" s="89"/>
      <c r="N1347" s="264">
        <v>0</v>
      </c>
      <c r="O1347" s="264">
        <v>5621.77</v>
      </c>
      <c r="P1347" s="89" t="s">
        <v>670</v>
      </c>
    </row>
    <row r="1348" spans="1:16" ht="51" hidden="1">
      <c r="A1348" s="261" t="s">
        <v>565</v>
      </c>
      <c r="B1348" s="89"/>
      <c r="C1348" s="262" t="s">
        <v>615</v>
      </c>
      <c r="D1348" s="84">
        <v>43535</v>
      </c>
      <c r="E1348" s="85" t="s">
        <v>3684</v>
      </c>
      <c r="F1348" s="85" t="s">
        <v>3</v>
      </c>
      <c r="G1348" s="85">
        <v>1718444</v>
      </c>
      <c r="H1348" s="89"/>
      <c r="I1348" s="263" t="s">
        <v>4228</v>
      </c>
      <c r="J1348" s="89"/>
      <c r="K1348" s="89"/>
      <c r="L1348" s="89"/>
      <c r="M1348" s="89"/>
      <c r="N1348" s="264">
        <v>0</v>
      </c>
      <c r="O1348" s="264">
        <v>3969.2400000000002</v>
      </c>
      <c r="P1348" s="89" t="s">
        <v>670</v>
      </c>
    </row>
    <row r="1349" spans="1:16" ht="51" hidden="1">
      <c r="A1349" s="261" t="s">
        <v>565</v>
      </c>
      <c r="B1349" s="89"/>
      <c r="C1349" s="262" t="s">
        <v>615</v>
      </c>
      <c r="D1349" s="84">
        <v>43535</v>
      </c>
      <c r="E1349" s="85" t="s">
        <v>3685</v>
      </c>
      <c r="F1349" s="85" t="s">
        <v>3</v>
      </c>
      <c r="G1349" s="85">
        <v>1718448</v>
      </c>
      <c r="H1349" s="89"/>
      <c r="I1349" s="263" t="s">
        <v>4229</v>
      </c>
      <c r="J1349" s="89"/>
      <c r="K1349" s="89"/>
      <c r="L1349" s="89"/>
      <c r="M1349" s="89"/>
      <c r="N1349" s="264">
        <v>0</v>
      </c>
      <c r="O1349" s="264">
        <v>35520.370000000003</v>
      </c>
      <c r="P1349" s="89" t="s">
        <v>670</v>
      </c>
    </row>
    <row r="1350" spans="1:16" ht="51" hidden="1">
      <c r="A1350" s="261">
        <v>15</v>
      </c>
      <c r="B1350" s="89"/>
      <c r="C1350" s="262" t="s">
        <v>42</v>
      </c>
      <c r="D1350" s="84">
        <v>43535</v>
      </c>
      <c r="E1350" s="85" t="s">
        <v>3686</v>
      </c>
      <c r="F1350" s="85" t="s">
        <v>3</v>
      </c>
      <c r="G1350" s="85">
        <v>1718466</v>
      </c>
      <c r="H1350" s="89"/>
      <c r="I1350" s="263" t="s">
        <v>4230</v>
      </c>
      <c r="J1350" s="89"/>
      <c r="K1350" s="89"/>
      <c r="L1350" s="89"/>
      <c r="M1350" s="89"/>
      <c r="N1350" s="264">
        <v>0</v>
      </c>
      <c r="O1350" s="264">
        <v>640</v>
      </c>
      <c r="P1350" s="89" t="s">
        <v>670</v>
      </c>
    </row>
    <row r="1351" spans="1:16" ht="51" hidden="1">
      <c r="A1351" s="261">
        <v>87</v>
      </c>
      <c r="B1351" s="89"/>
      <c r="C1351" s="262" t="s">
        <v>57</v>
      </c>
      <c r="D1351" s="84">
        <v>43535</v>
      </c>
      <c r="E1351" s="85" t="s">
        <v>3687</v>
      </c>
      <c r="F1351" s="85" t="s">
        <v>3</v>
      </c>
      <c r="G1351" s="85">
        <v>1718484</v>
      </c>
      <c r="H1351" s="89"/>
      <c r="I1351" s="263" t="s">
        <v>4231</v>
      </c>
      <c r="J1351" s="89"/>
      <c r="K1351" s="89"/>
      <c r="L1351" s="89"/>
      <c r="M1351" s="89"/>
      <c r="N1351" s="264">
        <v>0</v>
      </c>
      <c r="O1351" s="264">
        <v>492</v>
      </c>
      <c r="P1351" s="89" t="s">
        <v>670</v>
      </c>
    </row>
    <row r="1352" spans="1:16" ht="51" hidden="1">
      <c r="A1352" s="261" t="s">
        <v>556</v>
      </c>
      <c r="B1352" s="89"/>
      <c r="C1352" s="262" t="s">
        <v>616</v>
      </c>
      <c r="D1352" s="84">
        <v>43535</v>
      </c>
      <c r="E1352" s="85" t="s">
        <v>3688</v>
      </c>
      <c r="F1352" s="85" t="s">
        <v>3</v>
      </c>
      <c r="G1352" s="85">
        <v>1718488</v>
      </c>
      <c r="H1352" s="89"/>
      <c r="I1352" s="263" t="s">
        <v>4232</v>
      </c>
      <c r="J1352" s="89"/>
      <c r="K1352" s="89"/>
      <c r="L1352" s="89"/>
      <c r="M1352" s="89"/>
      <c r="N1352" s="264">
        <v>0</v>
      </c>
      <c r="O1352" s="264">
        <v>1781</v>
      </c>
      <c r="P1352" s="89" t="s">
        <v>670</v>
      </c>
    </row>
    <row r="1353" spans="1:16" ht="51" hidden="1">
      <c r="A1353" s="261" t="s">
        <v>556</v>
      </c>
      <c r="B1353" s="89"/>
      <c r="C1353" s="262" t="s">
        <v>616</v>
      </c>
      <c r="D1353" s="84">
        <v>43535</v>
      </c>
      <c r="E1353" s="85" t="s">
        <v>3689</v>
      </c>
      <c r="F1353" s="85" t="s">
        <v>3</v>
      </c>
      <c r="G1353" s="85">
        <v>1718490</v>
      </c>
      <c r="H1353" s="89"/>
      <c r="I1353" s="263" t="s">
        <v>4233</v>
      </c>
      <c r="J1353" s="89"/>
      <c r="K1353" s="89"/>
      <c r="L1353" s="89"/>
      <c r="M1353" s="89"/>
      <c r="N1353" s="264">
        <v>0</v>
      </c>
      <c r="O1353" s="264">
        <v>1518</v>
      </c>
      <c r="P1353" s="89" t="s">
        <v>670</v>
      </c>
    </row>
    <row r="1354" spans="1:16" ht="63.75" hidden="1">
      <c r="A1354" s="261">
        <v>590</v>
      </c>
      <c r="B1354" s="89"/>
      <c r="C1354" s="262" t="s">
        <v>611</v>
      </c>
      <c r="D1354" s="84">
        <v>43535</v>
      </c>
      <c r="E1354" s="85" t="s">
        <v>3690</v>
      </c>
      <c r="F1354" s="85" t="s">
        <v>3</v>
      </c>
      <c r="G1354" s="85">
        <v>1718518</v>
      </c>
      <c r="H1354" s="89"/>
      <c r="I1354" s="263" t="s">
        <v>4234</v>
      </c>
      <c r="J1354" s="89"/>
      <c r="K1354" s="89"/>
      <c r="L1354" s="89"/>
      <c r="M1354" s="89"/>
      <c r="N1354" s="264">
        <v>0</v>
      </c>
      <c r="O1354" s="264">
        <v>7809.05</v>
      </c>
      <c r="P1354" s="89" t="s">
        <v>670</v>
      </c>
    </row>
    <row r="1355" spans="1:16" ht="51" hidden="1">
      <c r="A1355" s="261" t="s">
        <v>557</v>
      </c>
      <c r="B1355" s="89"/>
      <c r="C1355" s="262" t="s">
        <v>777</v>
      </c>
      <c r="D1355" s="84">
        <v>43535</v>
      </c>
      <c r="E1355" s="85" t="s">
        <v>3691</v>
      </c>
      <c r="F1355" s="85" t="s">
        <v>671</v>
      </c>
      <c r="G1355" s="85">
        <v>226432</v>
      </c>
      <c r="H1355" s="89"/>
      <c r="I1355" s="263" t="s">
        <v>4235</v>
      </c>
      <c r="J1355" s="89"/>
      <c r="K1355" s="89"/>
      <c r="L1355" s="89"/>
      <c r="M1355" s="89"/>
      <c r="N1355" s="264">
        <v>0</v>
      </c>
      <c r="O1355" s="264">
        <v>741.16</v>
      </c>
      <c r="P1355" s="89" t="s">
        <v>670</v>
      </c>
    </row>
    <row r="1356" spans="1:16" ht="38.25" hidden="1">
      <c r="A1356" s="261" t="s">
        <v>557</v>
      </c>
      <c r="B1356" s="89"/>
      <c r="C1356" s="262" t="s">
        <v>777</v>
      </c>
      <c r="D1356" s="84">
        <v>43535</v>
      </c>
      <c r="E1356" s="85" t="s">
        <v>3691</v>
      </c>
      <c r="F1356" s="85" t="s">
        <v>671</v>
      </c>
      <c r="G1356" s="85">
        <v>226430</v>
      </c>
      <c r="H1356" s="89"/>
      <c r="I1356" s="263" t="s">
        <v>4236</v>
      </c>
      <c r="J1356" s="89"/>
      <c r="K1356" s="89"/>
      <c r="L1356" s="89"/>
      <c r="M1356" s="89"/>
      <c r="N1356" s="264">
        <v>0</v>
      </c>
      <c r="O1356" s="264">
        <v>1961.03</v>
      </c>
      <c r="P1356" s="89" t="s">
        <v>670</v>
      </c>
    </row>
    <row r="1357" spans="1:16" ht="89.25" hidden="1">
      <c r="A1357" s="261">
        <v>376</v>
      </c>
      <c r="B1357" s="89"/>
      <c r="C1357" s="262" t="s">
        <v>638</v>
      </c>
      <c r="D1357" s="84">
        <v>43535</v>
      </c>
      <c r="E1357" s="85" t="s">
        <v>3692</v>
      </c>
      <c r="F1357" s="85" t="s">
        <v>11</v>
      </c>
      <c r="G1357" s="85">
        <v>948745</v>
      </c>
      <c r="H1357" s="89"/>
      <c r="I1357" s="263" t="s">
        <v>4237</v>
      </c>
      <c r="J1357" s="89"/>
      <c r="K1357" s="89"/>
      <c r="L1357" s="89"/>
      <c r="M1357" s="89"/>
      <c r="N1357" s="264">
        <v>26693.9</v>
      </c>
      <c r="O1357" s="264">
        <v>0</v>
      </c>
      <c r="P1357" s="89" t="s">
        <v>670</v>
      </c>
    </row>
    <row r="1358" spans="1:16" ht="76.5" hidden="1">
      <c r="A1358" s="261" t="s">
        <v>557</v>
      </c>
      <c r="B1358" s="89"/>
      <c r="C1358" s="262" t="s">
        <v>777</v>
      </c>
      <c r="D1358" s="84">
        <v>43535</v>
      </c>
      <c r="E1358" s="85" t="s">
        <v>3693</v>
      </c>
      <c r="F1358" s="85" t="s">
        <v>6</v>
      </c>
      <c r="G1358" s="85">
        <v>1091544</v>
      </c>
      <c r="H1358" s="89"/>
      <c r="I1358" s="263" t="s">
        <v>4238</v>
      </c>
      <c r="J1358" s="89"/>
      <c r="K1358" s="89"/>
      <c r="L1358" s="89"/>
      <c r="M1358" s="89"/>
      <c r="N1358" s="264">
        <v>0</v>
      </c>
      <c r="O1358" s="264">
        <v>50000</v>
      </c>
      <c r="P1358" s="89" t="s">
        <v>670</v>
      </c>
    </row>
    <row r="1359" spans="1:16" ht="51" hidden="1">
      <c r="A1359" s="261" t="s">
        <v>559</v>
      </c>
      <c r="B1359" s="89"/>
      <c r="C1359" s="262" t="s">
        <v>759</v>
      </c>
      <c r="D1359" s="84">
        <v>43535</v>
      </c>
      <c r="E1359" s="85" t="s">
        <v>3694</v>
      </c>
      <c r="F1359" s="85" t="s">
        <v>6</v>
      </c>
      <c r="G1359" s="85">
        <v>1091614</v>
      </c>
      <c r="H1359" s="89"/>
      <c r="I1359" s="263" t="s">
        <v>4239</v>
      </c>
      <c r="J1359" s="89"/>
      <c r="K1359" s="89"/>
      <c r="L1359" s="89"/>
      <c r="M1359" s="89"/>
      <c r="N1359" s="264">
        <v>0</v>
      </c>
      <c r="O1359" s="264">
        <v>1800.07</v>
      </c>
      <c r="P1359" s="89" t="s">
        <v>670</v>
      </c>
    </row>
    <row r="1360" spans="1:16" ht="89.25" hidden="1">
      <c r="A1360" s="261">
        <v>590</v>
      </c>
      <c r="B1360" s="89"/>
      <c r="C1360" s="262" t="s">
        <v>611</v>
      </c>
      <c r="D1360" s="84">
        <v>43535</v>
      </c>
      <c r="E1360" s="85" t="s">
        <v>3695</v>
      </c>
      <c r="F1360" s="85" t="s">
        <v>11</v>
      </c>
      <c r="G1360" s="85">
        <v>948928</v>
      </c>
      <c r="H1360" s="89"/>
      <c r="I1360" s="263" t="s">
        <v>4241</v>
      </c>
      <c r="J1360" s="89"/>
      <c r="K1360" s="89"/>
      <c r="L1360" s="89"/>
      <c r="M1360" s="89"/>
      <c r="N1360" s="264">
        <v>1371.72</v>
      </c>
      <c r="O1360" s="264">
        <v>0</v>
      </c>
      <c r="P1360" s="89" t="s">
        <v>670</v>
      </c>
    </row>
    <row r="1361" spans="1:16" ht="63.75" hidden="1">
      <c r="A1361" s="261" t="s">
        <v>557</v>
      </c>
      <c r="B1361" s="89"/>
      <c r="C1361" s="262" t="s">
        <v>777</v>
      </c>
      <c r="D1361" s="84">
        <v>43535</v>
      </c>
      <c r="E1361" s="85" t="s">
        <v>3696</v>
      </c>
      <c r="F1361" s="85" t="s">
        <v>11</v>
      </c>
      <c r="G1361" s="85">
        <v>983997</v>
      </c>
      <c r="H1361" s="89"/>
      <c r="I1361" s="263" t="s">
        <v>4242</v>
      </c>
      <c r="J1361" s="89"/>
      <c r="K1361" s="89"/>
      <c r="L1361" s="89"/>
      <c r="M1361" s="89"/>
      <c r="N1361" s="264">
        <v>469.21</v>
      </c>
      <c r="O1361" s="264">
        <v>0</v>
      </c>
      <c r="P1361" s="89" t="s">
        <v>670</v>
      </c>
    </row>
    <row r="1362" spans="1:16" ht="63.75" hidden="1">
      <c r="A1362" s="261" t="s">
        <v>565</v>
      </c>
      <c r="B1362" s="89"/>
      <c r="C1362" s="262" t="s">
        <v>615</v>
      </c>
      <c r="D1362" s="84">
        <v>43536</v>
      </c>
      <c r="E1362" s="85" t="s">
        <v>3697</v>
      </c>
      <c r="F1362" s="85" t="s">
        <v>3</v>
      </c>
      <c r="G1362" s="85">
        <v>1718964</v>
      </c>
      <c r="H1362" s="89"/>
      <c r="I1362" s="263" t="s">
        <v>4243</v>
      </c>
      <c r="J1362" s="89"/>
      <c r="K1362" s="89"/>
      <c r="L1362" s="89"/>
      <c r="M1362" s="89"/>
      <c r="N1362" s="264">
        <v>0</v>
      </c>
      <c r="O1362" s="264">
        <v>185.45000000000002</v>
      </c>
      <c r="P1362" s="89" t="s">
        <v>670</v>
      </c>
    </row>
    <row r="1363" spans="1:16" ht="51" hidden="1">
      <c r="A1363" s="261" t="s">
        <v>565</v>
      </c>
      <c r="B1363" s="89"/>
      <c r="C1363" s="262" t="s">
        <v>615</v>
      </c>
      <c r="D1363" s="84">
        <v>43536</v>
      </c>
      <c r="E1363" s="85" t="s">
        <v>3698</v>
      </c>
      <c r="F1363" s="85" t="s">
        <v>3</v>
      </c>
      <c r="G1363" s="85">
        <v>1718966</v>
      </c>
      <c r="H1363" s="89"/>
      <c r="I1363" s="263" t="s">
        <v>4244</v>
      </c>
      <c r="J1363" s="89"/>
      <c r="K1363" s="89"/>
      <c r="L1363" s="89"/>
      <c r="M1363" s="89"/>
      <c r="N1363" s="264">
        <v>0</v>
      </c>
      <c r="O1363" s="264">
        <v>292.01</v>
      </c>
      <c r="P1363" s="89" t="s">
        <v>670</v>
      </c>
    </row>
    <row r="1364" spans="1:16" ht="63.75" hidden="1">
      <c r="A1364" s="261" t="s">
        <v>565</v>
      </c>
      <c r="B1364" s="89"/>
      <c r="C1364" s="262" t="s">
        <v>615</v>
      </c>
      <c r="D1364" s="84">
        <v>43536</v>
      </c>
      <c r="E1364" s="85" t="s">
        <v>3699</v>
      </c>
      <c r="F1364" s="85" t="s">
        <v>3</v>
      </c>
      <c r="G1364" s="85">
        <v>1718968</v>
      </c>
      <c r="H1364" s="89"/>
      <c r="I1364" s="263" t="s">
        <v>4245</v>
      </c>
      <c r="J1364" s="89"/>
      <c r="K1364" s="89"/>
      <c r="L1364" s="89"/>
      <c r="M1364" s="89"/>
      <c r="N1364" s="264">
        <v>0</v>
      </c>
      <c r="O1364" s="264">
        <v>288.31</v>
      </c>
      <c r="P1364" s="89" t="s">
        <v>670</v>
      </c>
    </row>
    <row r="1365" spans="1:16" ht="51" hidden="1">
      <c r="A1365" s="261" t="s">
        <v>565</v>
      </c>
      <c r="B1365" s="89"/>
      <c r="C1365" s="262" t="s">
        <v>615</v>
      </c>
      <c r="D1365" s="84">
        <v>43536</v>
      </c>
      <c r="E1365" s="85" t="s">
        <v>3700</v>
      </c>
      <c r="F1365" s="85" t="s">
        <v>3</v>
      </c>
      <c r="G1365" s="85">
        <v>1718969</v>
      </c>
      <c r="H1365" s="89"/>
      <c r="I1365" s="263" t="s">
        <v>4246</v>
      </c>
      <c r="J1365" s="89"/>
      <c r="K1365" s="89"/>
      <c r="L1365" s="89"/>
      <c r="M1365" s="89"/>
      <c r="N1365" s="264">
        <v>0</v>
      </c>
      <c r="O1365" s="264">
        <v>1742.83</v>
      </c>
      <c r="P1365" s="89" t="s">
        <v>670</v>
      </c>
    </row>
    <row r="1366" spans="1:16" ht="51" hidden="1">
      <c r="A1366" s="261" t="s">
        <v>565</v>
      </c>
      <c r="B1366" s="89"/>
      <c r="C1366" s="262" t="s">
        <v>615</v>
      </c>
      <c r="D1366" s="84">
        <v>43536</v>
      </c>
      <c r="E1366" s="85" t="s">
        <v>3701</v>
      </c>
      <c r="F1366" s="85" t="s">
        <v>3</v>
      </c>
      <c r="G1366" s="85">
        <v>1718913</v>
      </c>
      <c r="H1366" s="89"/>
      <c r="I1366" s="263" t="s">
        <v>4247</v>
      </c>
      <c r="J1366" s="89"/>
      <c r="K1366" s="89"/>
      <c r="L1366" s="89"/>
      <c r="M1366" s="89"/>
      <c r="N1366" s="264">
        <v>0</v>
      </c>
      <c r="O1366" s="264">
        <v>5872</v>
      </c>
      <c r="P1366" s="89" t="s">
        <v>670</v>
      </c>
    </row>
    <row r="1367" spans="1:16" ht="38.25" hidden="1">
      <c r="A1367" s="261">
        <v>254</v>
      </c>
      <c r="B1367" s="89"/>
      <c r="C1367" s="262" t="s">
        <v>115</v>
      </c>
      <c r="D1367" s="84">
        <v>43536</v>
      </c>
      <c r="E1367" s="85" t="s">
        <v>3702</v>
      </c>
      <c r="F1367" s="85" t="s">
        <v>3</v>
      </c>
      <c r="G1367" s="85">
        <v>1718891</v>
      </c>
      <c r="H1367" s="89"/>
      <c r="I1367" s="263" t="s">
        <v>4248</v>
      </c>
      <c r="J1367" s="89"/>
      <c r="K1367" s="89"/>
      <c r="L1367" s="89"/>
      <c r="M1367" s="89"/>
      <c r="N1367" s="264">
        <v>0</v>
      </c>
      <c r="O1367" s="264">
        <v>500</v>
      </c>
      <c r="P1367" s="89" t="s">
        <v>670</v>
      </c>
    </row>
    <row r="1368" spans="1:16" ht="38.25" hidden="1">
      <c r="A1368" s="261" t="s">
        <v>565</v>
      </c>
      <c r="B1368" s="89"/>
      <c r="C1368" s="262" t="s">
        <v>615</v>
      </c>
      <c r="D1368" s="84">
        <v>43536</v>
      </c>
      <c r="E1368" s="85" t="s">
        <v>3703</v>
      </c>
      <c r="F1368" s="85" t="s">
        <v>3</v>
      </c>
      <c r="G1368" s="85">
        <v>1718861</v>
      </c>
      <c r="H1368" s="89"/>
      <c r="I1368" s="263" t="s">
        <v>4249</v>
      </c>
      <c r="J1368" s="89"/>
      <c r="K1368" s="89"/>
      <c r="L1368" s="89"/>
      <c r="M1368" s="89"/>
      <c r="N1368" s="264">
        <v>0</v>
      </c>
      <c r="O1368" s="264">
        <v>474.7</v>
      </c>
      <c r="P1368" s="89" t="s">
        <v>670</v>
      </c>
    </row>
    <row r="1369" spans="1:16" ht="63.75" hidden="1">
      <c r="A1369" s="261">
        <v>291</v>
      </c>
      <c r="B1369" s="89"/>
      <c r="C1369" s="262" t="s">
        <v>129</v>
      </c>
      <c r="D1369" s="84">
        <v>43536</v>
      </c>
      <c r="E1369" s="85" t="s">
        <v>3704</v>
      </c>
      <c r="F1369" s="85" t="s">
        <v>3</v>
      </c>
      <c r="G1369" s="85">
        <v>1719037</v>
      </c>
      <c r="H1369" s="89"/>
      <c r="I1369" s="263" t="s">
        <v>4250</v>
      </c>
      <c r="J1369" s="89"/>
      <c r="K1369" s="89"/>
      <c r="L1369" s="89"/>
      <c r="M1369" s="89"/>
      <c r="N1369" s="264">
        <v>0</v>
      </c>
      <c r="O1369" s="264">
        <v>0.38</v>
      </c>
      <c r="P1369" s="89" t="s">
        <v>670</v>
      </c>
    </row>
    <row r="1370" spans="1:16" ht="63.75" hidden="1">
      <c r="A1370" s="261">
        <v>291</v>
      </c>
      <c r="B1370" s="89"/>
      <c r="C1370" s="262" t="s">
        <v>129</v>
      </c>
      <c r="D1370" s="84">
        <v>43536</v>
      </c>
      <c r="E1370" s="85" t="s">
        <v>3705</v>
      </c>
      <c r="F1370" s="85" t="s">
        <v>3</v>
      </c>
      <c r="G1370" s="85">
        <v>1719029</v>
      </c>
      <c r="H1370" s="89"/>
      <c r="I1370" s="263" t="s">
        <v>4250</v>
      </c>
      <c r="J1370" s="89"/>
      <c r="K1370" s="89"/>
      <c r="L1370" s="89"/>
      <c r="M1370" s="89"/>
      <c r="N1370" s="264">
        <v>0</v>
      </c>
      <c r="O1370" s="264">
        <v>2848.5</v>
      </c>
      <c r="P1370" s="89" t="s">
        <v>670</v>
      </c>
    </row>
    <row r="1371" spans="1:16" ht="51" hidden="1">
      <c r="A1371" s="261" t="s">
        <v>565</v>
      </c>
      <c r="B1371" s="89"/>
      <c r="C1371" s="262" t="s">
        <v>615</v>
      </c>
      <c r="D1371" s="84">
        <v>43536</v>
      </c>
      <c r="E1371" s="85" t="s">
        <v>3706</v>
      </c>
      <c r="F1371" s="85" t="s">
        <v>3</v>
      </c>
      <c r="G1371" s="85">
        <v>1719021</v>
      </c>
      <c r="H1371" s="89"/>
      <c r="I1371" s="263" t="s">
        <v>4251</v>
      </c>
      <c r="J1371" s="89"/>
      <c r="K1371" s="89"/>
      <c r="L1371" s="89"/>
      <c r="M1371" s="89"/>
      <c r="N1371" s="264">
        <v>0</v>
      </c>
      <c r="O1371" s="264">
        <v>327.60000000000002</v>
      </c>
      <c r="P1371" s="89" t="s">
        <v>670</v>
      </c>
    </row>
    <row r="1372" spans="1:16" ht="51" hidden="1">
      <c r="A1372" s="261">
        <v>580</v>
      </c>
      <c r="B1372" s="89"/>
      <c r="C1372" s="262" t="s">
        <v>180</v>
      </c>
      <c r="D1372" s="84">
        <v>43536</v>
      </c>
      <c r="E1372" s="85" t="s">
        <v>3707</v>
      </c>
      <c r="F1372" s="85" t="s">
        <v>3</v>
      </c>
      <c r="G1372" s="85">
        <v>1718951</v>
      </c>
      <c r="H1372" s="89"/>
      <c r="I1372" s="263" t="s">
        <v>4252</v>
      </c>
      <c r="J1372" s="89"/>
      <c r="K1372" s="89"/>
      <c r="L1372" s="89"/>
      <c r="M1372" s="89"/>
      <c r="N1372" s="264">
        <v>0</v>
      </c>
      <c r="O1372" s="264">
        <v>150</v>
      </c>
      <c r="P1372" s="89" t="s">
        <v>670</v>
      </c>
    </row>
    <row r="1373" spans="1:16" ht="63.75" hidden="1">
      <c r="A1373" s="261">
        <v>580</v>
      </c>
      <c r="B1373" s="89"/>
      <c r="C1373" s="262" t="s">
        <v>180</v>
      </c>
      <c r="D1373" s="84">
        <v>43536</v>
      </c>
      <c r="E1373" s="85" t="s">
        <v>3708</v>
      </c>
      <c r="F1373" s="85" t="s">
        <v>3</v>
      </c>
      <c r="G1373" s="85">
        <v>1718950</v>
      </c>
      <c r="H1373" s="89"/>
      <c r="I1373" s="263" t="s">
        <v>4253</v>
      </c>
      <c r="J1373" s="89"/>
      <c r="K1373" s="89"/>
      <c r="L1373" s="89"/>
      <c r="M1373" s="89"/>
      <c r="N1373" s="264">
        <v>0</v>
      </c>
      <c r="O1373" s="264">
        <v>500</v>
      </c>
      <c r="P1373" s="89" t="s">
        <v>670</v>
      </c>
    </row>
    <row r="1374" spans="1:16" ht="51" hidden="1">
      <c r="A1374" s="261">
        <v>580</v>
      </c>
      <c r="B1374" s="89"/>
      <c r="C1374" s="262" t="s">
        <v>180</v>
      </c>
      <c r="D1374" s="84">
        <v>43536</v>
      </c>
      <c r="E1374" s="85" t="s">
        <v>3709</v>
      </c>
      <c r="F1374" s="85" t="s">
        <v>3</v>
      </c>
      <c r="G1374" s="85">
        <v>1718949</v>
      </c>
      <c r="H1374" s="89"/>
      <c r="I1374" s="263" t="s">
        <v>4254</v>
      </c>
      <c r="J1374" s="89"/>
      <c r="K1374" s="89"/>
      <c r="L1374" s="89"/>
      <c r="M1374" s="89"/>
      <c r="N1374" s="264">
        <v>0</v>
      </c>
      <c r="O1374" s="264">
        <v>750</v>
      </c>
      <c r="P1374" s="89" t="s">
        <v>670</v>
      </c>
    </row>
    <row r="1375" spans="1:16" ht="63.75" hidden="1">
      <c r="A1375" s="261" t="s">
        <v>565</v>
      </c>
      <c r="B1375" s="89"/>
      <c r="C1375" s="262" t="s">
        <v>615</v>
      </c>
      <c r="D1375" s="84">
        <v>43536</v>
      </c>
      <c r="E1375" s="85" t="s">
        <v>3710</v>
      </c>
      <c r="F1375" s="85" t="s">
        <v>3</v>
      </c>
      <c r="G1375" s="85">
        <v>1718943</v>
      </c>
      <c r="H1375" s="89"/>
      <c r="I1375" s="263" t="s">
        <v>4255</v>
      </c>
      <c r="J1375" s="89"/>
      <c r="K1375" s="89"/>
      <c r="L1375" s="89"/>
      <c r="M1375" s="89"/>
      <c r="N1375" s="264">
        <v>0</v>
      </c>
      <c r="O1375" s="264">
        <v>4080.59</v>
      </c>
      <c r="P1375" s="89" t="s">
        <v>670</v>
      </c>
    </row>
    <row r="1376" spans="1:16" ht="63.75" hidden="1">
      <c r="A1376" s="261">
        <v>291</v>
      </c>
      <c r="B1376" s="89"/>
      <c r="C1376" s="262" t="s">
        <v>129</v>
      </c>
      <c r="D1376" s="84">
        <v>43536</v>
      </c>
      <c r="E1376" s="85" t="s">
        <v>3711</v>
      </c>
      <c r="F1376" s="85" t="s">
        <v>3</v>
      </c>
      <c r="G1376" s="85">
        <v>1718892</v>
      </c>
      <c r="H1376" s="89"/>
      <c r="I1376" s="263" t="s">
        <v>4256</v>
      </c>
      <c r="J1376" s="89"/>
      <c r="K1376" s="89"/>
      <c r="L1376" s="89"/>
      <c r="M1376" s="89"/>
      <c r="N1376" s="264">
        <v>0</v>
      </c>
      <c r="O1376" s="264">
        <v>62201.200000000004</v>
      </c>
      <c r="P1376" s="89" t="s">
        <v>670</v>
      </c>
    </row>
    <row r="1377" spans="1:16" ht="51" hidden="1">
      <c r="A1377" s="261" t="s">
        <v>565</v>
      </c>
      <c r="B1377" s="89"/>
      <c r="C1377" s="262" t="s">
        <v>615</v>
      </c>
      <c r="D1377" s="84">
        <v>43536</v>
      </c>
      <c r="E1377" s="85" t="s">
        <v>3712</v>
      </c>
      <c r="F1377" s="85" t="s">
        <v>3</v>
      </c>
      <c r="G1377" s="85">
        <v>1718884</v>
      </c>
      <c r="H1377" s="89"/>
      <c r="I1377" s="263" t="s">
        <v>4257</v>
      </c>
      <c r="J1377" s="89"/>
      <c r="K1377" s="89"/>
      <c r="L1377" s="89"/>
      <c r="M1377" s="89"/>
      <c r="N1377" s="264">
        <v>0</v>
      </c>
      <c r="O1377" s="264">
        <v>1083.5</v>
      </c>
      <c r="P1377" s="89" t="s">
        <v>670</v>
      </c>
    </row>
    <row r="1378" spans="1:16" ht="63.75" hidden="1">
      <c r="A1378" s="261" t="s">
        <v>565</v>
      </c>
      <c r="B1378" s="89"/>
      <c r="C1378" s="262" t="s">
        <v>615</v>
      </c>
      <c r="D1378" s="84">
        <v>43536</v>
      </c>
      <c r="E1378" s="85" t="s">
        <v>3713</v>
      </c>
      <c r="F1378" s="85" t="s">
        <v>3</v>
      </c>
      <c r="G1378" s="85">
        <v>1718881</v>
      </c>
      <c r="H1378" s="89"/>
      <c r="I1378" s="263" t="s">
        <v>4258</v>
      </c>
      <c r="J1378" s="89"/>
      <c r="K1378" s="89"/>
      <c r="L1378" s="89"/>
      <c r="M1378" s="89"/>
      <c r="N1378" s="264">
        <v>0</v>
      </c>
      <c r="O1378" s="264">
        <v>997</v>
      </c>
      <c r="P1378" s="89" t="s">
        <v>670</v>
      </c>
    </row>
    <row r="1379" spans="1:16" ht="51" hidden="1">
      <c r="A1379" s="261" t="s">
        <v>565</v>
      </c>
      <c r="B1379" s="89"/>
      <c r="C1379" s="262" t="s">
        <v>615</v>
      </c>
      <c r="D1379" s="84">
        <v>43536</v>
      </c>
      <c r="E1379" s="85" t="s">
        <v>3714</v>
      </c>
      <c r="F1379" s="85" t="s">
        <v>3</v>
      </c>
      <c r="G1379" s="85">
        <v>1718851</v>
      </c>
      <c r="H1379" s="89"/>
      <c r="I1379" s="263" t="s">
        <v>4259</v>
      </c>
      <c r="J1379" s="89"/>
      <c r="K1379" s="89"/>
      <c r="L1379" s="89"/>
      <c r="M1379" s="89"/>
      <c r="N1379" s="264">
        <v>0</v>
      </c>
      <c r="O1379" s="264">
        <v>1999.8500000000001</v>
      </c>
      <c r="P1379" s="89" t="s">
        <v>670</v>
      </c>
    </row>
    <row r="1380" spans="1:16" ht="63.75" hidden="1">
      <c r="A1380" s="261">
        <v>16</v>
      </c>
      <c r="B1380" s="89"/>
      <c r="C1380" s="262" t="s">
        <v>43</v>
      </c>
      <c r="D1380" s="84">
        <v>43536</v>
      </c>
      <c r="E1380" s="85" t="s">
        <v>3715</v>
      </c>
      <c r="F1380" s="85" t="s">
        <v>3</v>
      </c>
      <c r="G1380" s="85">
        <v>1718843</v>
      </c>
      <c r="H1380" s="89"/>
      <c r="I1380" s="263" t="s">
        <v>4260</v>
      </c>
      <c r="J1380" s="89"/>
      <c r="K1380" s="89"/>
      <c r="L1380" s="89"/>
      <c r="M1380" s="89"/>
      <c r="N1380" s="264">
        <v>0</v>
      </c>
      <c r="O1380" s="264">
        <v>7672</v>
      </c>
      <c r="P1380" s="89" t="s">
        <v>670</v>
      </c>
    </row>
    <row r="1381" spans="1:16" ht="51" hidden="1">
      <c r="A1381" s="261">
        <v>130</v>
      </c>
      <c r="B1381" s="89"/>
      <c r="C1381" s="262" t="s">
        <v>67</v>
      </c>
      <c r="D1381" s="84">
        <v>43536</v>
      </c>
      <c r="E1381" s="85" t="s">
        <v>3716</v>
      </c>
      <c r="F1381" s="85" t="s">
        <v>3</v>
      </c>
      <c r="G1381" s="85">
        <v>1718841</v>
      </c>
      <c r="H1381" s="89"/>
      <c r="I1381" s="263" t="s">
        <v>4261</v>
      </c>
      <c r="J1381" s="89"/>
      <c r="K1381" s="89"/>
      <c r="L1381" s="89"/>
      <c r="M1381" s="89"/>
      <c r="N1381" s="264">
        <v>0</v>
      </c>
      <c r="O1381" s="264">
        <v>10</v>
      </c>
      <c r="P1381" s="89" t="s">
        <v>670</v>
      </c>
    </row>
    <row r="1382" spans="1:16" ht="63.75" hidden="1">
      <c r="A1382" s="261">
        <v>48</v>
      </c>
      <c r="B1382" s="89"/>
      <c r="C1382" s="262" t="s">
        <v>50</v>
      </c>
      <c r="D1382" s="84">
        <v>43536</v>
      </c>
      <c r="E1382" s="85" t="s">
        <v>3717</v>
      </c>
      <c r="F1382" s="85" t="s">
        <v>3</v>
      </c>
      <c r="G1382" s="85">
        <v>1718807</v>
      </c>
      <c r="H1382" s="89"/>
      <c r="I1382" s="263" t="s">
        <v>4262</v>
      </c>
      <c r="J1382" s="89"/>
      <c r="K1382" s="89"/>
      <c r="L1382" s="89"/>
      <c r="M1382" s="89"/>
      <c r="N1382" s="264">
        <v>0</v>
      </c>
      <c r="O1382" s="264">
        <v>510</v>
      </c>
      <c r="P1382" s="89" t="s">
        <v>670</v>
      </c>
    </row>
    <row r="1383" spans="1:16" ht="63.75" hidden="1">
      <c r="A1383" s="261">
        <v>10</v>
      </c>
      <c r="B1383" s="89"/>
      <c r="C1383" s="262" t="s">
        <v>41</v>
      </c>
      <c r="D1383" s="84">
        <v>43536</v>
      </c>
      <c r="E1383" s="85" t="s">
        <v>3718</v>
      </c>
      <c r="F1383" s="85" t="s">
        <v>6</v>
      </c>
      <c r="G1383" s="85">
        <v>985134</v>
      </c>
      <c r="H1383" s="89"/>
      <c r="I1383" s="263" t="s">
        <v>4263</v>
      </c>
      <c r="J1383" s="89"/>
      <c r="K1383" s="89"/>
      <c r="L1383" s="89"/>
      <c r="M1383" s="89"/>
      <c r="N1383" s="264">
        <v>0</v>
      </c>
      <c r="O1383" s="264">
        <v>38823.21</v>
      </c>
      <c r="P1383" s="89" t="s">
        <v>670</v>
      </c>
    </row>
    <row r="1384" spans="1:16" ht="51" hidden="1">
      <c r="A1384" s="261">
        <v>10</v>
      </c>
      <c r="B1384" s="89"/>
      <c r="C1384" s="262" t="s">
        <v>41</v>
      </c>
      <c r="D1384" s="84">
        <v>43536</v>
      </c>
      <c r="E1384" s="85" t="s">
        <v>3719</v>
      </c>
      <c r="F1384" s="85" t="s">
        <v>6</v>
      </c>
      <c r="G1384" s="85">
        <v>985140</v>
      </c>
      <c r="H1384" s="89"/>
      <c r="I1384" s="263" t="s">
        <v>4264</v>
      </c>
      <c r="J1384" s="89"/>
      <c r="K1384" s="89"/>
      <c r="L1384" s="89"/>
      <c r="M1384" s="89"/>
      <c r="N1384" s="264">
        <v>0</v>
      </c>
      <c r="O1384" s="264">
        <v>27278.93</v>
      </c>
      <c r="P1384" s="89" t="s">
        <v>670</v>
      </c>
    </row>
    <row r="1385" spans="1:16" ht="76.5" hidden="1">
      <c r="A1385" s="261" t="s">
        <v>557</v>
      </c>
      <c r="B1385" s="89"/>
      <c r="C1385" s="262" t="s">
        <v>777</v>
      </c>
      <c r="D1385" s="84">
        <v>43536</v>
      </c>
      <c r="E1385" s="85" t="s">
        <v>3720</v>
      </c>
      <c r="F1385" s="85" t="s">
        <v>6</v>
      </c>
      <c r="G1385" s="85">
        <v>1092175</v>
      </c>
      <c r="H1385" s="89"/>
      <c r="I1385" s="263" t="s">
        <v>4265</v>
      </c>
      <c r="J1385" s="89"/>
      <c r="K1385" s="89"/>
      <c r="L1385" s="89"/>
      <c r="M1385" s="89"/>
      <c r="N1385" s="264">
        <v>0</v>
      </c>
      <c r="O1385" s="264">
        <v>260000</v>
      </c>
      <c r="P1385" s="89" t="s">
        <v>670</v>
      </c>
    </row>
    <row r="1386" spans="1:16" ht="38.25" hidden="1">
      <c r="A1386" s="261" t="s">
        <v>565</v>
      </c>
      <c r="B1386" s="89"/>
      <c r="C1386" s="262" t="s">
        <v>615</v>
      </c>
      <c r="D1386" s="84">
        <v>43536</v>
      </c>
      <c r="E1386" s="85" t="s">
        <v>3721</v>
      </c>
      <c r="F1386" s="85" t="s">
        <v>6</v>
      </c>
      <c r="G1386" s="85">
        <v>1092177</v>
      </c>
      <c r="H1386" s="89"/>
      <c r="I1386" s="263" t="s">
        <v>4266</v>
      </c>
      <c r="J1386" s="89"/>
      <c r="K1386" s="89"/>
      <c r="L1386" s="89"/>
      <c r="M1386" s="89"/>
      <c r="N1386" s="264">
        <v>0</v>
      </c>
      <c r="O1386" s="264">
        <v>5556.35</v>
      </c>
      <c r="P1386" s="89" t="s">
        <v>670</v>
      </c>
    </row>
    <row r="1387" spans="1:16" ht="51" hidden="1">
      <c r="A1387" s="261">
        <v>253</v>
      </c>
      <c r="B1387" s="89"/>
      <c r="C1387" s="262" t="s">
        <v>114</v>
      </c>
      <c r="D1387" s="84">
        <v>43536</v>
      </c>
      <c r="E1387" s="85" t="s">
        <v>3722</v>
      </c>
      <c r="F1387" s="85" t="s">
        <v>6</v>
      </c>
      <c r="G1387" s="85">
        <v>79865</v>
      </c>
      <c r="H1387" s="89"/>
      <c r="I1387" s="263" t="s">
        <v>4268</v>
      </c>
      <c r="J1387" s="89"/>
      <c r="K1387" s="89"/>
      <c r="L1387" s="89"/>
      <c r="M1387" s="89"/>
      <c r="N1387" s="264">
        <v>0</v>
      </c>
      <c r="O1387" s="264">
        <v>887191.65</v>
      </c>
      <c r="P1387" s="89" t="s">
        <v>670</v>
      </c>
    </row>
    <row r="1388" spans="1:16" ht="51" hidden="1">
      <c r="A1388" s="261">
        <v>253</v>
      </c>
      <c r="B1388" s="89"/>
      <c r="C1388" s="262" t="s">
        <v>114</v>
      </c>
      <c r="D1388" s="84">
        <v>43536</v>
      </c>
      <c r="E1388" s="85" t="s">
        <v>3723</v>
      </c>
      <c r="F1388" s="85" t="s">
        <v>6</v>
      </c>
      <c r="G1388" s="85">
        <v>79864</v>
      </c>
      <c r="H1388" s="89"/>
      <c r="I1388" s="263" t="s">
        <v>4269</v>
      </c>
      <c r="J1388" s="89"/>
      <c r="K1388" s="89"/>
      <c r="L1388" s="89"/>
      <c r="M1388" s="89"/>
      <c r="N1388" s="264">
        <v>0</v>
      </c>
      <c r="O1388" s="264">
        <v>540029.69999999995</v>
      </c>
      <c r="P1388" s="89" t="s">
        <v>670</v>
      </c>
    </row>
    <row r="1389" spans="1:16" ht="38.25" hidden="1">
      <c r="A1389" s="261" t="s">
        <v>565</v>
      </c>
      <c r="B1389" s="89"/>
      <c r="C1389" s="262" t="s">
        <v>615</v>
      </c>
      <c r="D1389" s="84">
        <v>43537</v>
      </c>
      <c r="E1389" s="85" t="s">
        <v>3724</v>
      </c>
      <c r="F1389" s="85" t="s">
        <v>3</v>
      </c>
      <c r="G1389" s="85">
        <v>1719236</v>
      </c>
      <c r="H1389" s="89"/>
      <c r="I1389" s="263" t="s">
        <v>3151</v>
      </c>
      <c r="J1389" s="89"/>
      <c r="K1389" s="89"/>
      <c r="L1389" s="89"/>
      <c r="M1389" s="89"/>
      <c r="N1389" s="264">
        <v>0</v>
      </c>
      <c r="O1389" s="264">
        <v>571.75</v>
      </c>
      <c r="P1389" s="89" t="s">
        <v>670</v>
      </c>
    </row>
    <row r="1390" spans="1:16" ht="63.75" hidden="1">
      <c r="A1390" s="261" t="s">
        <v>565</v>
      </c>
      <c r="B1390" s="89"/>
      <c r="C1390" s="262" t="s">
        <v>615</v>
      </c>
      <c r="D1390" s="84">
        <v>43537</v>
      </c>
      <c r="E1390" s="85" t="s">
        <v>3725</v>
      </c>
      <c r="F1390" s="85" t="s">
        <v>3</v>
      </c>
      <c r="G1390" s="85">
        <v>1719264</v>
      </c>
      <c r="H1390" s="89"/>
      <c r="I1390" s="263" t="s">
        <v>4270</v>
      </c>
      <c r="J1390" s="89"/>
      <c r="K1390" s="89"/>
      <c r="L1390" s="89"/>
      <c r="M1390" s="89"/>
      <c r="N1390" s="264">
        <v>0</v>
      </c>
      <c r="O1390" s="264">
        <v>13810.12</v>
      </c>
      <c r="P1390" s="89" t="s">
        <v>670</v>
      </c>
    </row>
    <row r="1391" spans="1:16" ht="38.25" hidden="1">
      <c r="A1391" s="261" t="s">
        <v>565</v>
      </c>
      <c r="B1391" s="89"/>
      <c r="C1391" s="262" t="s">
        <v>615</v>
      </c>
      <c r="D1391" s="84">
        <v>43537</v>
      </c>
      <c r="E1391" s="85" t="s">
        <v>3726</v>
      </c>
      <c r="F1391" s="85" t="s">
        <v>3</v>
      </c>
      <c r="G1391" s="85">
        <v>1719294</v>
      </c>
      <c r="H1391" s="89"/>
      <c r="I1391" s="263" t="s">
        <v>4271</v>
      </c>
      <c r="J1391" s="89"/>
      <c r="K1391" s="89"/>
      <c r="L1391" s="89"/>
      <c r="M1391" s="89"/>
      <c r="N1391" s="264">
        <v>0</v>
      </c>
      <c r="O1391" s="264">
        <v>2025.44</v>
      </c>
      <c r="P1391" s="89" t="s">
        <v>670</v>
      </c>
    </row>
    <row r="1392" spans="1:16" ht="38.25" hidden="1">
      <c r="A1392" s="261" t="s">
        <v>565</v>
      </c>
      <c r="B1392" s="89"/>
      <c r="C1392" s="262" t="s">
        <v>615</v>
      </c>
      <c r="D1392" s="84">
        <v>43537</v>
      </c>
      <c r="E1392" s="85" t="s">
        <v>3727</v>
      </c>
      <c r="F1392" s="85" t="s">
        <v>3</v>
      </c>
      <c r="G1392" s="85">
        <v>1719430</v>
      </c>
      <c r="H1392" s="89"/>
      <c r="I1392" s="263" t="s">
        <v>4272</v>
      </c>
      <c r="J1392" s="89"/>
      <c r="K1392" s="89"/>
      <c r="L1392" s="89"/>
      <c r="M1392" s="89"/>
      <c r="N1392" s="264">
        <v>0</v>
      </c>
      <c r="O1392" s="264">
        <v>10347.290000000001</v>
      </c>
      <c r="P1392" s="89" t="s">
        <v>670</v>
      </c>
    </row>
    <row r="1393" spans="1:16" ht="51" hidden="1">
      <c r="A1393" s="261" t="s">
        <v>565</v>
      </c>
      <c r="B1393" s="89"/>
      <c r="C1393" s="262" t="s">
        <v>615</v>
      </c>
      <c r="D1393" s="84">
        <v>43537</v>
      </c>
      <c r="E1393" s="85" t="s">
        <v>3728</v>
      </c>
      <c r="F1393" s="85" t="s">
        <v>3</v>
      </c>
      <c r="G1393" s="85">
        <v>1719322</v>
      </c>
      <c r="H1393" s="89"/>
      <c r="I1393" s="263" t="s">
        <v>4273</v>
      </c>
      <c r="J1393" s="89"/>
      <c r="K1393" s="89"/>
      <c r="L1393" s="89"/>
      <c r="M1393" s="89"/>
      <c r="N1393" s="264">
        <v>0</v>
      </c>
      <c r="O1393" s="264">
        <v>71.900000000000006</v>
      </c>
      <c r="P1393" s="89" t="s">
        <v>670</v>
      </c>
    </row>
    <row r="1394" spans="1:16" ht="63.75" hidden="1">
      <c r="A1394" s="261">
        <v>221</v>
      </c>
      <c r="B1394" s="89"/>
      <c r="C1394" s="262" t="s">
        <v>102</v>
      </c>
      <c r="D1394" s="84">
        <v>43537</v>
      </c>
      <c r="E1394" s="85" t="s">
        <v>3729</v>
      </c>
      <c r="F1394" s="85" t="s">
        <v>3</v>
      </c>
      <c r="G1394" s="85">
        <v>1719357</v>
      </c>
      <c r="H1394" s="89"/>
      <c r="I1394" s="263" t="s">
        <v>4274</v>
      </c>
      <c r="J1394" s="89"/>
      <c r="K1394" s="89"/>
      <c r="L1394" s="89"/>
      <c r="M1394" s="89"/>
      <c r="N1394" s="264">
        <v>0</v>
      </c>
      <c r="O1394" s="264">
        <v>10.4</v>
      </c>
      <c r="P1394" s="89" t="s">
        <v>670</v>
      </c>
    </row>
    <row r="1395" spans="1:16" ht="63.75" hidden="1">
      <c r="A1395" s="261">
        <v>15</v>
      </c>
      <c r="B1395" s="89"/>
      <c r="C1395" s="262" t="s">
        <v>42</v>
      </c>
      <c r="D1395" s="84">
        <v>43537</v>
      </c>
      <c r="E1395" s="85" t="s">
        <v>3730</v>
      </c>
      <c r="F1395" s="85" t="s">
        <v>3</v>
      </c>
      <c r="G1395" s="85">
        <v>1719404</v>
      </c>
      <c r="H1395" s="89"/>
      <c r="I1395" s="263" t="s">
        <v>4275</v>
      </c>
      <c r="J1395" s="89"/>
      <c r="K1395" s="89"/>
      <c r="L1395" s="89"/>
      <c r="M1395" s="89"/>
      <c r="N1395" s="264">
        <v>0</v>
      </c>
      <c r="O1395" s="264">
        <v>52.300000000000004</v>
      </c>
      <c r="P1395" s="89" t="s">
        <v>670</v>
      </c>
    </row>
    <row r="1396" spans="1:16" ht="51" hidden="1">
      <c r="A1396" s="261" t="s">
        <v>565</v>
      </c>
      <c r="B1396" s="89"/>
      <c r="C1396" s="262" t="s">
        <v>615</v>
      </c>
      <c r="D1396" s="84">
        <v>43537</v>
      </c>
      <c r="E1396" s="85" t="s">
        <v>3731</v>
      </c>
      <c r="F1396" s="85" t="s">
        <v>3</v>
      </c>
      <c r="G1396" s="85">
        <v>1719406</v>
      </c>
      <c r="H1396" s="89"/>
      <c r="I1396" s="263" t="s">
        <v>4276</v>
      </c>
      <c r="J1396" s="89"/>
      <c r="K1396" s="89"/>
      <c r="L1396" s="89"/>
      <c r="M1396" s="89"/>
      <c r="N1396" s="264">
        <v>0</v>
      </c>
      <c r="O1396" s="264">
        <v>1812.98</v>
      </c>
      <c r="P1396" s="89" t="s">
        <v>670</v>
      </c>
    </row>
    <row r="1397" spans="1:16" ht="51" hidden="1">
      <c r="A1397" s="261">
        <v>30</v>
      </c>
      <c r="B1397" s="89"/>
      <c r="C1397" s="262" t="s">
        <v>675</v>
      </c>
      <c r="D1397" s="84">
        <v>43537</v>
      </c>
      <c r="E1397" s="85" t="s">
        <v>3732</v>
      </c>
      <c r="F1397" s="85" t="s">
        <v>3</v>
      </c>
      <c r="G1397" s="85">
        <v>1719333</v>
      </c>
      <c r="H1397" s="89"/>
      <c r="I1397" s="263" t="s">
        <v>4277</v>
      </c>
      <c r="J1397" s="89"/>
      <c r="K1397" s="89"/>
      <c r="L1397" s="89"/>
      <c r="M1397" s="89"/>
      <c r="N1397" s="264">
        <v>0</v>
      </c>
      <c r="O1397" s="264">
        <v>269.60000000000002</v>
      </c>
      <c r="P1397" s="89" t="s">
        <v>670</v>
      </c>
    </row>
    <row r="1398" spans="1:16" ht="51" hidden="1">
      <c r="A1398" s="261" t="s">
        <v>565</v>
      </c>
      <c r="B1398" s="89"/>
      <c r="C1398" s="262" t="s">
        <v>615</v>
      </c>
      <c r="D1398" s="84">
        <v>43537</v>
      </c>
      <c r="E1398" s="85" t="s">
        <v>3733</v>
      </c>
      <c r="F1398" s="85" t="s">
        <v>3</v>
      </c>
      <c r="G1398" s="85">
        <v>1719336</v>
      </c>
      <c r="H1398" s="89"/>
      <c r="I1398" s="263" t="s">
        <v>4278</v>
      </c>
      <c r="J1398" s="89"/>
      <c r="K1398" s="89"/>
      <c r="L1398" s="89"/>
      <c r="M1398" s="89"/>
      <c r="N1398" s="264">
        <v>0</v>
      </c>
      <c r="O1398" s="264">
        <v>657.1</v>
      </c>
      <c r="P1398" s="89" t="s">
        <v>670</v>
      </c>
    </row>
    <row r="1399" spans="1:16" ht="51" hidden="1">
      <c r="A1399" s="261" t="s">
        <v>565</v>
      </c>
      <c r="B1399" s="89"/>
      <c r="C1399" s="262" t="s">
        <v>615</v>
      </c>
      <c r="D1399" s="84">
        <v>43537</v>
      </c>
      <c r="E1399" s="85" t="s">
        <v>3734</v>
      </c>
      <c r="F1399" s="85" t="s">
        <v>3</v>
      </c>
      <c r="G1399" s="85">
        <v>1719270</v>
      </c>
      <c r="H1399" s="89"/>
      <c r="I1399" s="263" t="s">
        <v>4279</v>
      </c>
      <c r="J1399" s="89"/>
      <c r="K1399" s="89"/>
      <c r="L1399" s="89"/>
      <c r="M1399" s="89"/>
      <c r="N1399" s="264">
        <v>0</v>
      </c>
      <c r="O1399" s="264">
        <v>16432.849999999999</v>
      </c>
      <c r="P1399" s="89" t="s">
        <v>670</v>
      </c>
    </row>
    <row r="1400" spans="1:16" ht="63.75" hidden="1">
      <c r="A1400" s="261">
        <v>309</v>
      </c>
      <c r="B1400" s="89"/>
      <c r="C1400" s="262" t="s">
        <v>1351</v>
      </c>
      <c r="D1400" s="84">
        <v>43537</v>
      </c>
      <c r="E1400" s="85" t="s">
        <v>3735</v>
      </c>
      <c r="F1400" s="85" t="s">
        <v>3</v>
      </c>
      <c r="G1400" s="85">
        <v>1719295</v>
      </c>
      <c r="H1400" s="89"/>
      <c r="I1400" s="263" t="s">
        <v>4280</v>
      </c>
      <c r="J1400" s="89"/>
      <c r="K1400" s="89"/>
      <c r="L1400" s="89"/>
      <c r="M1400" s="89"/>
      <c r="N1400" s="264">
        <v>0</v>
      </c>
      <c r="O1400" s="264">
        <v>609.16</v>
      </c>
      <c r="P1400" s="89" t="s">
        <v>670</v>
      </c>
    </row>
    <row r="1401" spans="1:16" ht="63.75" hidden="1">
      <c r="A1401" s="261">
        <v>309</v>
      </c>
      <c r="B1401" s="89"/>
      <c r="C1401" s="262" t="s">
        <v>1351</v>
      </c>
      <c r="D1401" s="84">
        <v>43537</v>
      </c>
      <c r="E1401" s="85" t="s">
        <v>3736</v>
      </c>
      <c r="F1401" s="85" t="s">
        <v>3</v>
      </c>
      <c r="G1401" s="85">
        <v>1719298</v>
      </c>
      <c r="H1401" s="89"/>
      <c r="I1401" s="263" t="s">
        <v>4281</v>
      </c>
      <c r="J1401" s="89"/>
      <c r="K1401" s="89"/>
      <c r="L1401" s="89"/>
      <c r="M1401" s="89"/>
      <c r="N1401" s="264">
        <v>0</v>
      </c>
      <c r="O1401" s="264">
        <v>1314</v>
      </c>
      <c r="P1401" s="89" t="s">
        <v>670</v>
      </c>
    </row>
    <row r="1402" spans="1:16" ht="102" hidden="1">
      <c r="A1402" s="261">
        <v>660</v>
      </c>
      <c r="B1402" s="89"/>
      <c r="C1402" s="262" t="s">
        <v>188</v>
      </c>
      <c r="D1402" s="84">
        <v>43537</v>
      </c>
      <c r="E1402" s="85" t="s">
        <v>3737</v>
      </c>
      <c r="F1402" s="85" t="s">
        <v>629</v>
      </c>
      <c r="G1402" s="85">
        <v>7333</v>
      </c>
      <c r="H1402" s="89"/>
      <c r="I1402" s="263" t="s">
        <v>4282</v>
      </c>
      <c r="J1402" s="89"/>
      <c r="K1402" s="89"/>
      <c r="L1402" s="89"/>
      <c r="M1402" s="89"/>
      <c r="N1402" s="264">
        <v>5012.43</v>
      </c>
      <c r="O1402" s="264">
        <v>0</v>
      </c>
      <c r="P1402" s="89" t="s">
        <v>670</v>
      </c>
    </row>
    <row r="1403" spans="1:16" ht="76.5" hidden="1">
      <c r="A1403" s="261">
        <v>35</v>
      </c>
      <c r="B1403" s="89"/>
      <c r="C1403" s="262" t="s">
        <v>46</v>
      </c>
      <c r="D1403" s="84">
        <v>43537</v>
      </c>
      <c r="E1403" s="85" t="s">
        <v>3738</v>
      </c>
      <c r="F1403" s="85" t="s">
        <v>671</v>
      </c>
      <c r="G1403" s="85">
        <v>228858</v>
      </c>
      <c r="H1403" s="89"/>
      <c r="I1403" s="263" t="s">
        <v>4283</v>
      </c>
      <c r="J1403" s="89"/>
      <c r="K1403" s="89"/>
      <c r="L1403" s="89"/>
      <c r="M1403" s="89"/>
      <c r="N1403" s="264">
        <v>0</v>
      </c>
      <c r="O1403" s="264">
        <v>127337.59</v>
      </c>
      <c r="P1403" s="89" t="s">
        <v>670</v>
      </c>
    </row>
    <row r="1404" spans="1:16" ht="38.25" hidden="1">
      <c r="A1404" s="261">
        <v>340</v>
      </c>
      <c r="B1404" s="89"/>
      <c r="C1404" s="262" t="s">
        <v>147</v>
      </c>
      <c r="D1404" s="84">
        <v>43537</v>
      </c>
      <c r="E1404" s="85" t="s">
        <v>3739</v>
      </c>
      <c r="F1404" s="85" t="s">
        <v>15</v>
      </c>
      <c r="G1404" s="85">
        <v>985603</v>
      </c>
      <c r="H1404" s="89"/>
      <c r="I1404" s="263" t="s">
        <v>4284</v>
      </c>
      <c r="J1404" s="89"/>
      <c r="K1404" s="89"/>
      <c r="L1404" s="89"/>
      <c r="M1404" s="89"/>
      <c r="N1404" s="264">
        <v>50</v>
      </c>
      <c r="O1404" s="264">
        <v>0</v>
      </c>
      <c r="P1404" s="89" t="s">
        <v>670</v>
      </c>
    </row>
    <row r="1405" spans="1:16" ht="76.5" hidden="1">
      <c r="A1405" s="261" t="s">
        <v>557</v>
      </c>
      <c r="B1405" s="89"/>
      <c r="C1405" s="262" t="s">
        <v>777</v>
      </c>
      <c r="D1405" s="84">
        <v>43537</v>
      </c>
      <c r="E1405" s="85" t="s">
        <v>3740</v>
      </c>
      <c r="F1405" s="85" t="s">
        <v>6</v>
      </c>
      <c r="G1405" s="85">
        <v>1092620</v>
      </c>
      <c r="H1405" s="89"/>
      <c r="I1405" s="263" t="s">
        <v>4285</v>
      </c>
      <c r="J1405" s="89"/>
      <c r="K1405" s="89"/>
      <c r="L1405" s="89"/>
      <c r="M1405" s="89"/>
      <c r="N1405" s="264">
        <v>0</v>
      </c>
      <c r="O1405" s="264">
        <v>25000</v>
      </c>
      <c r="P1405" s="89" t="s">
        <v>670</v>
      </c>
    </row>
    <row r="1406" spans="1:16" ht="51" hidden="1">
      <c r="A1406" s="261">
        <v>46</v>
      </c>
      <c r="B1406" s="89"/>
      <c r="C1406" s="262" t="s">
        <v>48</v>
      </c>
      <c r="D1406" s="84">
        <v>43538</v>
      </c>
      <c r="E1406" s="85" t="s">
        <v>3741</v>
      </c>
      <c r="F1406" s="85" t="s">
        <v>3</v>
      </c>
      <c r="G1406" s="85">
        <v>1719816</v>
      </c>
      <c r="H1406" s="89"/>
      <c r="I1406" s="263" t="s">
        <v>4286</v>
      </c>
      <c r="J1406" s="89"/>
      <c r="K1406" s="89"/>
      <c r="L1406" s="89"/>
      <c r="M1406" s="89"/>
      <c r="N1406" s="264">
        <v>0</v>
      </c>
      <c r="O1406" s="264">
        <v>1308.42</v>
      </c>
      <c r="P1406" s="89" t="s">
        <v>670</v>
      </c>
    </row>
    <row r="1407" spans="1:16" ht="51" hidden="1">
      <c r="A1407" s="261" t="s">
        <v>565</v>
      </c>
      <c r="B1407" s="89"/>
      <c r="C1407" s="262" t="s">
        <v>615</v>
      </c>
      <c r="D1407" s="84">
        <v>43538</v>
      </c>
      <c r="E1407" s="85" t="s">
        <v>3742</v>
      </c>
      <c r="F1407" s="85" t="s">
        <v>3</v>
      </c>
      <c r="G1407" s="85">
        <v>1719820</v>
      </c>
      <c r="H1407" s="89"/>
      <c r="I1407" s="263" t="s">
        <v>4287</v>
      </c>
      <c r="J1407" s="89"/>
      <c r="K1407" s="89"/>
      <c r="L1407" s="89"/>
      <c r="M1407" s="89"/>
      <c r="N1407" s="264">
        <v>0</v>
      </c>
      <c r="O1407" s="264">
        <v>458.02</v>
      </c>
      <c r="P1407" s="89" t="s">
        <v>670</v>
      </c>
    </row>
    <row r="1408" spans="1:16" ht="51" hidden="1">
      <c r="A1408" s="261">
        <v>35</v>
      </c>
      <c r="B1408" s="89"/>
      <c r="C1408" s="262" t="s">
        <v>46</v>
      </c>
      <c r="D1408" s="84">
        <v>43538</v>
      </c>
      <c r="E1408" s="85" t="s">
        <v>3743</v>
      </c>
      <c r="F1408" s="85" t="s">
        <v>3</v>
      </c>
      <c r="G1408" s="85">
        <v>1719821</v>
      </c>
      <c r="H1408" s="89"/>
      <c r="I1408" s="263" t="s">
        <v>4288</v>
      </c>
      <c r="J1408" s="89"/>
      <c r="K1408" s="89"/>
      <c r="L1408" s="89"/>
      <c r="M1408" s="89"/>
      <c r="N1408" s="264">
        <v>0</v>
      </c>
      <c r="O1408" s="264">
        <v>1200</v>
      </c>
      <c r="P1408" s="89" t="s">
        <v>670</v>
      </c>
    </row>
    <row r="1409" spans="1:16" ht="51" hidden="1">
      <c r="A1409" s="261" t="s">
        <v>565</v>
      </c>
      <c r="B1409" s="89"/>
      <c r="C1409" s="262" t="s">
        <v>615</v>
      </c>
      <c r="D1409" s="84">
        <v>43538</v>
      </c>
      <c r="E1409" s="85" t="s">
        <v>3744</v>
      </c>
      <c r="F1409" s="85" t="s">
        <v>3</v>
      </c>
      <c r="G1409" s="85">
        <v>1719625</v>
      </c>
      <c r="H1409" s="89"/>
      <c r="I1409" s="263" t="s">
        <v>4289</v>
      </c>
      <c r="J1409" s="89"/>
      <c r="K1409" s="89"/>
      <c r="L1409" s="89"/>
      <c r="M1409" s="89"/>
      <c r="N1409" s="264">
        <v>0</v>
      </c>
      <c r="O1409" s="264">
        <v>1430.32</v>
      </c>
      <c r="P1409" s="89" t="s">
        <v>670</v>
      </c>
    </row>
    <row r="1410" spans="1:16" ht="51" hidden="1">
      <c r="A1410" s="261" t="s">
        <v>565</v>
      </c>
      <c r="B1410" s="89"/>
      <c r="C1410" s="262" t="s">
        <v>615</v>
      </c>
      <c r="D1410" s="84">
        <v>43538</v>
      </c>
      <c r="E1410" s="85" t="s">
        <v>3745</v>
      </c>
      <c r="F1410" s="85" t="s">
        <v>3</v>
      </c>
      <c r="G1410" s="85">
        <v>1719718</v>
      </c>
      <c r="H1410" s="89"/>
      <c r="I1410" s="263" t="s">
        <v>4290</v>
      </c>
      <c r="J1410" s="89"/>
      <c r="K1410" s="89"/>
      <c r="L1410" s="89"/>
      <c r="M1410" s="89"/>
      <c r="N1410" s="264">
        <v>0</v>
      </c>
      <c r="O1410" s="264">
        <v>1187</v>
      </c>
      <c r="P1410" s="89" t="s">
        <v>670</v>
      </c>
    </row>
    <row r="1411" spans="1:16" ht="38.25" hidden="1">
      <c r="A1411" s="261" t="s">
        <v>565</v>
      </c>
      <c r="B1411" s="89"/>
      <c r="C1411" s="262" t="s">
        <v>615</v>
      </c>
      <c r="D1411" s="84">
        <v>43538</v>
      </c>
      <c r="E1411" s="85" t="s">
        <v>3746</v>
      </c>
      <c r="F1411" s="85" t="s">
        <v>3</v>
      </c>
      <c r="G1411" s="85">
        <v>1719737</v>
      </c>
      <c r="H1411" s="89"/>
      <c r="I1411" s="263" t="s">
        <v>4291</v>
      </c>
      <c r="J1411" s="89"/>
      <c r="K1411" s="89"/>
      <c r="L1411" s="89"/>
      <c r="M1411" s="89"/>
      <c r="N1411" s="264">
        <v>0</v>
      </c>
      <c r="O1411" s="264">
        <v>583</v>
      </c>
      <c r="P1411" s="89" t="s">
        <v>670</v>
      </c>
    </row>
    <row r="1412" spans="1:16" ht="38.25" hidden="1">
      <c r="A1412" s="261" t="s">
        <v>565</v>
      </c>
      <c r="B1412" s="89"/>
      <c r="C1412" s="262" t="s">
        <v>615</v>
      </c>
      <c r="D1412" s="84">
        <v>43538</v>
      </c>
      <c r="E1412" s="85" t="s">
        <v>3747</v>
      </c>
      <c r="F1412" s="85" t="s">
        <v>3</v>
      </c>
      <c r="G1412" s="85">
        <v>1719747</v>
      </c>
      <c r="H1412" s="89"/>
      <c r="I1412" s="263" t="s">
        <v>3415</v>
      </c>
      <c r="J1412" s="89"/>
      <c r="K1412" s="89"/>
      <c r="L1412" s="89"/>
      <c r="M1412" s="89"/>
      <c r="N1412" s="264">
        <v>0</v>
      </c>
      <c r="O1412" s="264">
        <v>552.47</v>
      </c>
      <c r="P1412" s="89" t="s">
        <v>670</v>
      </c>
    </row>
    <row r="1413" spans="1:16" ht="38.25" hidden="1">
      <c r="A1413" s="261" t="s">
        <v>565</v>
      </c>
      <c r="B1413" s="89"/>
      <c r="C1413" s="262" t="s">
        <v>615</v>
      </c>
      <c r="D1413" s="84">
        <v>43538</v>
      </c>
      <c r="E1413" s="85" t="s">
        <v>3748</v>
      </c>
      <c r="F1413" s="85" t="s">
        <v>3</v>
      </c>
      <c r="G1413" s="85">
        <v>1719934</v>
      </c>
      <c r="H1413" s="89"/>
      <c r="I1413" s="263" t="s">
        <v>4292</v>
      </c>
      <c r="J1413" s="89"/>
      <c r="K1413" s="89"/>
      <c r="L1413" s="89"/>
      <c r="M1413" s="89"/>
      <c r="N1413" s="264">
        <v>0</v>
      </c>
      <c r="O1413" s="264">
        <v>1700</v>
      </c>
      <c r="P1413" s="89" t="s">
        <v>670</v>
      </c>
    </row>
    <row r="1414" spans="1:16" ht="51" hidden="1">
      <c r="A1414" s="261">
        <v>163</v>
      </c>
      <c r="B1414" s="89"/>
      <c r="C1414" s="262" t="s">
        <v>88</v>
      </c>
      <c r="D1414" s="84">
        <v>43538</v>
      </c>
      <c r="E1414" s="85" t="s">
        <v>3749</v>
      </c>
      <c r="F1414" s="85" t="s">
        <v>3</v>
      </c>
      <c r="G1414" s="85">
        <v>1719964</v>
      </c>
      <c r="H1414" s="89"/>
      <c r="I1414" s="263" t="s">
        <v>4294</v>
      </c>
      <c r="J1414" s="89"/>
      <c r="K1414" s="89"/>
      <c r="L1414" s="89"/>
      <c r="M1414" s="89"/>
      <c r="N1414" s="264">
        <v>0</v>
      </c>
      <c r="O1414" s="264">
        <v>4700</v>
      </c>
      <c r="P1414" s="89" t="s">
        <v>670</v>
      </c>
    </row>
    <row r="1415" spans="1:16" ht="51" hidden="1">
      <c r="A1415" s="261" t="s">
        <v>565</v>
      </c>
      <c r="B1415" s="89"/>
      <c r="C1415" s="262" t="s">
        <v>615</v>
      </c>
      <c r="D1415" s="84">
        <v>43538</v>
      </c>
      <c r="E1415" s="85" t="s">
        <v>3750</v>
      </c>
      <c r="F1415" s="85" t="s">
        <v>3</v>
      </c>
      <c r="G1415" s="85">
        <v>1719858</v>
      </c>
      <c r="H1415" s="89"/>
      <c r="I1415" s="263" t="s">
        <v>4295</v>
      </c>
      <c r="J1415" s="89"/>
      <c r="K1415" s="89"/>
      <c r="L1415" s="89"/>
      <c r="M1415" s="89"/>
      <c r="N1415" s="264">
        <v>0</v>
      </c>
      <c r="O1415" s="264">
        <v>201.9</v>
      </c>
      <c r="P1415" s="89" t="s">
        <v>670</v>
      </c>
    </row>
    <row r="1416" spans="1:16" ht="51" hidden="1">
      <c r="A1416" s="261" t="s">
        <v>565</v>
      </c>
      <c r="B1416" s="89"/>
      <c r="C1416" s="262" t="s">
        <v>615</v>
      </c>
      <c r="D1416" s="84">
        <v>43538</v>
      </c>
      <c r="E1416" s="85" t="s">
        <v>3751</v>
      </c>
      <c r="F1416" s="85" t="s">
        <v>3</v>
      </c>
      <c r="G1416" s="85">
        <v>1719875</v>
      </c>
      <c r="H1416" s="89"/>
      <c r="I1416" s="263" t="s">
        <v>4296</v>
      </c>
      <c r="J1416" s="89"/>
      <c r="K1416" s="89"/>
      <c r="L1416" s="89"/>
      <c r="M1416" s="89"/>
      <c r="N1416" s="264">
        <v>0</v>
      </c>
      <c r="O1416" s="264">
        <v>960.48</v>
      </c>
      <c r="P1416" s="89" t="s">
        <v>670</v>
      </c>
    </row>
    <row r="1417" spans="1:16" ht="51" hidden="1">
      <c r="A1417" s="261" t="s">
        <v>565</v>
      </c>
      <c r="B1417" s="89"/>
      <c r="C1417" s="262" t="s">
        <v>615</v>
      </c>
      <c r="D1417" s="84">
        <v>43538</v>
      </c>
      <c r="E1417" s="85" t="s">
        <v>3752</v>
      </c>
      <c r="F1417" s="85" t="s">
        <v>3</v>
      </c>
      <c r="G1417" s="85">
        <v>1719892</v>
      </c>
      <c r="H1417" s="89"/>
      <c r="I1417" s="263" t="s">
        <v>724</v>
      </c>
      <c r="J1417" s="89"/>
      <c r="K1417" s="89"/>
      <c r="L1417" s="89"/>
      <c r="M1417" s="89"/>
      <c r="N1417" s="264">
        <v>0</v>
      </c>
      <c r="O1417" s="264">
        <v>674.64</v>
      </c>
      <c r="P1417" s="89" t="s">
        <v>670</v>
      </c>
    </row>
    <row r="1418" spans="1:16" ht="38.25" hidden="1">
      <c r="A1418" s="261">
        <v>85</v>
      </c>
      <c r="B1418" s="89"/>
      <c r="C1418" s="262" t="s">
        <v>735</v>
      </c>
      <c r="D1418" s="84">
        <v>43538</v>
      </c>
      <c r="E1418" s="85" t="s">
        <v>3753</v>
      </c>
      <c r="F1418" s="85" t="s">
        <v>3</v>
      </c>
      <c r="G1418" s="85">
        <v>1719906</v>
      </c>
      <c r="H1418" s="89"/>
      <c r="I1418" s="263" t="s">
        <v>4297</v>
      </c>
      <c r="J1418" s="89"/>
      <c r="K1418" s="89"/>
      <c r="L1418" s="89"/>
      <c r="M1418" s="89"/>
      <c r="N1418" s="264">
        <v>0</v>
      </c>
      <c r="O1418" s="264">
        <v>50</v>
      </c>
      <c r="P1418" s="89" t="s">
        <v>670</v>
      </c>
    </row>
    <row r="1419" spans="1:16" ht="63.75" hidden="1">
      <c r="A1419" s="261">
        <v>599</v>
      </c>
      <c r="B1419" s="89"/>
      <c r="C1419" s="262" t="s">
        <v>1366</v>
      </c>
      <c r="D1419" s="84">
        <v>43538</v>
      </c>
      <c r="E1419" s="85" t="s">
        <v>3754</v>
      </c>
      <c r="F1419" s="85" t="s">
        <v>3</v>
      </c>
      <c r="G1419" s="85">
        <v>1719673</v>
      </c>
      <c r="H1419" s="89"/>
      <c r="I1419" s="263" t="s">
        <v>4298</v>
      </c>
      <c r="J1419" s="89"/>
      <c r="K1419" s="89"/>
      <c r="L1419" s="89"/>
      <c r="M1419" s="89"/>
      <c r="N1419" s="264">
        <v>0</v>
      </c>
      <c r="O1419" s="264">
        <v>2500</v>
      </c>
      <c r="P1419" s="89" t="s">
        <v>670</v>
      </c>
    </row>
    <row r="1420" spans="1:16" ht="51" hidden="1">
      <c r="A1420" s="261">
        <v>70</v>
      </c>
      <c r="B1420" s="89"/>
      <c r="C1420" s="262" t="s">
        <v>53</v>
      </c>
      <c r="D1420" s="84">
        <v>43538</v>
      </c>
      <c r="E1420" s="85" t="s">
        <v>3755</v>
      </c>
      <c r="F1420" s="85" t="s">
        <v>3</v>
      </c>
      <c r="G1420" s="85">
        <v>1719683</v>
      </c>
      <c r="H1420" s="89"/>
      <c r="I1420" s="263" t="s">
        <v>4299</v>
      </c>
      <c r="J1420" s="89"/>
      <c r="K1420" s="89"/>
      <c r="L1420" s="89"/>
      <c r="M1420" s="89"/>
      <c r="N1420" s="264">
        <v>0</v>
      </c>
      <c r="O1420" s="264">
        <v>48.65</v>
      </c>
      <c r="P1420" s="89" t="s">
        <v>670</v>
      </c>
    </row>
    <row r="1421" spans="1:16" ht="51" hidden="1">
      <c r="A1421" s="261">
        <v>70</v>
      </c>
      <c r="B1421" s="89"/>
      <c r="C1421" s="262" t="s">
        <v>53</v>
      </c>
      <c r="D1421" s="84">
        <v>43538</v>
      </c>
      <c r="E1421" s="85" t="s">
        <v>3756</v>
      </c>
      <c r="F1421" s="85" t="s">
        <v>3</v>
      </c>
      <c r="G1421" s="85">
        <v>1719686</v>
      </c>
      <c r="H1421" s="89"/>
      <c r="I1421" s="263" t="s">
        <v>4300</v>
      </c>
      <c r="J1421" s="89"/>
      <c r="K1421" s="89"/>
      <c r="L1421" s="89"/>
      <c r="M1421" s="89"/>
      <c r="N1421" s="264">
        <v>0</v>
      </c>
      <c r="O1421" s="264">
        <v>1020.25</v>
      </c>
      <c r="P1421" s="89" t="s">
        <v>670</v>
      </c>
    </row>
    <row r="1422" spans="1:16" ht="51" hidden="1">
      <c r="A1422" s="261">
        <v>903</v>
      </c>
      <c r="B1422" s="89"/>
      <c r="C1422" s="262" t="s">
        <v>204</v>
      </c>
      <c r="D1422" s="84">
        <v>43538</v>
      </c>
      <c r="E1422" s="85" t="s">
        <v>3757</v>
      </c>
      <c r="F1422" s="85" t="s">
        <v>3</v>
      </c>
      <c r="G1422" s="85">
        <v>1719758</v>
      </c>
      <c r="H1422" s="89"/>
      <c r="I1422" s="263" t="s">
        <v>4301</v>
      </c>
      <c r="J1422" s="89"/>
      <c r="K1422" s="89"/>
      <c r="L1422" s="89"/>
      <c r="M1422" s="89"/>
      <c r="N1422" s="264">
        <v>0</v>
      </c>
      <c r="O1422" s="264">
        <v>14483</v>
      </c>
      <c r="P1422" s="89" t="s">
        <v>670</v>
      </c>
    </row>
    <row r="1423" spans="1:16" ht="51" hidden="1">
      <c r="A1423" s="261">
        <v>903</v>
      </c>
      <c r="B1423" s="89"/>
      <c r="C1423" s="262" t="s">
        <v>204</v>
      </c>
      <c r="D1423" s="84">
        <v>43538</v>
      </c>
      <c r="E1423" s="85" t="s">
        <v>3758</v>
      </c>
      <c r="F1423" s="85" t="s">
        <v>3</v>
      </c>
      <c r="G1423" s="85">
        <v>1719761</v>
      </c>
      <c r="H1423" s="89"/>
      <c r="I1423" s="263" t="s">
        <v>4302</v>
      </c>
      <c r="J1423" s="89"/>
      <c r="K1423" s="89"/>
      <c r="L1423" s="89"/>
      <c r="M1423" s="89"/>
      <c r="N1423" s="264">
        <v>0</v>
      </c>
      <c r="O1423" s="264">
        <v>1179</v>
      </c>
      <c r="P1423" s="89" t="s">
        <v>670</v>
      </c>
    </row>
    <row r="1424" spans="1:16" ht="51" hidden="1">
      <c r="A1424" s="261">
        <v>670</v>
      </c>
      <c r="B1424" s="89"/>
      <c r="C1424" s="262" t="s">
        <v>190</v>
      </c>
      <c r="D1424" s="84">
        <v>43538</v>
      </c>
      <c r="E1424" s="85" t="s">
        <v>3759</v>
      </c>
      <c r="F1424" s="85" t="s">
        <v>3</v>
      </c>
      <c r="G1424" s="85">
        <v>1719762</v>
      </c>
      <c r="H1424" s="89"/>
      <c r="I1424" s="263" t="s">
        <v>4303</v>
      </c>
      <c r="J1424" s="89"/>
      <c r="K1424" s="89"/>
      <c r="L1424" s="89"/>
      <c r="M1424" s="89"/>
      <c r="N1424" s="264">
        <v>0</v>
      </c>
      <c r="O1424" s="264">
        <v>216813</v>
      </c>
      <c r="P1424" s="89" t="s">
        <v>670</v>
      </c>
    </row>
    <row r="1425" spans="1:16" ht="63.75" hidden="1">
      <c r="A1425" s="261">
        <v>670</v>
      </c>
      <c r="B1425" s="89"/>
      <c r="C1425" s="262" t="s">
        <v>190</v>
      </c>
      <c r="D1425" s="84">
        <v>43538</v>
      </c>
      <c r="E1425" s="85" t="s">
        <v>3760</v>
      </c>
      <c r="F1425" s="85" t="s">
        <v>3</v>
      </c>
      <c r="G1425" s="85">
        <v>1719765</v>
      </c>
      <c r="H1425" s="89"/>
      <c r="I1425" s="263" t="s">
        <v>4304</v>
      </c>
      <c r="J1425" s="89"/>
      <c r="K1425" s="89"/>
      <c r="L1425" s="89"/>
      <c r="M1425" s="89"/>
      <c r="N1425" s="264">
        <v>0</v>
      </c>
      <c r="O1425" s="264">
        <v>500000</v>
      </c>
      <c r="P1425" s="89" t="s">
        <v>670</v>
      </c>
    </row>
    <row r="1426" spans="1:16" ht="51" hidden="1">
      <c r="A1426" s="261">
        <v>670</v>
      </c>
      <c r="B1426" s="89"/>
      <c r="C1426" s="262" t="s">
        <v>190</v>
      </c>
      <c r="D1426" s="84">
        <v>43538</v>
      </c>
      <c r="E1426" s="85" t="s">
        <v>3761</v>
      </c>
      <c r="F1426" s="85" t="s">
        <v>3</v>
      </c>
      <c r="G1426" s="85">
        <v>1719766</v>
      </c>
      <c r="H1426" s="89"/>
      <c r="I1426" s="263" t="s">
        <v>4305</v>
      </c>
      <c r="J1426" s="89"/>
      <c r="K1426" s="89"/>
      <c r="L1426" s="89"/>
      <c r="M1426" s="89"/>
      <c r="N1426" s="264">
        <v>0</v>
      </c>
      <c r="O1426" s="264">
        <v>137309.85</v>
      </c>
      <c r="P1426" s="89" t="s">
        <v>670</v>
      </c>
    </row>
    <row r="1427" spans="1:16" ht="51" hidden="1">
      <c r="A1427" s="261">
        <v>670</v>
      </c>
      <c r="B1427" s="89"/>
      <c r="C1427" s="262" t="s">
        <v>190</v>
      </c>
      <c r="D1427" s="84">
        <v>43538</v>
      </c>
      <c r="E1427" s="85" t="s">
        <v>3762</v>
      </c>
      <c r="F1427" s="85" t="s">
        <v>3</v>
      </c>
      <c r="G1427" s="85">
        <v>1719769</v>
      </c>
      <c r="H1427" s="89"/>
      <c r="I1427" s="263" t="s">
        <v>4306</v>
      </c>
      <c r="J1427" s="89"/>
      <c r="K1427" s="89"/>
      <c r="L1427" s="89"/>
      <c r="M1427" s="89"/>
      <c r="N1427" s="264">
        <v>0</v>
      </c>
      <c r="O1427" s="264">
        <v>474445</v>
      </c>
      <c r="P1427" s="89" t="s">
        <v>670</v>
      </c>
    </row>
    <row r="1428" spans="1:16" ht="51" hidden="1">
      <c r="A1428" s="261">
        <v>10</v>
      </c>
      <c r="B1428" s="89"/>
      <c r="C1428" s="262" t="s">
        <v>41</v>
      </c>
      <c r="D1428" s="84">
        <v>43538</v>
      </c>
      <c r="E1428" s="85" t="s">
        <v>3763</v>
      </c>
      <c r="F1428" s="85" t="s">
        <v>6</v>
      </c>
      <c r="G1428" s="85">
        <v>987080</v>
      </c>
      <c r="H1428" s="89"/>
      <c r="I1428" s="263" t="s">
        <v>4307</v>
      </c>
      <c r="J1428" s="89"/>
      <c r="K1428" s="89"/>
      <c r="L1428" s="89"/>
      <c r="M1428" s="89"/>
      <c r="N1428" s="264">
        <v>0</v>
      </c>
      <c r="O1428" s="264">
        <v>1770.77</v>
      </c>
      <c r="P1428" s="89" t="s">
        <v>670</v>
      </c>
    </row>
    <row r="1429" spans="1:16" ht="51" hidden="1">
      <c r="A1429" s="261" t="s">
        <v>556</v>
      </c>
      <c r="B1429" s="89"/>
      <c r="C1429" s="262" t="s">
        <v>616</v>
      </c>
      <c r="D1429" s="84">
        <v>43538</v>
      </c>
      <c r="E1429" s="85" t="s">
        <v>3764</v>
      </c>
      <c r="F1429" s="85" t="s">
        <v>15</v>
      </c>
      <c r="G1429" s="85">
        <v>987081</v>
      </c>
      <c r="H1429" s="89"/>
      <c r="I1429" s="263" t="s">
        <v>4308</v>
      </c>
      <c r="J1429" s="89"/>
      <c r="K1429" s="89"/>
      <c r="L1429" s="89"/>
      <c r="M1429" s="89"/>
      <c r="N1429" s="264">
        <v>50</v>
      </c>
      <c r="O1429" s="264">
        <v>0</v>
      </c>
      <c r="P1429" s="89" t="s">
        <v>670</v>
      </c>
    </row>
    <row r="1430" spans="1:16" ht="76.5" hidden="1">
      <c r="A1430" s="261">
        <v>41</v>
      </c>
      <c r="B1430" s="89"/>
      <c r="C1430" s="262" t="s">
        <v>47</v>
      </c>
      <c r="D1430" s="84">
        <v>43538</v>
      </c>
      <c r="E1430" s="85" t="s">
        <v>3765</v>
      </c>
      <c r="F1430" s="85" t="s">
        <v>628</v>
      </c>
      <c r="G1430" s="85">
        <v>234593</v>
      </c>
      <c r="H1430" s="89"/>
      <c r="I1430" s="263" t="s">
        <v>4309</v>
      </c>
      <c r="J1430" s="89"/>
      <c r="K1430" s="89"/>
      <c r="L1430" s="89"/>
      <c r="M1430" s="89"/>
      <c r="N1430" s="264">
        <v>0</v>
      </c>
      <c r="O1430" s="264">
        <v>477630</v>
      </c>
      <c r="P1430" s="89" t="s">
        <v>670</v>
      </c>
    </row>
    <row r="1431" spans="1:16" ht="76.5" hidden="1">
      <c r="A1431" s="261">
        <v>41</v>
      </c>
      <c r="B1431" s="89"/>
      <c r="C1431" s="262" t="s">
        <v>47</v>
      </c>
      <c r="D1431" s="84">
        <v>43538</v>
      </c>
      <c r="E1431" s="85" t="s">
        <v>3765</v>
      </c>
      <c r="F1431" s="85" t="s">
        <v>628</v>
      </c>
      <c r="G1431" s="85">
        <v>234592</v>
      </c>
      <c r="H1431" s="89"/>
      <c r="I1431" s="263" t="s">
        <v>4310</v>
      </c>
      <c r="J1431" s="89"/>
      <c r="K1431" s="89"/>
      <c r="L1431" s="89"/>
      <c r="M1431" s="89"/>
      <c r="N1431" s="264">
        <v>0</v>
      </c>
      <c r="O1431" s="264">
        <v>28188</v>
      </c>
      <c r="P1431" s="89" t="s">
        <v>670</v>
      </c>
    </row>
    <row r="1432" spans="1:16" ht="51" hidden="1">
      <c r="A1432" s="261">
        <v>35</v>
      </c>
      <c r="B1432" s="89"/>
      <c r="C1432" s="262" t="s">
        <v>46</v>
      </c>
      <c r="D1432" s="84">
        <v>43538</v>
      </c>
      <c r="E1432" s="85" t="s">
        <v>3766</v>
      </c>
      <c r="F1432" s="85" t="s">
        <v>6</v>
      </c>
      <c r="G1432" s="85">
        <v>1093193</v>
      </c>
      <c r="H1432" s="89"/>
      <c r="I1432" s="263" t="s">
        <v>4311</v>
      </c>
      <c r="J1432" s="89"/>
      <c r="K1432" s="89"/>
      <c r="L1432" s="89"/>
      <c r="M1432" s="89"/>
      <c r="N1432" s="264">
        <v>0</v>
      </c>
      <c r="O1432" s="264">
        <v>8934.06</v>
      </c>
      <c r="P1432" s="89" t="s">
        <v>670</v>
      </c>
    </row>
    <row r="1433" spans="1:16" ht="51" hidden="1">
      <c r="A1433" s="261">
        <v>35</v>
      </c>
      <c r="B1433" s="89"/>
      <c r="C1433" s="262" t="s">
        <v>46</v>
      </c>
      <c r="D1433" s="84">
        <v>43538</v>
      </c>
      <c r="E1433" s="85" t="s">
        <v>3767</v>
      </c>
      <c r="F1433" s="85" t="s">
        <v>6</v>
      </c>
      <c r="G1433" s="85">
        <v>1093196</v>
      </c>
      <c r="H1433" s="89"/>
      <c r="I1433" s="263" t="s">
        <v>4311</v>
      </c>
      <c r="J1433" s="89"/>
      <c r="K1433" s="89"/>
      <c r="L1433" s="89"/>
      <c r="M1433" s="89"/>
      <c r="N1433" s="264">
        <v>0</v>
      </c>
      <c r="O1433" s="264">
        <v>1135.95</v>
      </c>
      <c r="P1433" s="89" t="s">
        <v>670</v>
      </c>
    </row>
    <row r="1434" spans="1:16" ht="63.75" hidden="1">
      <c r="A1434" s="261" t="s">
        <v>557</v>
      </c>
      <c r="B1434" s="89"/>
      <c r="C1434" s="262" t="s">
        <v>777</v>
      </c>
      <c r="D1434" s="84">
        <v>43538</v>
      </c>
      <c r="E1434" s="85" t="s">
        <v>3768</v>
      </c>
      <c r="F1434" s="85" t="s">
        <v>11</v>
      </c>
      <c r="G1434" s="85">
        <v>11954</v>
      </c>
      <c r="H1434" s="89"/>
      <c r="I1434" s="263" t="s">
        <v>4312</v>
      </c>
      <c r="J1434" s="89"/>
      <c r="K1434" s="89"/>
      <c r="L1434" s="89"/>
      <c r="M1434" s="89"/>
      <c r="N1434" s="264">
        <v>1156.17</v>
      </c>
      <c r="O1434" s="264">
        <v>0</v>
      </c>
      <c r="P1434" s="89" t="s">
        <v>670</v>
      </c>
    </row>
    <row r="1435" spans="1:16" ht="51" hidden="1">
      <c r="A1435" s="261" t="s">
        <v>557</v>
      </c>
      <c r="B1435" s="89"/>
      <c r="C1435" s="262" t="s">
        <v>777</v>
      </c>
      <c r="D1435" s="84">
        <v>43538</v>
      </c>
      <c r="E1435" s="85" t="s">
        <v>3769</v>
      </c>
      <c r="F1435" s="85" t="s">
        <v>13</v>
      </c>
      <c r="G1435" s="85">
        <v>949201</v>
      </c>
      <c r="H1435" s="89"/>
      <c r="I1435" s="263" t="s">
        <v>4313</v>
      </c>
      <c r="J1435" s="89"/>
      <c r="K1435" s="89"/>
      <c r="L1435" s="89"/>
      <c r="M1435" s="89"/>
      <c r="N1435" s="264">
        <v>667.05</v>
      </c>
      <c r="O1435" s="264">
        <v>0</v>
      </c>
      <c r="P1435" s="89" t="s">
        <v>670</v>
      </c>
    </row>
    <row r="1436" spans="1:16" ht="76.5" hidden="1">
      <c r="A1436" s="261" t="s">
        <v>557</v>
      </c>
      <c r="B1436" s="89"/>
      <c r="C1436" s="262" t="s">
        <v>777</v>
      </c>
      <c r="D1436" s="84">
        <v>43538</v>
      </c>
      <c r="E1436" s="85" t="s">
        <v>3770</v>
      </c>
      <c r="F1436" s="85" t="s">
        <v>11</v>
      </c>
      <c r="G1436" s="85">
        <v>949201</v>
      </c>
      <c r="H1436" s="89"/>
      <c r="I1436" s="263" t="s">
        <v>4314</v>
      </c>
      <c r="J1436" s="89"/>
      <c r="K1436" s="89"/>
      <c r="L1436" s="89"/>
      <c r="M1436" s="89"/>
      <c r="N1436" s="264">
        <v>270.55</v>
      </c>
      <c r="O1436" s="264">
        <v>0</v>
      </c>
      <c r="P1436" s="89" t="s">
        <v>670</v>
      </c>
    </row>
    <row r="1437" spans="1:16" ht="102" hidden="1">
      <c r="A1437" s="261">
        <v>376</v>
      </c>
      <c r="B1437" s="89"/>
      <c r="C1437" s="262" t="s">
        <v>638</v>
      </c>
      <c r="D1437" s="84">
        <v>43538</v>
      </c>
      <c r="E1437" s="85" t="s">
        <v>3771</v>
      </c>
      <c r="F1437" s="85" t="s">
        <v>11</v>
      </c>
      <c r="G1437" s="85">
        <v>949208</v>
      </c>
      <c r="H1437" s="89"/>
      <c r="I1437" s="263" t="s">
        <v>4315</v>
      </c>
      <c r="J1437" s="89"/>
      <c r="K1437" s="89"/>
      <c r="L1437" s="89"/>
      <c r="M1437" s="89"/>
      <c r="N1437" s="264">
        <v>15386.97</v>
      </c>
      <c r="O1437" s="264">
        <v>0</v>
      </c>
      <c r="P1437" s="89" t="s">
        <v>670</v>
      </c>
    </row>
    <row r="1438" spans="1:16" ht="51" hidden="1">
      <c r="A1438" s="261" t="s">
        <v>565</v>
      </c>
      <c r="B1438" s="89"/>
      <c r="C1438" s="262" t="s">
        <v>615</v>
      </c>
      <c r="D1438" s="84">
        <v>43539</v>
      </c>
      <c r="E1438" s="85" t="s">
        <v>3772</v>
      </c>
      <c r="F1438" s="85" t="s">
        <v>3</v>
      </c>
      <c r="G1438" s="85">
        <v>1720128</v>
      </c>
      <c r="H1438" s="89"/>
      <c r="I1438" s="263" t="s">
        <v>4316</v>
      </c>
      <c r="J1438" s="89"/>
      <c r="K1438" s="89"/>
      <c r="L1438" s="89"/>
      <c r="M1438" s="89"/>
      <c r="N1438" s="264">
        <v>0</v>
      </c>
      <c r="O1438" s="264">
        <v>2894.76</v>
      </c>
      <c r="P1438" s="89" t="s">
        <v>670</v>
      </c>
    </row>
    <row r="1439" spans="1:16" ht="38.25" hidden="1">
      <c r="A1439" s="261" t="s">
        <v>565</v>
      </c>
      <c r="B1439" s="89"/>
      <c r="C1439" s="262" t="s">
        <v>615</v>
      </c>
      <c r="D1439" s="84">
        <v>43539</v>
      </c>
      <c r="E1439" s="85" t="s">
        <v>3773</v>
      </c>
      <c r="F1439" s="85" t="s">
        <v>3</v>
      </c>
      <c r="G1439" s="85">
        <v>1720161</v>
      </c>
      <c r="H1439" s="89"/>
      <c r="I1439" s="263" t="s">
        <v>4317</v>
      </c>
      <c r="J1439" s="89"/>
      <c r="K1439" s="89"/>
      <c r="L1439" s="89"/>
      <c r="M1439" s="89"/>
      <c r="N1439" s="264">
        <v>0</v>
      </c>
      <c r="O1439" s="264">
        <v>1500</v>
      </c>
      <c r="P1439" s="89" t="s">
        <v>670</v>
      </c>
    </row>
    <row r="1440" spans="1:16" ht="51" hidden="1">
      <c r="A1440" s="261" t="s">
        <v>565</v>
      </c>
      <c r="B1440" s="89"/>
      <c r="C1440" s="262" t="s">
        <v>615</v>
      </c>
      <c r="D1440" s="84">
        <v>43539</v>
      </c>
      <c r="E1440" s="85" t="s">
        <v>3774</v>
      </c>
      <c r="F1440" s="85" t="s">
        <v>3</v>
      </c>
      <c r="G1440" s="85">
        <v>1720210</v>
      </c>
      <c r="H1440" s="89"/>
      <c r="I1440" s="263" t="s">
        <v>4318</v>
      </c>
      <c r="J1440" s="89"/>
      <c r="K1440" s="89"/>
      <c r="L1440" s="89"/>
      <c r="M1440" s="89"/>
      <c r="N1440" s="264">
        <v>0</v>
      </c>
      <c r="O1440" s="264">
        <v>12214.79</v>
      </c>
      <c r="P1440" s="89" t="s">
        <v>670</v>
      </c>
    </row>
    <row r="1441" spans="1:16" ht="63.75" hidden="1">
      <c r="A1441" s="261" t="s">
        <v>565</v>
      </c>
      <c r="B1441" s="89"/>
      <c r="C1441" s="262" t="s">
        <v>615</v>
      </c>
      <c r="D1441" s="84">
        <v>43539</v>
      </c>
      <c r="E1441" s="85" t="s">
        <v>3775</v>
      </c>
      <c r="F1441" s="85" t="s">
        <v>3</v>
      </c>
      <c r="G1441" s="85">
        <v>1720264</v>
      </c>
      <c r="H1441" s="89"/>
      <c r="I1441" s="263" t="s">
        <v>4319</v>
      </c>
      <c r="J1441" s="89"/>
      <c r="K1441" s="89"/>
      <c r="L1441" s="89"/>
      <c r="M1441" s="89"/>
      <c r="N1441" s="264">
        <v>0</v>
      </c>
      <c r="O1441" s="264">
        <v>14293.800000000001</v>
      </c>
      <c r="P1441" s="89" t="s">
        <v>670</v>
      </c>
    </row>
    <row r="1442" spans="1:16" ht="51" hidden="1">
      <c r="A1442" s="261" t="s">
        <v>565</v>
      </c>
      <c r="B1442" s="89"/>
      <c r="C1442" s="262" t="s">
        <v>615</v>
      </c>
      <c r="D1442" s="84">
        <v>43539</v>
      </c>
      <c r="E1442" s="85" t="s">
        <v>3776</v>
      </c>
      <c r="F1442" s="85" t="s">
        <v>3</v>
      </c>
      <c r="G1442" s="85">
        <v>1720276</v>
      </c>
      <c r="H1442" s="89"/>
      <c r="I1442" s="263" t="s">
        <v>4320</v>
      </c>
      <c r="J1442" s="89"/>
      <c r="K1442" s="89"/>
      <c r="L1442" s="89"/>
      <c r="M1442" s="89"/>
      <c r="N1442" s="264">
        <v>0</v>
      </c>
      <c r="O1442" s="264">
        <v>5097.2700000000004</v>
      </c>
      <c r="P1442" s="89" t="s">
        <v>670</v>
      </c>
    </row>
    <row r="1443" spans="1:16" ht="38.25" hidden="1">
      <c r="A1443" s="261">
        <v>70</v>
      </c>
      <c r="B1443" s="89"/>
      <c r="C1443" s="262" t="s">
        <v>53</v>
      </c>
      <c r="D1443" s="84">
        <v>43539</v>
      </c>
      <c r="E1443" s="85" t="s">
        <v>3777</v>
      </c>
      <c r="F1443" s="85" t="s">
        <v>3</v>
      </c>
      <c r="G1443" s="85">
        <v>1720308</v>
      </c>
      <c r="H1443" s="89"/>
      <c r="I1443" s="263" t="s">
        <v>4321</v>
      </c>
      <c r="J1443" s="89"/>
      <c r="K1443" s="89"/>
      <c r="L1443" s="89"/>
      <c r="M1443" s="89"/>
      <c r="N1443" s="264">
        <v>0</v>
      </c>
      <c r="O1443" s="264">
        <v>15</v>
      </c>
      <c r="P1443" s="89" t="s">
        <v>670</v>
      </c>
    </row>
    <row r="1444" spans="1:16" ht="51" hidden="1">
      <c r="A1444" s="261">
        <v>590</v>
      </c>
      <c r="B1444" s="89"/>
      <c r="C1444" s="262" t="s">
        <v>611</v>
      </c>
      <c r="D1444" s="84">
        <v>43539</v>
      </c>
      <c r="E1444" s="85" t="s">
        <v>3778</v>
      </c>
      <c r="F1444" s="85" t="s">
        <v>3</v>
      </c>
      <c r="G1444" s="85">
        <v>1720218</v>
      </c>
      <c r="H1444" s="89"/>
      <c r="I1444" s="263" t="s">
        <v>4322</v>
      </c>
      <c r="J1444" s="89"/>
      <c r="K1444" s="89"/>
      <c r="L1444" s="89"/>
      <c r="M1444" s="89"/>
      <c r="N1444" s="264">
        <v>0</v>
      </c>
      <c r="O1444" s="264">
        <v>5162.5</v>
      </c>
      <c r="P1444" s="89" t="s">
        <v>670</v>
      </c>
    </row>
    <row r="1445" spans="1:16" ht="51" hidden="1">
      <c r="A1445" s="261">
        <v>590</v>
      </c>
      <c r="B1445" s="89"/>
      <c r="C1445" s="262" t="s">
        <v>611</v>
      </c>
      <c r="D1445" s="84">
        <v>43539</v>
      </c>
      <c r="E1445" s="85" t="s">
        <v>3779</v>
      </c>
      <c r="F1445" s="85" t="s">
        <v>3</v>
      </c>
      <c r="G1445" s="85">
        <v>1720214</v>
      </c>
      <c r="H1445" s="89"/>
      <c r="I1445" s="263" t="s">
        <v>4323</v>
      </c>
      <c r="J1445" s="89"/>
      <c r="K1445" s="89"/>
      <c r="L1445" s="89"/>
      <c r="M1445" s="89"/>
      <c r="N1445" s="264">
        <v>0</v>
      </c>
      <c r="O1445" s="264">
        <v>4483</v>
      </c>
      <c r="P1445" s="89" t="s">
        <v>670</v>
      </c>
    </row>
    <row r="1446" spans="1:16" ht="63.75" hidden="1">
      <c r="A1446" s="261">
        <v>591</v>
      </c>
      <c r="B1446" s="89"/>
      <c r="C1446" s="262" t="s">
        <v>1364</v>
      </c>
      <c r="D1446" s="84">
        <v>43539</v>
      </c>
      <c r="E1446" s="85" t="s">
        <v>3780</v>
      </c>
      <c r="F1446" s="85" t="s">
        <v>3</v>
      </c>
      <c r="G1446" s="85">
        <v>1720178</v>
      </c>
      <c r="H1446" s="89"/>
      <c r="I1446" s="263" t="s">
        <v>4324</v>
      </c>
      <c r="J1446" s="89"/>
      <c r="K1446" s="89"/>
      <c r="L1446" s="89"/>
      <c r="M1446" s="89"/>
      <c r="N1446" s="264">
        <v>0</v>
      </c>
      <c r="O1446" s="264">
        <v>3394.5</v>
      </c>
      <c r="P1446" s="89" t="s">
        <v>670</v>
      </c>
    </row>
    <row r="1447" spans="1:16" ht="51" hidden="1">
      <c r="A1447" s="261">
        <v>591</v>
      </c>
      <c r="B1447" s="89"/>
      <c r="C1447" s="262" t="s">
        <v>1364</v>
      </c>
      <c r="D1447" s="84">
        <v>43539</v>
      </c>
      <c r="E1447" s="85" t="s">
        <v>3781</v>
      </c>
      <c r="F1447" s="85" t="s">
        <v>3</v>
      </c>
      <c r="G1447" s="85">
        <v>1720177</v>
      </c>
      <c r="H1447" s="89"/>
      <c r="I1447" s="263" t="s">
        <v>4325</v>
      </c>
      <c r="J1447" s="89"/>
      <c r="K1447" s="89"/>
      <c r="L1447" s="89"/>
      <c r="M1447" s="89"/>
      <c r="N1447" s="264">
        <v>0</v>
      </c>
      <c r="O1447" s="264">
        <v>32131.780000000002</v>
      </c>
      <c r="P1447" s="89" t="s">
        <v>670</v>
      </c>
    </row>
    <row r="1448" spans="1:16" ht="63.75" hidden="1">
      <c r="A1448" s="261">
        <v>301</v>
      </c>
      <c r="B1448" s="89"/>
      <c r="C1448" s="262" t="s">
        <v>138</v>
      </c>
      <c r="D1448" s="84">
        <v>43539</v>
      </c>
      <c r="E1448" s="85" t="s">
        <v>3782</v>
      </c>
      <c r="F1448" s="85" t="s">
        <v>3</v>
      </c>
      <c r="G1448" s="85">
        <v>1720258</v>
      </c>
      <c r="H1448" s="89"/>
      <c r="I1448" s="263" t="s">
        <v>4326</v>
      </c>
      <c r="J1448" s="89"/>
      <c r="K1448" s="89"/>
      <c r="L1448" s="89"/>
      <c r="M1448" s="89"/>
      <c r="N1448" s="264">
        <v>0</v>
      </c>
      <c r="O1448" s="264">
        <v>839</v>
      </c>
      <c r="P1448" s="89" t="s">
        <v>670</v>
      </c>
    </row>
    <row r="1449" spans="1:16" ht="51" hidden="1">
      <c r="A1449" s="261" t="s">
        <v>557</v>
      </c>
      <c r="B1449" s="89"/>
      <c r="C1449" s="262" t="s">
        <v>777</v>
      </c>
      <c r="D1449" s="84">
        <v>43539</v>
      </c>
      <c r="E1449" s="85" t="s">
        <v>3783</v>
      </c>
      <c r="F1449" s="85" t="s">
        <v>11</v>
      </c>
      <c r="G1449" s="85">
        <v>11897</v>
      </c>
      <c r="H1449" s="89"/>
      <c r="I1449" s="263" t="s">
        <v>4327</v>
      </c>
      <c r="J1449" s="89"/>
      <c r="K1449" s="89"/>
      <c r="L1449" s="89"/>
      <c r="M1449" s="89"/>
      <c r="N1449" s="264">
        <v>273.43</v>
      </c>
      <c r="O1449" s="264">
        <v>0</v>
      </c>
      <c r="P1449" s="89" t="s">
        <v>670</v>
      </c>
    </row>
    <row r="1450" spans="1:16" ht="51" hidden="1">
      <c r="A1450" s="261" t="s">
        <v>557</v>
      </c>
      <c r="B1450" s="89"/>
      <c r="C1450" s="262" t="s">
        <v>777</v>
      </c>
      <c r="D1450" s="84">
        <v>43539</v>
      </c>
      <c r="E1450" s="85" t="s">
        <v>3784</v>
      </c>
      <c r="F1450" s="85" t="s">
        <v>11</v>
      </c>
      <c r="G1450" s="85">
        <v>11951</v>
      </c>
      <c r="H1450" s="89"/>
      <c r="I1450" s="263" t="s">
        <v>4328</v>
      </c>
      <c r="J1450" s="89"/>
      <c r="K1450" s="89"/>
      <c r="L1450" s="89"/>
      <c r="M1450" s="89"/>
      <c r="N1450" s="264">
        <v>7569.04</v>
      </c>
      <c r="O1450" s="264">
        <v>0</v>
      </c>
      <c r="P1450" s="89" t="s">
        <v>670</v>
      </c>
    </row>
    <row r="1451" spans="1:16" ht="51" hidden="1">
      <c r="A1451" s="261" t="s">
        <v>557</v>
      </c>
      <c r="B1451" s="89"/>
      <c r="C1451" s="262" t="s">
        <v>777</v>
      </c>
      <c r="D1451" s="84">
        <v>43539</v>
      </c>
      <c r="E1451" s="85" t="s">
        <v>3785</v>
      </c>
      <c r="F1451" s="85" t="s">
        <v>11</v>
      </c>
      <c r="G1451" s="85">
        <v>11891</v>
      </c>
      <c r="H1451" s="89"/>
      <c r="I1451" s="263" t="s">
        <v>4329</v>
      </c>
      <c r="J1451" s="89"/>
      <c r="K1451" s="89"/>
      <c r="L1451" s="89"/>
      <c r="M1451" s="89"/>
      <c r="N1451" s="264">
        <v>372.08</v>
      </c>
      <c r="O1451" s="264">
        <v>0</v>
      </c>
      <c r="P1451" s="89" t="s">
        <v>670</v>
      </c>
    </row>
    <row r="1452" spans="1:16" ht="51" hidden="1">
      <c r="A1452" s="261">
        <v>163</v>
      </c>
      <c r="B1452" s="89"/>
      <c r="C1452" s="262" t="s">
        <v>88</v>
      </c>
      <c r="D1452" s="84">
        <v>43539</v>
      </c>
      <c r="E1452" s="85" t="s">
        <v>3786</v>
      </c>
      <c r="F1452" s="85" t="s">
        <v>671</v>
      </c>
      <c r="G1452" s="85">
        <v>232450</v>
      </c>
      <c r="H1452" s="89"/>
      <c r="I1452" s="263" t="s">
        <v>4330</v>
      </c>
      <c r="J1452" s="89"/>
      <c r="K1452" s="89"/>
      <c r="L1452" s="89"/>
      <c r="M1452" s="89"/>
      <c r="N1452" s="264">
        <v>18719.73</v>
      </c>
      <c r="O1452" s="264">
        <v>0</v>
      </c>
      <c r="P1452" s="89" t="s">
        <v>670</v>
      </c>
    </row>
    <row r="1453" spans="1:16" ht="51" hidden="1">
      <c r="A1453" s="261">
        <v>163</v>
      </c>
      <c r="B1453" s="89"/>
      <c r="C1453" s="262" t="s">
        <v>88</v>
      </c>
      <c r="D1453" s="84">
        <v>43539</v>
      </c>
      <c r="E1453" s="85" t="s">
        <v>3787</v>
      </c>
      <c r="F1453" s="85" t="s">
        <v>671</v>
      </c>
      <c r="G1453" s="85">
        <v>232449</v>
      </c>
      <c r="H1453" s="89"/>
      <c r="I1453" s="263" t="s">
        <v>4331</v>
      </c>
      <c r="J1453" s="89"/>
      <c r="K1453" s="89"/>
      <c r="L1453" s="89"/>
      <c r="M1453" s="89"/>
      <c r="N1453" s="264">
        <v>92010.76</v>
      </c>
      <c r="O1453" s="264">
        <v>0</v>
      </c>
      <c r="P1453" s="89" t="s">
        <v>670</v>
      </c>
    </row>
    <row r="1454" spans="1:16" ht="76.5" hidden="1">
      <c r="A1454" s="261" t="s">
        <v>557</v>
      </c>
      <c r="B1454" s="89"/>
      <c r="C1454" s="262" t="s">
        <v>777</v>
      </c>
      <c r="D1454" s="84">
        <v>43539</v>
      </c>
      <c r="E1454" s="85" t="s">
        <v>3788</v>
      </c>
      <c r="F1454" s="85" t="s">
        <v>6</v>
      </c>
      <c r="G1454" s="85">
        <v>1093635</v>
      </c>
      <c r="H1454" s="89"/>
      <c r="I1454" s="263" t="s">
        <v>4332</v>
      </c>
      <c r="J1454" s="89"/>
      <c r="K1454" s="89"/>
      <c r="L1454" s="89"/>
      <c r="M1454" s="89"/>
      <c r="N1454" s="264">
        <v>0</v>
      </c>
      <c r="O1454" s="264">
        <v>170000</v>
      </c>
      <c r="P1454" s="89" t="s">
        <v>670</v>
      </c>
    </row>
    <row r="1455" spans="1:16" ht="63.75" hidden="1">
      <c r="A1455" s="261" t="s">
        <v>557</v>
      </c>
      <c r="B1455" s="89"/>
      <c r="C1455" s="262" t="s">
        <v>777</v>
      </c>
      <c r="D1455" s="84">
        <v>43539</v>
      </c>
      <c r="E1455" s="85" t="s">
        <v>3789</v>
      </c>
      <c r="F1455" s="85" t="s">
        <v>6</v>
      </c>
      <c r="G1455" s="85">
        <v>949309</v>
      </c>
      <c r="H1455" s="89"/>
      <c r="I1455" s="263" t="s">
        <v>4333</v>
      </c>
      <c r="J1455" s="89"/>
      <c r="K1455" s="89"/>
      <c r="L1455" s="89"/>
      <c r="M1455" s="89"/>
      <c r="N1455" s="264">
        <v>0</v>
      </c>
      <c r="O1455" s="264">
        <v>1408405.63</v>
      </c>
      <c r="P1455" s="89" t="s">
        <v>670</v>
      </c>
    </row>
    <row r="1456" spans="1:16" ht="89.25" hidden="1">
      <c r="A1456" s="261" t="s">
        <v>557</v>
      </c>
      <c r="B1456" s="89"/>
      <c r="C1456" s="262" t="s">
        <v>777</v>
      </c>
      <c r="D1456" s="84">
        <v>43539</v>
      </c>
      <c r="E1456" s="85" t="s">
        <v>3790</v>
      </c>
      <c r="F1456" s="85" t="s">
        <v>13</v>
      </c>
      <c r="G1456" s="85">
        <v>949326</v>
      </c>
      <c r="H1456" s="89"/>
      <c r="I1456" s="263" t="s">
        <v>4334</v>
      </c>
      <c r="J1456" s="89"/>
      <c r="K1456" s="89"/>
      <c r="L1456" s="89"/>
      <c r="M1456" s="89"/>
      <c r="N1456" s="264">
        <v>5398486.1799999997</v>
      </c>
      <c r="O1456" s="264">
        <v>0</v>
      </c>
      <c r="P1456" s="89" t="s">
        <v>670</v>
      </c>
    </row>
    <row r="1457" spans="1:16" ht="89.25" hidden="1">
      <c r="A1457" s="261" t="s">
        <v>557</v>
      </c>
      <c r="B1457" s="89"/>
      <c r="C1457" s="262" t="s">
        <v>777</v>
      </c>
      <c r="D1457" s="84">
        <v>43539</v>
      </c>
      <c r="E1457" s="85" t="s">
        <v>3791</v>
      </c>
      <c r="F1457" s="85" t="s">
        <v>11</v>
      </c>
      <c r="G1457" s="85">
        <v>949326</v>
      </c>
      <c r="H1457" s="89"/>
      <c r="I1457" s="263" t="s">
        <v>4335</v>
      </c>
      <c r="J1457" s="89"/>
      <c r="K1457" s="89"/>
      <c r="L1457" s="89"/>
      <c r="M1457" s="89"/>
      <c r="N1457" s="264">
        <v>50</v>
      </c>
      <c r="O1457" s="264">
        <v>0</v>
      </c>
      <c r="P1457" s="89" t="s">
        <v>670</v>
      </c>
    </row>
    <row r="1458" spans="1:16" ht="51" hidden="1">
      <c r="A1458" s="261" t="s">
        <v>565</v>
      </c>
      <c r="B1458" s="89"/>
      <c r="C1458" s="262" t="s">
        <v>615</v>
      </c>
      <c r="D1458" s="84">
        <v>43542</v>
      </c>
      <c r="E1458" s="85" t="s">
        <v>3792</v>
      </c>
      <c r="F1458" s="85" t="s">
        <v>3</v>
      </c>
      <c r="G1458" s="85">
        <v>1720622</v>
      </c>
      <c r="H1458" s="89"/>
      <c r="I1458" s="263" t="s">
        <v>4336</v>
      </c>
      <c r="J1458" s="89"/>
      <c r="K1458" s="89"/>
      <c r="L1458" s="89"/>
      <c r="M1458" s="89"/>
      <c r="N1458" s="264">
        <v>0</v>
      </c>
      <c r="O1458" s="264">
        <v>310.7</v>
      </c>
      <c r="P1458" s="89" t="s">
        <v>670</v>
      </c>
    </row>
    <row r="1459" spans="1:16" ht="51" hidden="1">
      <c r="A1459" s="261" t="s">
        <v>565</v>
      </c>
      <c r="B1459" s="89"/>
      <c r="C1459" s="262" t="s">
        <v>615</v>
      </c>
      <c r="D1459" s="84">
        <v>43542</v>
      </c>
      <c r="E1459" s="85" t="s">
        <v>3793</v>
      </c>
      <c r="F1459" s="85" t="s">
        <v>3</v>
      </c>
      <c r="G1459" s="85">
        <v>1720765</v>
      </c>
      <c r="H1459" s="89"/>
      <c r="I1459" s="263" t="s">
        <v>4337</v>
      </c>
      <c r="J1459" s="89"/>
      <c r="K1459" s="89"/>
      <c r="L1459" s="89"/>
      <c r="M1459" s="89"/>
      <c r="N1459" s="264">
        <v>0</v>
      </c>
      <c r="O1459" s="264">
        <v>1756</v>
      </c>
      <c r="P1459" s="89" t="s">
        <v>670</v>
      </c>
    </row>
    <row r="1460" spans="1:16" ht="38.25" hidden="1">
      <c r="A1460" s="261" t="s">
        <v>565</v>
      </c>
      <c r="B1460" s="89"/>
      <c r="C1460" s="262" t="s">
        <v>615</v>
      </c>
      <c r="D1460" s="84">
        <v>43542</v>
      </c>
      <c r="E1460" s="85" t="s">
        <v>3794</v>
      </c>
      <c r="F1460" s="85" t="s">
        <v>3</v>
      </c>
      <c r="G1460" s="85">
        <v>1720695</v>
      </c>
      <c r="H1460" s="89"/>
      <c r="I1460" s="263" t="s">
        <v>4338</v>
      </c>
      <c r="J1460" s="89"/>
      <c r="K1460" s="89"/>
      <c r="L1460" s="89"/>
      <c r="M1460" s="89"/>
      <c r="N1460" s="264">
        <v>0</v>
      </c>
      <c r="O1460" s="264">
        <v>3000</v>
      </c>
      <c r="P1460" s="89" t="s">
        <v>670</v>
      </c>
    </row>
    <row r="1461" spans="1:16" ht="51" hidden="1">
      <c r="A1461" s="261" t="s">
        <v>565</v>
      </c>
      <c r="B1461" s="89"/>
      <c r="C1461" s="262" t="s">
        <v>615</v>
      </c>
      <c r="D1461" s="84">
        <v>43542</v>
      </c>
      <c r="E1461" s="85" t="s">
        <v>3795</v>
      </c>
      <c r="F1461" s="85" t="s">
        <v>3</v>
      </c>
      <c r="G1461" s="85">
        <v>1720699</v>
      </c>
      <c r="H1461" s="89"/>
      <c r="I1461" s="263" t="s">
        <v>4339</v>
      </c>
      <c r="J1461" s="89"/>
      <c r="K1461" s="89"/>
      <c r="L1461" s="89"/>
      <c r="M1461" s="89"/>
      <c r="N1461" s="264">
        <v>0</v>
      </c>
      <c r="O1461" s="264">
        <v>16.350000000000001</v>
      </c>
      <c r="P1461" s="89" t="s">
        <v>670</v>
      </c>
    </row>
    <row r="1462" spans="1:16" ht="51" hidden="1">
      <c r="A1462" s="261" t="s">
        <v>565</v>
      </c>
      <c r="B1462" s="89"/>
      <c r="C1462" s="262" t="s">
        <v>615</v>
      </c>
      <c r="D1462" s="84">
        <v>43542</v>
      </c>
      <c r="E1462" s="85" t="s">
        <v>3796</v>
      </c>
      <c r="F1462" s="85" t="s">
        <v>3</v>
      </c>
      <c r="G1462" s="85">
        <v>1720700</v>
      </c>
      <c r="H1462" s="89"/>
      <c r="I1462" s="263" t="s">
        <v>4340</v>
      </c>
      <c r="J1462" s="89"/>
      <c r="K1462" s="89"/>
      <c r="L1462" s="89"/>
      <c r="M1462" s="89"/>
      <c r="N1462" s="264">
        <v>0</v>
      </c>
      <c r="O1462" s="264">
        <v>303</v>
      </c>
      <c r="P1462" s="89" t="s">
        <v>670</v>
      </c>
    </row>
    <row r="1463" spans="1:16" ht="63.75" hidden="1">
      <c r="A1463" s="261" t="s">
        <v>565</v>
      </c>
      <c r="B1463" s="89"/>
      <c r="C1463" s="262" t="s">
        <v>615</v>
      </c>
      <c r="D1463" s="84">
        <v>43542</v>
      </c>
      <c r="E1463" s="85" t="s">
        <v>3797</v>
      </c>
      <c r="F1463" s="85" t="s">
        <v>3</v>
      </c>
      <c r="G1463" s="85">
        <v>1720717</v>
      </c>
      <c r="H1463" s="89"/>
      <c r="I1463" s="263" t="s">
        <v>4341</v>
      </c>
      <c r="J1463" s="89"/>
      <c r="K1463" s="89"/>
      <c r="L1463" s="89"/>
      <c r="M1463" s="89"/>
      <c r="N1463" s="264">
        <v>0</v>
      </c>
      <c r="O1463" s="264">
        <v>0.42</v>
      </c>
      <c r="P1463" s="89" t="s">
        <v>670</v>
      </c>
    </row>
    <row r="1464" spans="1:16" ht="51" hidden="1">
      <c r="A1464" s="261" t="s">
        <v>565</v>
      </c>
      <c r="B1464" s="89"/>
      <c r="C1464" s="262" t="s">
        <v>615</v>
      </c>
      <c r="D1464" s="84">
        <v>43542</v>
      </c>
      <c r="E1464" s="85" t="s">
        <v>3798</v>
      </c>
      <c r="F1464" s="85" t="s">
        <v>3</v>
      </c>
      <c r="G1464" s="85">
        <v>1720718</v>
      </c>
      <c r="H1464" s="89"/>
      <c r="I1464" s="263" t="s">
        <v>4342</v>
      </c>
      <c r="J1464" s="89"/>
      <c r="K1464" s="89"/>
      <c r="L1464" s="89"/>
      <c r="M1464" s="89"/>
      <c r="N1464" s="264">
        <v>0</v>
      </c>
      <c r="O1464" s="264">
        <v>0.42</v>
      </c>
      <c r="P1464" s="89" t="s">
        <v>670</v>
      </c>
    </row>
    <row r="1465" spans="1:16" ht="38.25" hidden="1">
      <c r="A1465" s="261">
        <v>526</v>
      </c>
      <c r="B1465" s="89"/>
      <c r="C1465" s="262" t="s">
        <v>610</v>
      </c>
      <c r="D1465" s="84">
        <v>43542</v>
      </c>
      <c r="E1465" s="85" t="s">
        <v>3799</v>
      </c>
      <c r="F1465" s="85" t="s">
        <v>3</v>
      </c>
      <c r="G1465" s="85">
        <v>1720744</v>
      </c>
      <c r="H1465" s="89"/>
      <c r="I1465" s="263" t="s">
        <v>4343</v>
      </c>
      <c r="J1465" s="89"/>
      <c r="K1465" s="89"/>
      <c r="L1465" s="89"/>
      <c r="M1465" s="89"/>
      <c r="N1465" s="264">
        <v>0</v>
      </c>
      <c r="O1465" s="264">
        <v>80</v>
      </c>
      <c r="P1465" s="89" t="s">
        <v>670</v>
      </c>
    </row>
    <row r="1466" spans="1:16" ht="63.75" hidden="1">
      <c r="A1466" s="261">
        <v>48</v>
      </c>
      <c r="B1466" s="89"/>
      <c r="C1466" s="262" t="s">
        <v>50</v>
      </c>
      <c r="D1466" s="84">
        <v>43542</v>
      </c>
      <c r="E1466" s="85" t="s">
        <v>3800</v>
      </c>
      <c r="F1466" s="85" t="s">
        <v>3</v>
      </c>
      <c r="G1466" s="85">
        <v>1720751</v>
      </c>
      <c r="H1466" s="89"/>
      <c r="I1466" s="263" t="s">
        <v>4344</v>
      </c>
      <c r="J1466" s="89"/>
      <c r="K1466" s="89"/>
      <c r="L1466" s="89"/>
      <c r="M1466" s="89"/>
      <c r="N1466" s="264">
        <v>0</v>
      </c>
      <c r="O1466" s="264">
        <v>4121</v>
      </c>
      <c r="P1466" s="89" t="s">
        <v>670</v>
      </c>
    </row>
    <row r="1467" spans="1:16" ht="51" hidden="1">
      <c r="A1467" s="261">
        <v>253</v>
      </c>
      <c r="B1467" s="89"/>
      <c r="C1467" s="262" t="s">
        <v>114</v>
      </c>
      <c r="D1467" s="84">
        <v>43542</v>
      </c>
      <c r="E1467" s="85" t="s">
        <v>3801</v>
      </c>
      <c r="F1467" s="85" t="s">
        <v>3</v>
      </c>
      <c r="G1467" s="85">
        <v>1720711</v>
      </c>
      <c r="H1467" s="89"/>
      <c r="I1467" s="263" t="s">
        <v>4345</v>
      </c>
      <c r="J1467" s="89"/>
      <c r="K1467" s="89"/>
      <c r="L1467" s="89"/>
      <c r="M1467" s="89"/>
      <c r="N1467" s="264">
        <v>0</v>
      </c>
      <c r="O1467" s="264">
        <v>43.1</v>
      </c>
      <c r="P1467" s="89" t="s">
        <v>741</v>
      </c>
    </row>
    <row r="1468" spans="1:16" ht="51" hidden="1">
      <c r="A1468" s="261" t="s">
        <v>565</v>
      </c>
      <c r="B1468" s="89"/>
      <c r="C1468" s="262" t="s">
        <v>615</v>
      </c>
      <c r="D1468" s="84">
        <v>43542</v>
      </c>
      <c r="E1468" s="85" t="s">
        <v>3802</v>
      </c>
      <c r="F1468" s="85" t="s">
        <v>3</v>
      </c>
      <c r="G1468" s="85">
        <v>1720614</v>
      </c>
      <c r="H1468" s="89"/>
      <c r="I1468" s="263" t="s">
        <v>4346</v>
      </c>
      <c r="J1468" s="89"/>
      <c r="K1468" s="89"/>
      <c r="L1468" s="89"/>
      <c r="M1468" s="89"/>
      <c r="N1468" s="264">
        <v>0</v>
      </c>
      <c r="O1468" s="264">
        <v>18023.38</v>
      </c>
      <c r="P1468" s="89" t="s">
        <v>670</v>
      </c>
    </row>
    <row r="1469" spans="1:16" ht="63.75" hidden="1">
      <c r="A1469" s="261">
        <v>660</v>
      </c>
      <c r="B1469" s="89"/>
      <c r="C1469" s="262" t="s">
        <v>188</v>
      </c>
      <c r="D1469" s="84">
        <v>43542</v>
      </c>
      <c r="E1469" s="85" t="s">
        <v>3803</v>
      </c>
      <c r="F1469" s="85" t="s">
        <v>3</v>
      </c>
      <c r="G1469" s="85">
        <v>1720629</v>
      </c>
      <c r="H1469" s="89"/>
      <c r="I1469" s="263" t="s">
        <v>4347</v>
      </c>
      <c r="J1469" s="89"/>
      <c r="K1469" s="89"/>
      <c r="L1469" s="89"/>
      <c r="M1469" s="89"/>
      <c r="N1469" s="264">
        <v>0</v>
      </c>
      <c r="O1469" s="264">
        <v>434</v>
      </c>
      <c r="P1469" s="89" t="s">
        <v>5709</v>
      </c>
    </row>
    <row r="1470" spans="1:16" ht="51" hidden="1">
      <c r="A1470" s="261">
        <v>593</v>
      </c>
      <c r="B1470" s="89"/>
      <c r="C1470" s="262" t="s">
        <v>612</v>
      </c>
      <c r="D1470" s="84">
        <v>43542</v>
      </c>
      <c r="E1470" s="85" t="s">
        <v>3804</v>
      </c>
      <c r="F1470" s="85" t="s">
        <v>3</v>
      </c>
      <c r="G1470" s="85">
        <v>1720664</v>
      </c>
      <c r="H1470" s="89"/>
      <c r="I1470" s="263" t="s">
        <v>4348</v>
      </c>
      <c r="J1470" s="89"/>
      <c r="K1470" s="89"/>
      <c r="L1470" s="89"/>
      <c r="M1470" s="89"/>
      <c r="N1470" s="264">
        <v>0</v>
      </c>
      <c r="O1470" s="264">
        <v>474256.43</v>
      </c>
      <c r="P1470" s="89" t="s">
        <v>670</v>
      </c>
    </row>
    <row r="1471" spans="1:16" ht="63.75" hidden="1">
      <c r="A1471" s="261" t="s">
        <v>557</v>
      </c>
      <c r="B1471" s="89"/>
      <c r="C1471" s="262" t="s">
        <v>777</v>
      </c>
      <c r="D1471" s="84">
        <v>43542</v>
      </c>
      <c r="E1471" s="85" t="s">
        <v>3805</v>
      </c>
      <c r="F1471" s="85" t="s">
        <v>6</v>
      </c>
      <c r="G1471" s="85">
        <v>989992</v>
      </c>
      <c r="H1471" s="89"/>
      <c r="I1471" s="263" t="s">
        <v>4349</v>
      </c>
      <c r="J1471" s="89"/>
      <c r="K1471" s="89"/>
      <c r="L1471" s="89"/>
      <c r="M1471" s="89"/>
      <c r="N1471" s="264">
        <v>0</v>
      </c>
      <c r="O1471" s="264">
        <v>6001.81</v>
      </c>
      <c r="P1471" s="89" t="s">
        <v>670</v>
      </c>
    </row>
    <row r="1472" spans="1:16" ht="63.75" hidden="1">
      <c r="A1472" s="261" t="s">
        <v>557</v>
      </c>
      <c r="B1472" s="89"/>
      <c r="C1472" s="262" t="s">
        <v>777</v>
      </c>
      <c r="D1472" s="84">
        <v>43542</v>
      </c>
      <c r="E1472" s="85" t="s">
        <v>3806</v>
      </c>
      <c r="F1472" s="85" t="s">
        <v>6</v>
      </c>
      <c r="G1472" s="85">
        <v>989994</v>
      </c>
      <c r="H1472" s="89"/>
      <c r="I1472" s="263" t="s">
        <v>4350</v>
      </c>
      <c r="J1472" s="89"/>
      <c r="K1472" s="89"/>
      <c r="L1472" s="89"/>
      <c r="M1472" s="89"/>
      <c r="N1472" s="264">
        <v>0</v>
      </c>
      <c r="O1472" s="264">
        <v>5888.14</v>
      </c>
      <c r="P1472" s="89" t="s">
        <v>670</v>
      </c>
    </row>
    <row r="1473" spans="1:16" ht="51" hidden="1">
      <c r="A1473" s="261">
        <v>10</v>
      </c>
      <c r="B1473" s="89"/>
      <c r="C1473" s="262" t="s">
        <v>41</v>
      </c>
      <c r="D1473" s="84">
        <v>43542</v>
      </c>
      <c r="E1473" s="85" t="s">
        <v>3807</v>
      </c>
      <c r="F1473" s="85" t="s">
        <v>6</v>
      </c>
      <c r="G1473" s="85">
        <v>989996</v>
      </c>
      <c r="H1473" s="89"/>
      <c r="I1473" s="263" t="s">
        <v>4351</v>
      </c>
      <c r="J1473" s="89"/>
      <c r="K1473" s="89"/>
      <c r="L1473" s="89"/>
      <c r="M1473" s="89"/>
      <c r="N1473" s="264">
        <v>0</v>
      </c>
      <c r="O1473" s="264">
        <v>4365.57</v>
      </c>
      <c r="P1473" s="89" t="s">
        <v>670</v>
      </c>
    </row>
    <row r="1474" spans="1:16" ht="63.75" hidden="1">
      <c r="A1474" s="261" t="s">
        <v>557</v>
      </c>
      <c r="B1474" s="89"/>
      <c r="C1474" s="262" t="s">
        <v>777</v>
      </c>
      <c r="D1474" s="84">
        <v>43542</v>
      </c>
      <c r="E1474" s="85" t="s">
        <v>3808</v>
      </c>
      <c r="F1474" s="85" t="s">
        <v>6</v>
      </c>
      <c r="G1474" s="85">
        <v>990013</v>
      </c>
      <c r="H1474" s="89"/>
      <c r="I1474" s="263" t="s">
        <v>4352</v>
      </c>
      <c r="J1474" s="89"/>
      <c r="K1474" s="89"/>
      <c r="L1474" s="89"/>
      <c r="M1474" s="89"/>
      <c r="N1474" s="264">
        <v>0</v>
      </c>
      <c r="O1474" s="264">
        <v>432087.93</v>
      </c>
      <c r="P1474" s="89" t="s">
        <v>670</v>
      </c>
    </row>
    <row r="1475" spans="1:16" ht="76.5" hidden="1">
      <c r="A1475" s="261" t="s">
        <v>557</v>
      </c>
      <c r="B1475" s="89"/>
      <c r="C1475" s="262" t="s">
        <v>777</v>
      </c>
      <c r="D1475" s="84">
        <v>43542</v>
      </c>
      <c r="E1475" s="85" t="s">
        <v>3809</v>
      </c>
      <c r="F1475" s="85" t="s">
        <v>6</v>
      </c>
      <c r="G1475" s="85">
        <v>949388</v>
      </c>
      <c r="H1475" s="89"/>
      <c r="I1475" s="263" t="s">
        <v>4353</v>
      </c>
      <c r="J1475" s="89"/>
      <c r="K1475" s="89"/>
      <c r="L1475" s="89"/>
      <c r="M1475" s="89"/>
      <c r="N1475" s="264">
        <v>0</v>
      </c>
      <c r="O1475" s="264">
        <v>23493.02</v>
      </c>
      <c r="P1475" s="89" t="s">
        <v>670</v>
      </c>
    </row>
    <row r="1476" spans="1:16" ht="76.5" hidden="1">
      <c r="A1476" s="261" t="s">
        <v>557</v>
      </c>
      <c r="B1476" s="89"/>
      <c r="C1476" s="262" t="s">
        <v>777</v>
      </c>
      <c r="D1476" s="84">
        <v>43542</v>
      </c>
      <c r="E1476" s="85" t="s">
        <v>3810</v>
      </c>
      <c r="F1476" s="85" t="s">
        <v>11</v>
      </c>
      <c r="G1476" s="85">
        <v>949389</v>
      </c>
      <c r="H1476" s="89"/>
      <c r="I1476" s="263" t="s">
        <v>4354</v>
      </c>
      <c r="J1476" s="89"/>
      <c r="K1476" s="89"/>
      <c r="L1476" s="89"/>
      <c r="M1476" s="89"/>
      <c r="N1476" s="264">
        <v>50</v>
      </c>
      <c r="O1476" s="264">
        <v>0</v>
      </c>
      <c r="P1476" s="89" t="s">
        <v>670</v>
      </c>
    </row>
    <row r="1477" spans="1:16" ht="51" hidden="1">
      <c r="A1477" s="261">
        <v>340</v>
      </c>
      <c r="B1477" s="89"/>
      <c r="C1477" s="262" t="s">
        <v>147</v>
      </c>
      <c r="D1477" s="84">
        <v>43542</v>
      </c>
      <c r="E1477" s="85" t="s">
        <v>3811</v>
      </c>
      <c r="F1477" s="85" t="s">
        <v>15</v>
      </c>
      <c r="G1477" s="85">
        <v>990007</v>
      </c>
      <c r="H1477" s="89"/>
      <c r="I1477" s="263" t="s">
        <v>4355</v>
      </c>
      <c r="J1477" s="89"/>
      <c r="K1477" s="89"/>
      <c r="L1477" s="89"/>
      <c r="M1477" s="89"/>
      <c r="N1477" s="264">
        <v>50</v>
      </c>
      <c r="O1477" s="264">
        <v>0</v>
      </c>
      <c r="P1477" s="89" t="s">
        <v>670</v>
      </c>
    </row>
    <row r="1478" spans="1:16" ht="51" hidden="1">
      <c r="A1478" s="261">
        <v>340</v>
      </c>
      <c r="B1478" s="89"/>
      <c r="C1478" s="262" t="s">
        <v>147</v>
      </c>
      <c r="D1478" s="84">
        <v>43542</v>
      </c>
      <c r="E1478" s="85" t="s">
        <v>3812</v>
      </c>
      <c r="F1478" s="85" t="s">
        <v>15</v>
      </c>
      <c r="G1478" s="85">
        <v>990011</v>
      </c>
      <c r="H1478" s="89"/>
      <c r="I1478" s="263" t="s">
        <v>4356</v>
      </c>
      <c r="J1478" s="89"/>
      <c r="K1478" s="89"/>
      <c r="L1478" s="89"/>
      <c r="M1478" s="89"/>
      <c r="N1478" s="264">
        <v>50</v>
      </c>
      <c r="O1478" s="264">
        <v>0</v>
      </c>
      <c r="P1478" s="89" t="s">
        <v>670</v>
      </c>
    </row>
    <row r="1479" spans="1:16" ht="51" hidden="1">
      <c r="A1479" s="261" t="s">
        <v>557</v>
      </c>
      <c r="B1479" s="89"/>
      <c r="C1479" s="262" t="s">
        <v>777</v>
      </c>
      <c r="D1479" s="84">
        <v>43542</v>
      </c>
      <c r="E1479" s="85" t="s">
        <v>3813</v>
      </c>
      <c r="F1479" s="85" t="s">
        <v>11</v>
      </c>
      <c r="G1479" s="85">
        <v>11982</v>
      </c>
      <c r="H1479" s="89"/>
      <c r="I1479" s="263" t="s">
        <v>4357</v>
      </c>
      <c r="J1479" s="89"/>
      <c r="K1479" s="89"/>
      <c r="L1479" s="89"/>
      <c r="M1479" s="89"/>
      <c r="N1479" s="264">
        <v>2901.98</v>
      </c>
      <c r="O1479" s="264">
        <v>0</v>
      </c>
      <c r="P1479" s="89" t="s">
        <v>670</v>
      </c>
    </row>
    <row r="1480" spans="1:16" ht="51" hidden="1">
      <c r="A1480" s="261" t="s">
        <v>557</v>
      </c>
      <c r="B1480" s="89"/>
      <c r="C1480" s="262" t="s">
        <v>777</v>
      </c>
      <c r="D1480" s="84">
        <v>43542</v>
      </c>
      <c r="E1480" s="85" t="s">
        <v>3814</v>
      </c>
      <c r="F1480" s="85" t="s">
        <v>11</v>
      </c>
      <c r="G1480" s="85">
        <v>11981</v>
      </c>
      <c r="H1480" s="89"/>
      <c r="I1480" s="263" t="s">
        <v>4358</v>
      </c>
      <c r="J1480" s="89"/>
      <c r="K1480" s="89"/>
      <c r="L1480" s="89"/>
      <c r="M1480" s="89"/>
      <c r="N1480" s="264">
        <v>305.74</v>
      </c>
      <c r="O1480" s="264">
        <v>0</v>
      </c>
      <c r="P1480" s="89" t="s">
        <v>670</v>
      </c>
    </row>
    <row r="1481" spans="1:16" ht="76.5" hidden="1">
      <c r="A1481" s="261" t="s">
        <v>557</v>
      </c>
      <c r="B1481" s="89"/>
      <c r="C1481" s="262" t="s">
        <v>777</v>
      </c>
      <c r="D1481" s="84">
        <v>43542</v>
      </c>
      <c r="E1481" s="85" t="s">
        <v>3815</v>
      </c>
      <c r="F1481" s="85" t="s">
        <v>13</v>
      </c>
      <c r="G1481" s="85">
        <v>949401</v>
      </c>
      <c r="H1481" s="89"/>
      <c r="I1481" s="263" t="s">
        <v>4359</v>
      </c>
      <c r="J1481" s="89"/>
      <c r="K1481" s="89"/>
      <c r="L1481" s="89"/>
      <c r="M1481" s="89"/>
      <c r="N1481" s="264">
        <v>768</v>
      </c>
      <c r="O1481" s="264">
        <v>0</v>
      </c>
      <c r="P1481" s="89" t="s">
        <v>670</v>
      </c>
    </row>
    <row r="1482" spans="1:16" ht="76.5" hidden="1">
      <c r="A1482" s="261" t="s">
        <v>557</v>
      </c>
      <c r="B1482" s="89"/>
      <c r="C1482" s="262" t="s">
        <v>777</v>
      </c>
      <c r="D1482" s="84">
        <v>43542</v>
      </c>
      <c r="E1482" s="85" t="s">
        <v>3816</v>
      </c>
      <c r="F1482" s="85" t="s">
        <v>11</v>
      </c>
      <c r="G1482" s="85">
        <v>949401</v>
      </c>
      <c r="H1482" s="89"/>
      <c r="I1482" s="263" t="s">
        <v>4360</v>
      </c>
      <c r="J1482" s="89"/>
      <c r="K1482" s="89"/>
      <c r="L1482" s="89"/>
      <c r="M1482" s="89"/>
      <c r="N1482" s="264">
        <v>50</v>
      </c>
      <c r="O1482" s="264">
        <v>0</v>
      </c>
      <c r="P1482" s="89" t="s">
        <v>670</v>
      </c>
    </row>
    <row r="1483" spans="1:16" ht="38.25" hidden="1">
      <c r="A1483" s="261">
        <v>212</v>
      </c>
      <c r="B1483" s="89"/>
      <c r="C1483" s="262" t="s">
        <v>100</v>
      </c>
      <c r="D1483" s="84">
        <v>43543</v>
      </c>
      <c r="E1483" s="85" t="s">
        <v>3817</v>
      </c>
      <c r="F1483" s="85" t="s">
        <v>3</v>
      </c>
      <c r="G1483" s="85">
        <v>1721117</v>
      </c>
      <c r="H1483" s="89"/>
      <c r="I1483" s="263" t="s">
        <v>4361</v>
      </c>
      <c r="J1483" s="89"/>
      <c r="K1483" s="89"/>
      <c r="L1483" s="89"/>
      <c r="M1483" s="89"/>
      <c r="N1483" s="264">
        <v>0</v>
      </c>
      <c r="O1483" s="264">
        <v>298.74</v>
      </c>
      <c r="P1483" s="89" t="s">
        <v>670</v>
      </c>
    </row>
    <row r="1484" spans="1:16" ht="63.75" hidden="1">
      <c r="A1484" s="261" t="s">
        <v>565</v>
      </c>
      <c r="B1484" s="89"/>
      <c r="C1484" s="262" t="s">
        <v>615</v>
      </c>
      <c r="D1484" s="84">
        <v>43543</v>
      </c>
      <c r="E1484" s="85" t="s">
        <v>3818</v>
      </c>
      <c r="F1484" s="85" t="s">
        <v>3</v>
      </c>
      <c r="G1484" s="85">
        <v>1721116</v>
      </c>
      <c r="H1484" s="89"/>
      <c r="I1484" s="263" t="s">
        <v>4362</v>
      </c>
      <c r="J1484" s="89"/>
      <c r="K1484" s="89"/>
      <c r="L1484" s="89"/>
      <c r="M1484" s="89"/>
      <c r="N1484" s="264">
        <v>0</v>
      </c>
      <c r="O1484" s="264">
        <v>381.73</v>
      </c>
      <c r="P1484" s="89" t="s">
        <v>670</v>
      </c>
    </row>
    <row r="1485" spans="1:16" ht="38.25" hidden="1">
      <c r="A1485" s="261" t="s">
        <v>565</v>
      </c>
      <c r="B1485" s="89"/>
      <c r="C1485" s="262" t="s">
        <v>615</v>
      </c>
      <c r="D1485" s="84">
        <v>43543</v>
      </c>
      <c r="E1485" s="85" t="s">
        <v>3819</v>
      </c>
      <c r="F1485" s="85" t="s">
        <v>3</v>
      </c>
      <c r="G1485" s="85">
        <v>1721072</v>
      </c>
      <c r="H1485" s="89"/>
      <c r="I1485" s="263" t="s">
        <v>3225</v>
      </c>
      <c r="J1485" s="89"/>
      <c r="K1485" s="89"/>
      <c r="L1485" s="89"/>
      <c r="M1485" s="89"/>
      <c r="N1485" s="264">
        <v>0</v>
      </c>
      <c r="O1485" s="264">
        <v>500</v>
      </c>
      <c r="P1485" s="89" t="s">
        <v>670</v>
      </c>
    </row>
    <row r="1486" spans="1:16" ht="63.75" hidden="1">
      <c r="A1486" s="261">
        <v>670</v>
      </c>
      <c r="B1486" s="89"/>
      <c r="C1486" s="262" t="s">
        <v>190</v>
      </c>
      <c r="D1486" s="84">
        <v>43543</v>
      </c>
      <c r="E1486" s="85" t="s">
        <v>3820</v>
      </c>
      <c r="F1486" s="85" t="s">
        <v>3</v>
      </c>
      <c r="G1486" s="85">
        <v>1721064</v>
      </c>
      <c r="H1486" s="89"/>
      <c r="I1486" s="263" t="s">
        <v>4363</v>
      </c>
      <c r="J1486" s="89"/>
      <c r="K1486" s="89"/>
      <c r="L1486" s="89"/>
      <c r="M1486" s="89"/>
      <c r="N1486" s="264">
        <v>0</v>
      </c>
      <c r="O1486" s="264">
        <v>11361</v>
      </c>
      <c r="P1486" s="89" t="s">
        <v>670</v>
      </c>
    </row>
    <row r="1487" spans="1:16" ht="51" hidden="1">
      <c r="A1487" s="261">
        <v>670</v>
      </c>
      <c r="B1487" s="89"/>
      <c r="C1487" s="262" t="s">
        <v>190</v>
      </c>
      <c r="D1487" s="84">
        <v>43543</v>
      </c>
      <c r="E1487" s="85" t="s">
        <v>3821</v>
      </c>
      <c r="F1487" s="85" t="s">
        <v>3</v>
      </c>
      <c r="G1487" s="85">
        <v>1721061</v>
      </c>
      <c r="H1487" s="89"/>
      <c r="I1487" s="263" t="s">
        <v>4364</v>
      </c>
      <c r="J1487" s="89"/>
      <c r="K1487" s="89"/>
      <c r="L1487" s="89"/>
      <c r="M1487" s="89"/>
      <c r="N1487" s="264">
        <v>0</v>
      </c>
      <c r="O1487" s="264">
        <v>2470</v>
      </c>
      <c r="P1487" s="89" t="s">
        <v>670</v>
      </c>
    </row>
    <row r="1488" spans="1:16" ht="63.75" hidden="1">
      <c r="A1488" s="261">
        <v>590</v>
      </c>
      <c r="B1488" s="89"/>
      <c r="C1488" s="262" t="s">
        <v>611</v>
      </c>
      <c r="D1488" s="84">
        <v>43543</v>
      </c>
      <c r="E1488" s="85" t="s">
        <v>3822</v>
      </c>
      <c r="F1488" s="85" t="s">
        <v>3</v>
      </c>
      <c r="G1488" s="85">
        <v>1721060</v>
      </c>
      <c r="H1488" s="89"/>
      <c r="I1488" s="263" t="s">
        <v>4365</v>
      </c>
      <c r="J1488" s="89"/>
      <c r="K1488" s="89"/>
      <c r="L1488" s="89"/>
      <c r="M1488" s="89"/>
      <c r="N1488" s="264">
        <v>0</v>
      </c>
      <c r="O1488" s="264">
        <v>39118.370000000003</v>
      </c>
      <c r="P1488" s="89" t="s">
        <v>670</v>
      </c>
    </row>
    <row r="1489" spans="1:16" ht="63.75" hidden="1">
      <c r="A1489" s="261" t="s">
        <v>565</v>
      </c>
      <c r="B1489" s="89"/>
      <c r="C1489" s="262" t="s">
        <v>615</v>
      </c>
      <c r="D1489" s="84">
        <v>43543</v>
      </c>
      <c r="E1489" s="85" t="s">
        <v>3823</v>
      </c>
      <c r="F1489" s="85" t="s">
        <v>3</v>
      </c>
      <c r="G1489" s="85">
        <v>1721045</v>
      </c>
      <c r="H1489" s="89"/>
      <c r="I1489" s="263" t="s">
        <v>4366</v>
      </c>
      <c r="J1489" s="89"/>
      <c r="K1489" s="89"/>
      <c r="L1489" s="89"/>
      <c r="M1489" s="89"/>
      <c r="N1489" s="264">
        <v>0</v>
      </c>
      <c r="O1489" s="264">
        <v>8019.8</v>
      </c>
      <c r="P1489" s="89" t="s">
        <v>670</v>
      </c>
    </row>
    <row r="1490" spans="1:16" ht="63.75" hidden="1">
      <c r="A1490" s="261" t="s">
        <v>565</v>
      </c>
      <c r="B1490" s="89"/>
      <c r="C1490" s="262" t="s">
        <v>615</v>
      </c>
      <c r="D1490" s="84">
        <v>43543</v>
      </c>
      <c r="E1490" s="85" t="s">
        <v>3824</v>
      </c>
      <c r="F1490" s="85" t="s">
        <v>3</v>
      </c>
      <c r="G1490" s="85">
        <v>1721029</v>
      </c>
      <c r="H1490" s="89"/>
      <c r="I1490" s="263" t="s">
        <v>4367</v>
      </c>
      <c r="J1490" s="89"/>
      <c r="K1490" s="89"/>
      <c r="L1490" s="89"/>
      <c r="M1490" s="89"/>
      <c r="N1490" s="264">
        <v>0</v>
      </c>
      <c r="O1490" s="264">
        <v>20076.420000000002</v>
      </c>
      <c r="P1490" s="89" t="s">
        <v>670</v>
      </c>
    </row>
    <row r="1491" spans="1:16" ht="51" hidden="1">
      <c r="A1491" s="261" t="s">
        <v>563</v>
      </c>
      <c r="B1491" s="89"/>
      <c r="C1491" s="262" t="s">
        <v>614</v>
      </c>
      <c r="D1491" s="84">
        <v>43543</v>
      </c>
      <c r="E1491" s="85" t="s">
        <v>3825</v>
      </c>
      <c r="F1491" s="85" t="s">
        <v>3</v>
      </c>
      <c r="G1491" s="85">
        <v>1721007</v>
      </c>
      <c r="H1491" s="89"/>
      <c r="I1491" s="263" t="s">
        <v>4368</v>
      </c>
      <c r="J1491" s="89"/>
      <c r="K1491" s="89"/>
      <c r="L1491" s="89"/>
      <c r="M1491" s="89"/>
      <c r="N1491" s="264">
        <v>0</v>
      </c>
      <c r="O1491" s="264">
        <v>7636.2</v>
      </c>
      <c r="P1491" s="89" t="s">
        <v>670</v>
      </c>
    </row>
    <row r="1492" spans="1:16" ht="51" hidden="1">
      <c r="A1492" s="261" t="s">
        <v>563</v>
      </c>
      <c r="B1492" s="89"/>
      <c r="C1492" s="262" t="s">
        <v>614</v>
      </c>
      <c r="D1492" s="84">
        <v>43543</v>
      </c>
      <c r="E1492" s="85" t="s">
        <v>3826</v>
      </c>
      <c r="F1492" s="85" t="s">
        <v>3</v>
      </c>
      <c r="G1492" s="85">
        <v>1721006</v>
      </c>
      <c r="H1492" s="89"/>
      <c r="I1492" s="263" t="s">
        <v>4369</v>
      </c>
      <c r="J1492" s="89"/>
      <c r="K1492" s="89"/>
      <c r="L1492" s="89"/>
      <c r="M1492" s="89"/>
      <c r="N1492" s="264">
        <v>0</v>
      </c>
      <c r="O1492" s="264">
        <v>355778.05</v>
      </c>
      <c r="P1492" s="89" t="s">
        <v>670</v>
      </c>
    </row>
    <row r="1493" spans="1:16" ht="76.5" hidden="1">
      <c r="A1493" s="261">
        <v>20</v>
      </c>
      <c r="B1493" s="89"/>
      <c r="C1493" s="262" t="s">
        <v>44</v>
      </c>
      <c r="D1493" s="84">
        <v>43543</v>
      </c>
      <c r="E1493" s="85" t="s">
        <v>3827</v>
      </c>
      <c r="F1493" s="85" t="s">
        <v>3</v>
      </c>
      <c r="G1493" s="85">
        <v>1720998</v>
      </c>
      <c r="H1493" s="89"/>
      <c r="I1493" s="263" t="s">
        <v>5254</v>
      </c>
      <c r="J1493" s="89"/>
      <c r="K1493" s="89"/>
      <c r="L1493" s="89"/>
      <c r="M1493" s="89"/>
      <c r="N1493" s="264">
        <v>0</v>
      </c>
      <c r="O1493" s="264">
        <v>1152.8</v>
      </c>
      <c r="P1493" s="89" t="s">
        <v>741</v>
      </c>
    </row>
    <row r="1494" spans="1:16" ht="76.5" hidden="1">
      <c r="A1494" s="261">
        <v>206</v>
      </c>
      <c r="B1494" s="89"/>
      <c r="C1494" s="262" t="s">
        <v>97</v>
      </c>
      <c r="D1494" s="84">
        <v>43543</v>
      </c>
      <c r="E1494" s="85" t="s">
        <v>3827</v>
      </c>
      <c r="F1494" s="85" t="s">
        <v>3</v>
      </c>
      <c r="G1494" s="85">
        <v>1720998</v>
      </c>
      <c r="H1494" s="89"/>
      <c r="I1494" s="263" t="s">
        <v>5254</v>
      </c>
      <c r="J1494" s="89"/>
      <c r="K1494" s="89"/>
      <c r="L1494" s="89"/>
      <c r="M1494" s="89"/>
      <c r="N1494" s="264">
        <v>0</v>
      </c>
      <c r="O1494" s="264">
        <v>4454.08</v>
      </c>
      <c r="P1494" s="89" t="s">
        <v>741</v>
      </c>
    </row>
    <row r="1495" spans="1:16" ht="76.5" hidden="1">
      <c r="A1495" s="261">
        <v>15</v>
      </c>
      <c r="B1495" s="89"/>
      <c r="C1495" s="262" t="s">
        <v>42</v>
      </c>
      <c r="D1495" s="84">
        <v>43543</v>
      </c>
      <c r="E1495" s="85" t="s">
        <v>3827</v>
      </c>
      <c r="F1495" s="85" t="s">
        <v>3</v>
      </c>
      <c r="G1495" s="85">
        <v>1720998</v>
      </c>
      <c r="H1495" s="89"/>
      <c r="I1495" s="263" t="s">
        <v>5254</v>
      </c>
      <c r="J1495" s="89"/>
      <c r="K1495" s="89"/>
      <c r="L1495" s="89"/>
      <c r="M1495" s="89"/>
      <c r="N1495" s="264">
        <v>0</v>
      </c>
      <c r="O1495" s="264">
        <v>11766.91</v>
      </c>
      <c r="P1495" s="89" t="s">
        <v>741</v>
      </c>
    </row>
    <row r="1496" spans="1:16" ht="76.5" hidden="1">
      <c r="A1496" s="261">
        <v>15</v>
      </c>
      <c r="B1496" s="89"/>
      <c r="C1496" s="262" t="s">
        <v>42</v>
      </c>
      <c r="D1496" s="84">
        <v>43543</v>
      </c>
      <c r="E1496" s="85" t="s">
        <v>3827</v>
      </c>
      <c r="F1496" s="85" t="s">
        <v>3</v>
      </c>
      <c r="G1496" s="85">
        <v>1720998</v>
      </c>
      <c r="H1496" s="89"/>
      <c r="I1496" s="263" t="s">
        <v>5254</v>
      </c>
      <c r="J1496" s="89"/>
      <c r="K1496" s="89"/>
      <c r="L1496" s="89"/>
      <c r="M1496" s="89"/>
      <c r="N1496" s="264">
        <v>0</v>
      </c>
      <c r="O1496" s="264">
        <v>35736.6</v>
      </c>
      <c r="P1496" s="89" t="s">
        <v>741</v>
      </c>
    </row>
    <row r="1497" spans="1:16" ht="76.5" hidden="1">
      <c r="A1497" s="261">
        <v>15</v>
      </c>
      <c r="B1497" s="89"/>
      <c r="C1497" s="262" t="s">
        <v>42</v>
      </c>
      <c r="D1497" s="84">
        <v>43543</v>
      </c>
      <c r="E1497" s="85" t="s">
        <v>3827</v>
      </c>
      <c r="F1497" s="85" t="s">
        <v>3</v>
      </c>
      <c r="G1497" s="85">
        <v>1720998</v>
      </c>
      <c r="H1497" s="89"/>
      <c r="I1497" s="263" t="s">
        <v>5254</v>
      </c>
      <c r="J1497" s="89"/>
      <c r="K1497" s="89"/>
      <c r="L1497" s="89"/>
      <c r="M1497" s="89"/>
      <c r="N1497" s="264">
        <v>0</v>
      </c>
      <c r="O1497" s="264">
        <v>2489.48</v>
      </c>
      <c r="P1497" s="89" t="s">
        <v>741</v>
      </c>
    </row>
    <row r="1498" spans="1:16" ht="76.5" hidden="1">
      <c r="A1498" s="261">
        <v>271</v>
      </c>
      <c r="B1498" s="89"/>
      <c r="C1498" s="262" t="s">
        <v>121</v>
      </c>
      <c r="D1498" s="84">
        <v>43543</v>
      </c>
      <c r="E1498" s="85" t="s">
        <v>3827</v>
      </c>
      <c r="F1498" s="85" t="s">
        <v>3</v>
      </c>
      <c r="G1498" s="85">
        <v>1720998</v>
      </c>
      <c r="H1498" s="89"/>
      <c r="I1498" s="263" t="s">
        <v>5254</v>
      </c>
      <c r="J1498" s="89"/>
      <c r="K1498" s="89"/>
      <c r="L1498" s="89"/>
      <c r="M1498" s="89"/>
      <c r="N1498" s="264">
        <v>0</v>
      </c>
      <c r="O1498" s="264">
        <v>22193.98</v>
      </c>
      <c r="P1498" s="89" t="s">
        <v>741</v>
      </c>
    </row>
    <row r="1499" spans="1:16" ht="76.5" hidden="1">
      <c r="A1499" s="261">
        <v>271</v>
      </c>
      <c r="B1499" s="89"/>
      <c r="C1499" s="262" t="s">
        <v>121</v>
      </c>
      <c r="D1499" s="84">
        <v>43543</v>
      </c>
      <c r="E1499" s="85" t="s">
        <v>3827</v>
      </c>
      <c r="F1499" s="85" t="s">
        <v>3</v>
      </c>
      <c r="G1499" s="85">
        <v>1720998</v>
      </c>
      <c r="H1499" s="89"/>
      <c r="I1499" s="263" t="s">
        <v>5254</v>
      </c>
      <c r="J1499" s="89"/>
      <c r="K1499" s="89"/>
      <c r="L1499" s="89"/>
      <c r="M1499" s="89"/>
      <c r="N1499" s="264">
        <v>0</v>
      </c>
      <c r="O1499" s="264">
        <v>12190.46</v>
      </c>
      <c r="P1499" s="89" t="s">
        <v>741</v>
      </c>
    </row>
    <row r="1500" spans="1:16" ht="76.5" hidden="1">
      <c r="A1500" s="261">
        <v>271</v>
      </c>
      <c r="B1500" s="89"/>
      <c r="C1500" s="262" t="s">
        <v>121</v>
      </c>
      <c r="D1500" s="84">
        <v>43543</v>
      </c>
      <c r="E1500" s="85" t="s">
        <v>3827</v>
      </c>
      <c r="F1500" s="85" t="s">
        <v>3</v>
      </c>
      <c r="G1500" s="85">
        <v>1720998</v>
      </c>
      <c r="H1500" s="89"/>
      <c r="I1500" s="263" t="s">
        <v>5254</v>
      </c>
      <c r="J1500" s="89"/>
      <c r="K1500" s="89"/>
      <c r="L1500" s="89"/>
      <c r="M1500" s="89"/>
      <c r="N1500" s="264">
        <v>0</v>
      </c>
      <c r="O1500" s="264">
        <v>10522.15</v>
      </c>
      <c r="P1500" s="89" t="s">
        <v>741</v>
      </c>
    </row>
    <row r="1501" spans="1:16" ht="76.5" hidden="1">
      <c r="A1501" s="261">
        <v>271</v>
      </c>
      <c r="B1501" s="89"/>
      <c r="C1501" s="262" t="s">
        <v>121</v>
      </c>
      <c r="D1501" s="84">
        <v>43543</v>
      </c>
      <c r="E1501" s="85" t="s">
        <v>3827</v>
      </c>
      <c r="F1501" s="85" t="s">
        <v>3</v>
      </c>
      <c r="G1501" s="85">
        <v>1720998</v>
      </c>
      <c r="H1501" s="89"/>
      <c r="I1501" s="263" t="s">
        <v>5254</v>
      </c>
      <c r="J1501" s="89"/>
      <c r="K1501" s="89"/>
      <c r="L1501" s="89"/>
      <c r="M1501" s="89"/>
      <c r="N1501" s="264">
        <v>0</v>
      </c>
      <c r="O1501" s="264">
        <v>7743.44</v>
      </c>
      <c r="P1501" s="89" t="s">
        <v>741</v>
      </c>
    </row>
    <row r="1502" spans="1:16" ht="76.5" hidden="1">
      <c r="A1502" s="261">
        <v>271</v>
      </c>
      <c r="B1502" s="89"/>
      <c r="C1502" s="262" t="s">
        <v>121</v>
      </c>
      <c r="D1502" s="84">
        <v>43543</v>
      </c>
      <c r="E1502" s="85" t="s">
        <v>3827</v>
      </c>
      <c r="F1502" s="85" t="s">
        <v>3</v>
      </c>
      <c r="G1502" s="85">
        <v>1720998</v>
      </c>
      <c r="H1502" s="89"/>
      <c r="I1502" s="263" t="s">
        <v>5254</v>
      </c>
      <c r="J1502" s="89"/>
      <c r="K1502" s="89"/>
      <c r="L1502" s="89"/>
      <c r="M1502" s="89"/>
      <c r="N1502" s="264">
        <v>0</v>
      </c>
      <c r="O1502" s="264">
        <v>7138.56</v>
      </c>
      <c r="P1502" s="89" t="s">
        <v>741</v>
      </c>
    </row>
    <row r="1503" spans="1:16" ht="76.5" hidden="1">
      <c r="A1503" s="261">
        <v>15</v>
      </c>
      <c r="B1503" s="89"/>
      <c r="C1503" s="262" t="s">
        <v>42</v>
      </c>
      <c r="D1503" s="84">
        <v>43543</v>
      </c>
      <c r="E1503" s="85" t="s">
        <v>3828</v>
      </c>
      <c r="F1503" s="85" t="s">
        <v>3</v>
      </c>
      <c r="G1503" s="85">
        <v>1720994</v>
      </c>
      <c r="H1503" s="89"/>
      <c r="I1503" s="263" t="s">
        <v>5255</v>
      </c>
      <c r="J1503" s="89"/>
      <c r="K1503" s="89"/>
      <c r="L1503" s="89"/>
      <c r="M1503" s="89"/>
      <c r="N1503" s="264">
        <v>0</v>
      </c>
      <c r="O1503" s="264">
        <v>24599.82</v>
      </c>
      <c r="P1503" s="89" t="s">
        <v>741</v>
      </c>
    </row>
    <row r="1504" spans="1:16" ht="76.5" hidden="1">
      <c r="A1504" s="261">
        <v>269</v>
      </c>
      <c r="B1504" s="89"/>
      <c r="C1504" s="262" t="s">
        <v>119</v>
      </c>
      <c r="D1504" s="84">
        <v>43543</v>
      </c>
      <c r="E1504" s="85" t="s">
        <v>3828</v>
      </c>
      <c r="F1504" s="85" t="s">
        <v>3</v>
      </c>
      <c r="G1504" s="85">
        <v>1720994</v>
      </c>
      <c r="H1504" s="89"/>
      <c r="I1504" s="263" t="s">
        <v>5255</v>
      </c>
      <c r="J1504" s="89"/>
      <c r="K1504" s="89"/>
      <c r="L1504" s="89"/>
      <c r="M1504" s="89"/>
      <c r="N1504" s="264">
        <v>0</v>
      </c>
      <c r="O1504" s="264">
        <v>11326.04</v>
      </c>
      <c r="P1504" s="89" t="s">
        <v>741</v>
      </c>
    </row>
    <row r="1505" spans="1:16" ht="76.5" hidden="1">
      <c r="A1505" s="261">
        <v>269</v>
      </c>
      <c r="B1505" s="89"/>
      <c r="C1505" s="262" t="s">
        <v>119</v>
      </c>
      <c r="D1505" s="84">
        <v>43543</v>
      </c>
      <c r="E1505" s="85" t="s">
        <v>3828</v>
      </c>
      <c r="F1505" s="85" t="s">
        <v>3</v>
      </c>
      <c r="G1505" s="85">
        <v>1720994</v>
      </c>
      <c r="H1505" s="89"/>
      <c r="I1505" s="263" t="s">
        <v>5255</v>
      </c>
      <c r="J1505" s="89"/>
      <c r="K1505" s="89"/>
      <c r="L1505" s="89"/>
      <c r="M1505" s="89"/>
      <c r="N1505" s="264">
        <v>0</v>
      </c>
      <c r="O1505" s="264">
        <v>32185.55</v>
      </c>
      <c r="P1505" s="89" t="s">
        <v>741</v>
      </c>
    </row>
    <row r="1506" spans="1:16" ht="76.5" hidden="1">
      <c r="A1506" s="261">
        <v>269</v>
      </c>
      <c r="B1506" s="89"/>
      <c r="C1506" s="262" t="s">
        <v>119</v>
      </c>
      <c r="D1506" s="84">
        <v>43543</v>
      </c>
      <c r="E1506" s="85" t="s">
        <v>3828</v>
      </c>
      <c r="F1506" s="85" t="s">
        <v>3</v>
      </c>
      <c r="G1506" s="85">
        <v>1720994</v>
      </c>
      <c r="H1506" s="89"/>
      <c r="I1506" s="263" t="s">
        <v>5255</v>
      </c>
      <c r="J1506" s="89"/>
      <c r="K1506" s="89"/>
      <c r="L1506" s="89"/>
      <c r="M1506" s="89"/>
      <c r="N1506" s="264">
        <v>0</v>
      </c>
      <c r="O1506" s="264">
        <v>10965.24</v>
      </c>
      <c r="P1506" s="89" t="s">
        <v>741</v>
      </c>
    </row>
    <row r="1507" spans="1:16" ht="76.5" hidden="1">
      <c r="A1507" s="261">
        <v>269</v>
      </c>
      <c r="B1507" s="89"/>
      <c r="C1507" s="262" t="s">
        <v>119</v>
      </c>
      <c r="D1507" s="84">
        <v>43543</v>
      </c>
      <c r="E1507" s="85" t="s">
        <v>3828</v>
      </c>
      <c r="F1507" s="85" t="s">
        <v>3</v>
      </c>
      <c r="G1507" s="85">
        <v>1720994</v>
      </c>
      <c r="H1507" s="89"/>
      <c r="I1507" s="263" t="s">
        <v>5255</v>
      </c>
      <c r="J1507" s="89"/>
      <c r="K1507" s="89"/>
      <c r="L1507" s="89"/>
      <c r="M1507" s="89"/>
      <c r="N1507" s="264">
        <v>0</v>
      </c>
      <c r="O1507" s="264">
        <v>11316.48</v>
      </c>
      <c r="P1507" s="89" t="s">
        <v>741</v>
      </c>
    </row>
    <row r="1508" spans="1:16" ht="76.5" hidden="1">
      <c r="A1508" s="261">
        <v>287</v>
      </c>
      <c r="B1508" s="89"/>
      <c r="C1508" s="262" t="s">
        <v>126</v>
      </c>
      <c r="D1508" s="84">
        <v>43543</v>
      </c>
      <c r="E1508" s="85" t="s">
        <v>3828</v>
      </c>
      <c r="F1508" s="85" t="s">
        <v>3</v>
      </c>
      <c r="G1508" s="85">
        <v>1720994</v>
      </c>
      <c r="H1508" s="89"/>
      <c r="I1508" s="263" t="s">
        <v>5255</v>
      </c>
      <c r="J1508" s="89"/>
      <c r="K1508" s="89"/>
      <c r="L1508" s="89"/>
      <c r="M1508" s="89"/>
      <c r="N1508" s="264">
        <v>0</v>
      </c>
      <c r="O1508" s="264">
        <v>657.25</v>
      </c>
      <c r="P1508" s="89" t="s">
        <v>741</v>
      </c>
    </row>
    <row r="1509" spans="1:16" ht="76.5" hidden="1">
      <c r="A1509" s="261">
        <v>512</v>
      </c>
      <c r="B1509" s="89"/>
      <c r="C1509" s="262" t="s">
        <v>779</v>
      </c>
      <c r="D1509" s="84">
        <v>43543</v>
      </c>
      <c r="E1509" s="85" t="s">
        <v>3829</v>
      </c>
      <c r="F1509" s="85" t="s">
        <v>3</v>
      </c>
      <c r="G1509" s="85">
        <v>1720993</v>
      </c>
      <c r="H1509" s="89"/>
      <c r="I1509" s="263" t="s">
        <v>5256</v>
      </c>
      <c r="J1509" s="89"/>
      <c r="K1509" s="89"/>
      <c r="L1509" s="89"/>
      <c r="M1509" s="89"/>
      <c r="N1509" s="264">
        <v>0</v>
      </c>
      <c r="O1509" s="264">
        <v>1667.97</v>
      </c>
      <c r="P1509" s="89" t="s">
        <v>741</v>
      </c>
    </row>
    <row r="1510" spans="1:16" ht="76.5" hidden="1">
      <c r="A1510" s="261">
        <v>512</v>
      </c>
      <c r="B1510" s="89"/>
      <c r="C1510" s="262" t="s">
        <v>779</v>
      </c>
      <c r="D1510" s="84">
        <v>43543</v>
      </c>
      <c r="E1510" s="85" t="s">
        <v>3829</v>
      </c>
      <c r="F1510" s="85" t="s">
        <v>3</v>
      </c>
      <c r="G1510" s="85">
        <v>1720993</v>
      </c>
      <c r="H1510" s="89"/>
      <c r="I1510" s="263" t="s">
        <v>5256</v>
      </c>
      <c r="J1510" s="89"/>
      <c r="K1510" s="89"/>
      <c r="L1510" s="89"/>
      <c r="M1510" s="89"/>
      <c r="N1510" s="264">
        <v>0</v>
      </c>
      <c r="O1510" s="264">
        <v>6416.2</v>
      </c>
      <c r="P1510" s="89" t="s">
        <v>741</v>
      </c>
    </row>
    <row r="1511" spans="1:16" ht="76.5" hidden="1">
      <c r="A1511" s="261">
        <v>650</v>
      </c>
      <c r="B1511" s="89"/>
      <c r="C1511" s="262" t="s">
        <v>187</v>
      </c>
      <c r="D1511" s="84">
        <v>43543</v>
      </c>
      <c r="E1511" s="85" t="s">
        <v>3829</v>
      </c>
      <c r="F1511" s="85" t="s">
        <v>3</v>
      </c>
      <c r="G1511" s="85">
        <v>1720993</v>
      </c>
      <c r="H1511" s="89"/>
      <c r="I1511" s="263" t="s">
        <v>5256</v>
      </c>
      <c r="J1511" s="89"/>
      <c r="K1511" s="89"/>
      <c r="L1511" s="89"/>
      <c r="M1511" s="89"/>
      <c r="N1511" s="264">
        <v>0</v>
      </c>
      <c r="O1511" s="264">
        <v>23985.55</v>
      </c>
      <c r="P1511" s="89" t="s">
        <v>741</v>
      </c>
    </row>
    <row r="1512" spans="1:16" ht="76.5" hidden="1">
      <c r="A1512" s="261">
        <v>580</v>
      </c>
      <c r="B1512" s="89"/>
      <c r="C1512" s="262" t="s">
        <v>180</v>
      </c>
      <c r="D1512" s="84">
        <v>43543</v>
      </c>
      <c r="E1512" s="85" t="s">
        <v>3829</v>
      </c>
      <c r="F1512" s="85" t="s">
        <v>3</v>
      </c>
      <c r="G1512" s="85">
        <v>1720993</v>
      </c>
      <c r="H1512" s="89"/>
      <c r="I1512" s="263" t="s">
        <v>5256</v>
      </c>
      <c r="J1512" s="89"/>
      <c r="K1512" s="89"/>
      <c r="L1512" s="89"/>
      <c r="M1512" s="89"/>
      <c r="N1512" s="264">
        <v>0</v>
      </c>
      <c r="O1512" s="264">
        <v>421.02</v>
      </c>
      <c r="P1512" s="89" t="s">
        <v>741</v>
      </c>
    </row>
    <row r="1513" spans="1:16" ht="76.5" hidden="1">
      <c r="A1513" s="261">
        <v>681</v>
      </c>
      <c r="B1513" s="89"/>
      <c r="C1513" s="262" t="s">
        <v>192</v>
      </c>
      <c r="D1513" s="84">
        <v>43543</v>
      </c>
      <c r="E1513" s="85" t="s">
        <v>3829</v>
      </c>
      <c r="F1513" s="85" t="s">
        <v>3</v>
      </c>
      <c r="G1513" s="85">
        <v>1720993</v>
      </c>
      <c r="H1513" s="89"/>
      <c r="I1513" s="263" t="s">
        <v>5256</v>
      </c>
      <c r="J1513" s="89"/>
      <c r="K1513" s="89"/>
      <c r="L1513" s="89"/>
      <c r="M1513" s="89"/>
      <c r="N1513" s="264">
        <v>0</v>
      </c>
      <c r="O1513" s="264">
        <v>18376.61</v>
      </c>
      <c r="P1513" s="89" t="s">
        <v>741</v>
      </c>
    </row>
    <row r="1514" spans="1:16" ht="76.5" hidden="1">
      <c r="A1514" s="261">
        <v>287</v>
      </c>
      <c r="B1514" s="89"/>
      <c r="C1514" s="262" t="s">
        <v>126</v>
      </c>
      <c r="D1514" s="84">
        <v>43543</v>
      </c>
      <c r="E1514" s="85" t="s">
        <v>3829</v>
      </c>
      <c r="F1514" s="85" t="s">
        <v>3</v>
      </c>
      <c r="G1514" s="85">
        <v>1720993</v>
      </c>
      <c r="H1514" s="89"/>
      <c r="I1514" s="263" t="s">
        <v>5256</v>
      </c>
      <c r="J1514" s="89"/>
      <c r="K1514" s="89"/>
      <c r="L1514" s="89"/>
      <c r="M1514" s="89"/>
      <c r="N1514" s="264">
        <v>0</v>
      </c>
      <c r="O1514" s="264">
        <v>443.6</v>
      </c>
      <c r="P1514" s="89" t="s">
        <v>741</v>
      </c>
    </row>
    <row r="1515" spans="1:16" ht="76.5" hidden="1">
      <c r="A1515" s="261" t="s">
        <v>556</v>
      </c>
      <c r="B1515" s="89"/>
      <c r="C1515" s="262" t="s">
        <v>616</v>
      </c>
      <c r="D1515" s="84">
        <v>43543</v>
      </c>
      <c r="E1515" s="85" t="s">
        <v>3829</v>
      </c>
      <c r="F1515" s="85" t="s">
        <v>3</v>
      </c>
      <c r="G1515" s="85">
        <v>1720993</v>
      </c>
      <c r="H1515" s="89"/>
      <c r="I1515" s="263" t="s">
        <v>5256</v>
      </c>
      <c r="J1515" s="89"/>
      <c r="K1515" s="89"/>
      <c r="L1515" s="89"/>
      <c r="M1515" s="89"/>
      <c r="N1515" s="264">
        <v>0</v>
      </c>
      <c r="O1515" s="264">
        <v>5938.65</v>
      </c>
      <c r="P1515" s="89" t="s">
        <v>741</v>
      </c>
    </row>
    <row r="1516" spans="1:16" ht="76.5" hidden="1">
      <c r="A1516" s="261">
        <v>16</v>
      </c>
      <c r="B1516" s="89"/>
      <c r="C1516" s="262" t="s">
        <v>43</v>
      </c>
      <c r="D1516" s="84">
        <v>43543</v>
      </c>
      <c r="E1516" s="85" t="s">
        <v>3829</v>
      </c>
      <c r="F1516" s="85" t="s">
        <v>3</v>
      </c>
      <c r="G1516" s="85">
        <v>1720993</v>
      </c>
      <c r="H1516" s="89"/>
      <c r="I1516" s="263" t="s">
        <v>5256</v>
      </c>
      <c r="J1516" s="89"/>
      <c r="K1516" s="89"/>
      <c r="L1516" s="89"/>
      <c r="M1516" s="89"/>
      <c r="N1516" s="264">
        <v>0</v>
      </c>
      <c r="O1516" s="264">
        <v>5495.39</v>
      </c>
      <c r="P1516" s="89" t="s">
        <v>741</v>
      </c>
    </row>
    <row r="1517" spans="1:16" ht="76.5" hidden="1">
      <c r="A1517" s="261">
        <v>266</v>
      </c>
      <c r="B1517" s="89"/>
      <c r="C1517" s="262" t="s">
        <v>1350</v>
      </c>
      <c r="D1517" s="84">
        <v>43543</v>
      </c>
      <c r="E1517" s="85" t="s">
        <v>3829</v>
      </c>
      <c r="F1517" s="85" t="s">
        <v>3</v>
      </c>
      <c r="G1517" s="85">
        <v>1720993</v>
      </c>
      <c r="H1517" s="89"/>
      <c r="I1517" s="263" t="s">
        <v>5256</v>
      </c>
      <c r="J1517" s="89"/>
      <c r="K1517" s="89"/>
      <c r="L1517" s="89"/>
      <c r="M1517" s="89"/>
      <c r="N1517" s="264">
        <v>0</v>
      </c>
      <c r="O1517" s="264">
        <v>479008.91</v>
      </c>
      <c r="P1517" s="89" t="s">
        <v>741</v>
      </c>
    </row>
    <row r="1518" spans="1:16" ht="76.5" hidden="1">
      <c r="A1518" s="261">
        <v>20</v>
      </c>
      <c r="B1518" s="89"/>
      <c r="C1518" s="262" t="s">
        <v>44</v>
      </c>
      <c r="D1518" s="84">
        <v>43543</v>
      </c>
      <c r="E1518" s="85" t="s">
        <v>3829</v>
      </c>
      <c r="F1518" s="85" t="s">
        <v>3</v>
      </c>
      <c r="G1518" s="85">
        <v>1720993</v>
      </c>
      <c r="H1518" s="89"/>
      <c r="I1518" s="263" t="s">
        <v>5256</v>
      </c>
      <c r="J1518" s="89"/>
      <c r="K1518" s="89"/>
      <c r="L1518" s="89"/>
      <c r="M1518" s="89"/>
      <c r="N1518" s="264">
        <v>0</v>
      </c>
      <c r="O1518" s="264">
        <v>3831.3</v>
      </c>
      <c r="P1518" s="89" t="s">
        <v>741</v>
      </c>
    </row>
    <row r="1519" spans="1:16" ht="76.5" hidden="1">
      <c r="A1519" s="261">
        <v>20</v>
      </c>
      <c r="B1519" s="89"/>
      <c r="C1519" s="262" t="s">
        <v>44</v>
      </c>
      <c r="D1519" s="84">
        <v>43543</v>
      </c>
      <c r="E1519" s="85" t="s">
        <v>3829</v>
      </c>
      <c r="F1519" s="85" t="s">
        <v>3</v>
      </c>
      <c r="G1519" s="85">
        <v>1720993</v>
      </c>
      <c r="H1519" s="89"/>
      <c r="I1519" s="263" t="s">
        <v>5256</v>
      </c>
      <c r="J1519" s="89"/>
      <c r="K1519" s="89"/>
      <c r="L1519" s="89"/>
      <c r="M1519" s="89"/>
      <c r="N1519" s="264">
        <v>0</v>
      </c>
      <c r="O1519" s="264">
        <v>14481.6</v>
      </c>
      <c r="P1519" s="89" t="s">
        <v>741</v>
      </c>
    </row>
    <row r="1520" spans="1:16" ht="76.5" hidden="1">
      <c r="A1520" s="261">
        <v>20</v>
      </c>
      <c r="B1520" s="89"/>
      <c r="C1520" s="262" t="s">
        <v>44</v>
      </c>
      <c r="D1520" s="84">
        <v>43543</v>
      </c>
      <c r="E1520" s="85" t="s">
        <v>3829</v>
      </c>
      <c r="F1520" s="85" t="s">
        <v>3</v>
      </c>
      <c r="G1520" s="85">
        <v>1720993</v>
      </c>
      <c r="H1520" s="89"/>
      <c r="I1520" s="263" t="s">
        <v>5256</v>
      </c>
      <c r="J1520" s="89"/>
      <c r="K1520" s="89"/>
      <c r="L1520" s="89"/>
      <c r="M1520" s="89"/>
      <c r="N1520" s="264">
        <v>0</v>
      </c>
      <c r="O1520" s="264">
        <v>1912.4</v>
      </c>
      <c r="P1520" s="89" t="s">
        <v>741</v>
      </c>
    </row>
    <row r="1521" spans="1:16" ht="76.5" hidden="1">
      <c r="A1521" s="261">
        <v>41</v>
      </c>
      <c r="B1521" s="89"/>
      <c r="C1521" s="262" t="s">
        <v>47</v>
      </c>
      <c r="D1521" s="84">
        <v>43543</v>
      </c>
      <c r="E1521" s="85" t="s">
        <v>3829</v>
      </c>
      <c r="F1521" s="85" t="s">
        <v>3</v>
      </c>
      <c r="G1521" s="85">
        <v>1720993</v>
      </c>
      <c r="H1521" s="89"/>
      <c r="I1521" s="263" t="s">
        <v>5256</v>
      </c>
      <c r="J1521" s="89"/>
      <c r="K1521" s="89"/>
      <c r="L1521" s="89"/>
      <c r="M1521" s="89"/>
      <c r="N1521" s="264">
        <v>0</v>
      </c>
      <c r="O1521" s="264">
        <v>15599.85</v>
      </c>
      <c r="P1521" s="89" t="s">
        <v>741</v>
      </c>
    </row>
    <row r="1522" spans="1:16" ht="76.5" hidden="1">
      <c r="A1522" s="261">
        <v>15</v>
      </c>
      <c r="B1522" s="89"/>
      <c r="C1522" s="262" t="s">
        <v>42</v>
      </c>
      <c r="D1522" s="84">
        <v>43543</v>
      </c>
      <c r="E1522" s="85" t="s">
        <v>3829</v>
      </c>
      <c r="F1522" s="85" t="s">
        <v>3</v>
      </c>
      <c r="G1522" s="85">
        <v>1720993</v>
      </c>
      <c r="H1522" s="89"/>
      <c r="I1522" s="263" t="s">
        <v>5256</v>
      </c>
      <c r="J1522" s="89"/>
      <c r="K1522" s="89"/>
      <c r="L1522" s="89"/>
      <c r="M1522" s="89"/>
      <c r="N1522" s="264">
        <v>0</v>
      </c>
      <c r="O1522" s="264">
        <v>21714.18</v>
      </c>
      <c r="P1522" s="89" t="s">
        <v>741</v>
      </c>
    </row>
    <row r="1523" spans="1:16" ht="76.5" hidden="1">
      <c r="A1523" s="261">
        <v>30</v>
      </c>
      <c r="B1523" s="89"/>
      <c r="C1523" s="262" t="s">
        <v>675</v>
      </c>
      <c r="D1523" s="84">
        <v>43543</v>
      </c>
      <c r="E1523" s="85" t="s">
        <v>3829</v>
      </c>
      <c r="F1523" s="85" t="s">
        <v>3</v>
      </c>
      <c r="G1523" s="85">
        <v>1720993</v>
      </c>
      <c r="H1523" s="89"/>
      <c r="I1523" s="263" t="s">
        <v>5256</v>
      </c>
      <c r="J1523" s="89"/>
      <c r="K1523" s="89"/>
      <c r="L1523" s="89"/>
      <c r="M1523" s="89"/>
      <c r="N1523" s="264">
        <v>0</v>
      </c>
      <c r="O1523" s="264">
        <v>14026.85</v>
      </c>
      <c r="P1523" s="89" t="s">
        <v>741</v>
      </c>
    </row>
    <row r="1524" spans="1:16" ht="76.5" hidden="1">
      <c r="A1524" s="261">
        <v>76</v>
      </c>
      <c r="B1524" s="89"/>
      <c r="C1524" s="262" t="s">
        <v>54</v>
      </c>
      <c r="D1524" s="84">
        <v>43543</v>
      </c>
      <c r="E1524" s="85" t="s">
        <v>3829</v>
      </c>
      <c r="F1524" s="85" t="s">
        <v>3</v>
      </c>
      <c r="G1524" s="85">
        <v>1720993</v>
      </c>
      <c r="H1524" s="89"/>
      <c r="I1524" s="263" t="s">
        <v>5256</v>
      </c>
      <c r="J1524" s="89"/>
      <c r="K1524" s="89"/>
      <c r="L1524" s="89"/>
      <c r="M1524" s="89"/>
      <c r="N1524" s="264">
        <v>0</v>
      </c>
      <c r="O1524" s="264">
        <v>12155.82</v>
      </c>
      <c r="P1524" s="89" t="s">
        <v>741</v>
      </c>
    </row>
    <row r="1525" spans="1:16" ht="76.5" hidden="1">
      <c r="A1525" s="261">
        <v>10</v>
      </c>
      <c r="B1525" s="89"/>
      <c r="C1525" s="262" t="s">
        <v>41</v>
      </c>
      <c r="D1525" s="84">
        <v>43543</v>
      </c>
      <c r="E1525" s="85" t="s">
        <v>3829</v>
      </c>
      <c r="F1525" s="85" t="s">
        <v>3</v>
      </c>
      <c r="G1525" s="85">
        <v>1720993</v>
      </c>
      <c r="H1525" s="89"/>
      <c r="I1525" s="263" t="s">
        <v>5256</v>
      </c>
      <c r="J1525" s="89"/>
      <c r="K1525" s="89"/>
      <c r="L1525" s="89"/>
      <c r="M1525" s="89"/>
      <c r="N1525" s="264">
        <v>0</v>
      </c>
      <c r="O1525" s="264">
        <v>29265</v>
      </c>
      <c r="P1525" s="89" t="s">
        <v>741</v>
      </c>
    </row>
    <row r="1526" spans="1:16" ht="76.5" hidden="1">
      <c r="A1526" s="261">
        <v>70</v>
      </c>
      <c r="B1526" s="89"/>
      <c r="C1526" s="262" t="s">
        <v>53</v>
      </c>
      <c r="D1526" s="84">
        <v>43543</v>
      </c>
      <c r="E1526" s="85" t="s">
        <v>3829</v>
      </c>
      <c r="F1526" s="85" t="s">
        <v>3</v>
      </c>
      <c r="G1526" s="85">
        <v>1720993</v>
      </c>
      <c r="H1526" s="89"/>
      <c r="I1526" s="263" t="s">
        <v>5256</v>
      </c>
      <c r="J1526" s="89"/>
      <c r="K1526" s="89"/>
      <c r="L1526" s="89"/>
      <c r="M1526" s="89"/>
      <c r="N1526" s="264">
        <v>0</v>
      </c>
      <c r="O1526" s="264">
        <v>3150.83</v>
      </c>
      <c r="P1526" s="89" t="s">
        <v>741</v>
      </c>
    </row>
    <row r="1527" spans="1:16" ht="76.5" hidden="1">
      <c r="A1527" s="261">
        <v>670</v>
      </c>
      <c r="B1527" s="89"/>
      <c r="C1527" s="262" t="s">
        <v>190</v>
      </c>
      <c r="D1527" s="84">
        <v>43543</v>
      </c>
      <c r="E1527" s="85" t="s">
        <v>3829</v>
      </c>
      <c r="F1527" s="85" t="s">
        <v>3</v>
      </c>
      <c r="G1527" s="85">
        <v>1720993</v>
      </c>
      <c r="H1527" s="89"/>
      <c r="I1527" s="263" t="s">
        <v>5256</v>
      </c>
      <c r="J1527" s="89"/>
      <c r="K1527" s="89"/>
      <c r="L1527" s="89"/>
      <c r="M1527" s="89"/>
      <c r="N1527" s="264">
        <v>0</v>
      </c>
      <c r="O1527" s="264">
        <v>10909.45</v>
      </c>
      <c r="P1527" s="89" t="s">
        <v>741</v>
      </c>
    </row>
    <row r="1528" spans="1:16" ht="76.5" hidden="1">
      <c r="A1528" s="261">
        <v>15</v>
      </c>
      <c r="B1528" s="89"/>
      <c r="C1528" s="262" t="s">
        <v>42</v>
      </c>
      <c r="D1528" s="84">
        <v>43543</v>
      </c>
      <c r="E1528" s="85" t="s">
        <v>3829</v>
      </c>
      <c r="F1528" s="85" t="s">
        <v>3</v>
      </c>
      <c r="G1528" s="85">
        <v>1720993</v>
      </c>
      <c r="H1528" s="89"/>
      <c r="I1528" s="263" t="s">
        <v>5256</v>
      </c>
      <c r="J1528" s="89"/>
      <c r="K1528" s="89"/>
      <c r="L1528" s="89"/>
      <c r="M1528" s="89"/>
      <c r="N1528" s="264">
        <v>0</v>
      </c>
      <c r="O1528" s="264">
        <v>245845.65</v>
      </c>
      <c r="P1528" s="89" t="s">
        <v>741</v>
      </c>
    </row>
    <row r="1529" spans="1:16" ht="76.5" hidden="1">
      <c r="A1529" s="261">
        <v>902</v>
      </c>
      <c r="B1529" s="89"/>
      <c r="C1529" s="262" t="s">
        <v>203</v>
      </c>
      <c r="D1529" s="84">
        <v>43543</v>
      </c>
      <c r="E1529" s="85" t="s">
        <v>3829</v>
      </c>
      <c r="F1529" s="85" t="s">
        <v>3</v>
      </c>
      <c r="G1529" s="85">
        <v>1720993</v>
      </c>
      <c r="H1529" s="89"/>
      <c r="I1529" s="263" t="s">
        <v>5256</v>
      </c>
      <c r="J1529" s="89"/>
      <c r="K1529" s="89"/>
      <c r="L1529" s="89"/>
      <c r="M1529" s="89"/>
      <c r="N1529" s="264">
        <v>0</v>
      </c>
      <c r="O1529" s="264">
        <v>20197.8</v>
      </c>
      <c r="P1529" s="89" t="s">
        <v>741</v>
      </c>
    </row>
    <row r="1530" spans="1:16" ht="76.5" hidden="1">
      <c r="A1530" s="261">
        <v>902</v>
      </c>
      <c r="B1530" s="89"/>
      <c r="C1530" s="262" t="s">
        <v>203</v>
      </c>
      <c r="D1530" s="84">
        <v>43543</v>
      </c>
      <c r="E1530" s="85" t="s">
        <v>3829</v>
      </c>
      <c r="F1530" s="85" t="s">
        <v>3</v>
      </c>
      <c r="G1530" s="85">
        <v>1720993</v>
      </c>
      <c r="H1530" s="89"/>
      <c r="I1530" s="263" t="s">
        <v>5256</v>
      </c>
      <c r="J1530" s="89"/>
      <c r="K1530" s="89"/>
      <c r="L1530" s="89"/>
      <c r="M1530" s="89"/>
      <c r="N1530" s="264">
        <v>0</v>
      </c>
      <c r="O1530" s="264">
        <v>308177.87</v>
      </c>
      <c r="P1530" s="89" t="s">
        <v>741</v>
      </c>
    </row>
    <row r="1531" spans="1:16" ht="76.5" hidden="1">
      <c r="A1531" s="261">
        <v>35</v>
      </c>
      <c r="B1531" s="89"/>
      <c r="C1531" s="262" t="s">
        <v>46</v>
      </c>
      <c r="D1531" s="84">
        <v>43543</v>
      </c>
      <c r="E1531" s="85" t="s">
        <v>3829</v>
      </c>
      <c r="F1531" s="85" t="s">
        <v>3</v>
      </c>
      <c r="G1531" s="85">
        <v>1720993</v>
      </c>
      <c r="H1531" s="89"/>
      <c r="I1531" s="263" t="s">
        <v>5256</v>
      </c>
      <c r="J1531" s="89"/>
      <c r="K1531" s="89"/>
      <c r="L1531" s="89"/>
      <c r="M1531" s="89"/>
      <c r="N1531" s="264">
        <v>0</v>
      </c>
      <c r="O1531" s="264">
        <v>10513.35</v>
      </c>
      <c r="P1531" s="89" t="s">
        <v>741</v>
      </c>
    </row>
    <row r="1532" spans="1:16" ht="76.5" hidden="1">
      <c r="A1532" s="261">
        <v>35</v>
      </c>
      <c r="B1532" s="89"/>
      <c r="C1532" s="262" t="s">
        <v>46</v>
      </c>
      <c r="D1532" s="84">
        <v>43543</v>
      </c>
      <c r="E1532" s="85" t="s">
        <v>3829</v>
      </c>
      <c r="F1532" s="85" t="s">
        <v>3</v>
      </c>
      <c r="G1532" s="85">
        <v>1720993</v>
      </c>
      <c r="H1532" s="89"/>
      <c r="I1532" s="263" t="s">
        <v>5256</v>
      </c>
      <c r="J1532" s="89"/>
      <c r="K1532" s="89"/>
      <c r="L1532" s="89"/>
      <c r="M1532" s="89"/>
      <c r="N1532" s="264">
        <v>0</v>
      </c>
      <c r="O1532" s="264">
        <v>26210.68</v>
      </c>
      <c r="P1532" s="89" t="s">
        <v>741</v>
      </c>
    </row>
    <row r="1533" spans="1:16" ht="76.5" hidden="1">
      <c r="A1533" s="261">
        <v>660</v>
      </c>
      <c r="B1533" s="89"/>
      <c r="C1533" s="262" t="s">
        <v>188</v>
      </c>
      <c r="D1533" s="84">
        <v>43543</v>
      </c>
      <c r="E1533" s="85" t="s">
        <v>3829</v>
      </c>
      <c r="F1533" s="85" t="s">
        <v>3</v>
      </c>
      <c r="G1533" s="85">
        <v>1720993</v>
      </c>
      <c r="H1533" s="89"/>
      <c r="I1533" s="263" t="s">
        <v>5256</v>
      </c>
      <c r="J1533" s="89"/>
      <c r="K1533" s="89"/>
      <c r="L1533" s="89"/>
      <c r="M1533" s="89"/>
      <c r="N1533" s="264">
        <v>0</v>
      </c>
      <c r="O1533" s="264">
        <v>10770.75</v>
      </c>
      <c r="P1533" s="89" t="s">
        <v>741</v>
      </c>
    </row>
    <row r="1534" spans="1:16" ht="76.5" hidden="1">
      <c r="A1534" s="261">
        <v>15</v>
      </c>
      <c r="B1534" s="89"/>
      <c r="C1534" s="262" t="s">
        <v>42</v>
      </c>
      <c r="D1534" s="84">
        <v>43543</v>
      </c>
      <c r="E1534" s="85" t="s">
        <v>3829</v>
      </c>
      <c r="F1534" s="85" t="s">
        <v>3</v>
      </c>
      <c r="G1534" s="85">
        <v>1720993</v>
      </c>
      <c r="H1534" s="89"/>
      <c r="I1534" s="263" t="s">
        <v>5256</v>
      </c>
      <c r="J1534" s="89"/>
      <c r="K1534" s="89"/>
      <c r="L1534" s="89"/>
      <c r="M1534" s="89"/>
      <c r="N1534" s="264">
        <v>0</v>
      </c>
      <c r="O1534" s="264">
        <v>1170.2</v>
      </c>
      <c r="P1534" s="89" t="s">
        <v>741</v>
      </c>
    </row>
    <row r="1535" spans="1:16" ht="76.5" hidden="1">
      <c r="A1535" s="261">
        <v>15</v>
      </c>
      <c r="B1535" s="89"/>
      <c r="C1535" s="262" t="s">
        <v>42</v>
      </c>
      <c r="D1535" s="84">
        <v>43543</v>
      </c>
      <c r="E1535" s="85" t="s">
        <v>3829</v>
      </c>
      <c r="F1535" s="85" t="s">
        <v>3</v>
      </c>
      <c r="G1535" s="85">
        <v>1720993</v>
      </c>
      <c r="H1535" s="89"/>
      <c r="I1535" s="263" t="s">
        <v>5256</v>
      </c>
      <c r="J1535" s="89"/>
      <c r="K1535" s="89"/>
      <c r="L1535" s="89"/>
      <c r="M1535" s="89"/>
      <c r="N1535" s="264">
        <v>0</v>
      </c>
      <c r="O1535" s="264">
        <v>3130</v>
      </c>
      <c r="P1535" s="89" t="s">
        <v>741</v>
      </c>
    </row>
    <row r="1536" spans="1:16" ht="102" hidden="1">
      <c r="A1536" s="261">
        <v>15</v>
      </c>
      <c r="B1536" s="89"/>
      <c r="C1536" s="262" t="s">
        <v>42</v>
      </c>
      <c r="D1536" s="84">
        <v>43543</v>
      </c>
      <c r="E1536" s="85" t="s">
        <v>3830</v>
      </c>
      <c r="F1536" s="85" t="s">
        <v>629</v>
      </c>
      <c r="G1536" s="85">
        <v>7444</v>
      </c>
      <c r="H1536" s="89"/>
      <c r="I1536" s="263" t="s">
        <v>4370</v>
      </c>
      <c r="J1536" s="89"/>
      <c r="K1536" s="89"/>
      <c r="L1536" s="89"/>
      <c r="M1536" s="89"/>
      <c r="N1536" s="264">
        <v>34665.519999999997</v>
      </c>
      <c r="O1536" s="264">
        <v>0</v>
      </c>
      <c r="P1536" s="89" t="s">
        <v>670</v>
      </c>
    </row>
    <row r="1537" spans="1:16" ht="51" hidden="1">
      <c r="A1537" s="261">
        <v>340</v>
      </c>
      <c r="B1537" s="89"/>
      <c r="C1537" s="262" t="s">
        <v>147</v>
      </c>
      <c r="D1537" s="84">
        <v>43543</v>
      </c>
      <c r="E1537" s="85" t="s">
        <v>3831</v>
      </c>
      <c r="F1537" s="85" t="s">
        <v>15</v>
      </c>
      <c r="G1537" s="85">
        <v>990971</v>
      </c>
      <c r="H1537" s="89"/>
      <c r="I1537" s="263" t="s">
        <v>4371</v>
      </c>
      <c r="J1537" s="89"/>
      <c r="K1537" s="89"/>
      <c r="L1537" s="89"/>
      <c r="M1537" s="89"/>
      <c r="N1537" s="264">
        <v>50</v>
      </c>
      <c r="O1537" s="264">
        <v>0</v>
      </c>
      <c r="P1537" s="89" t="s">
        <v>670</v>
      </c>
    </row>
    <row r="1538" spans="1:16" ht="89.25" hidden="1">
      <c r="A1538" s="261">
        <v>41</v>
      </c>
      <c r="B1538" s="89"/>
      <c r="C1538" s="262" t="s">
        <v>47</v>
      </c>
      <c r="D1538" s="84">
        <v>43543</v>
      </c>
      <c r="E1538" s="85" t="s">
        <v>3832</v>
      </c>
      <c r="F1538" s="85" t="s">
        <v>671</v>
      </c>
      <c r="G1538" s="85">
        <v>252111</v>
      </c>
      <c r="H1538" s="89"/>
      <c r="I1538" s="263" t="s">
        <v>4372</v>
      </c>
      <c r="J1538" s="89"/>
      <c r="K1538" s="89"/>
      <c r="L1538" s="89"/>
      <c r="M1538" s="89"/>
      <c r="N1538" s="264">
        <v>0</v>
      </c>
      <c r="O1538" s="264">
        <v>40556.81</v>
      </c>
      <c r="P1538" s="89" t="s">
        <v>670</v>
      </c>
    </row>
    <row r="1539" spans="1:16" ht="76.5" hidden="1">
      <c r="A1539" s="261" t="s">
        <v>557</v>
      </c>
      <c r="B1539" s="89"/>
      <c r="C1539" s="262" t="s">
        <v>777</v>
      </c>
      <c r="D1539" s="84">
        <v>43543</v>
      </c>
      <c r="E1539" s="85" t="s">
        <v>3833</v>
      </c>
      <c r="F1539" s="85" t="s">
        <v>6</v>
      </c>
      <c r="G1539" s="85">
        <v>1094754</v>
      </c>
      <c r="H1539" s="89"/>
      <c r="I1539" s="263" t="s">
        <v>4373</v>
      </c>
      <c r="J1539" s="89"/>
      <c r="K1539" s="89"/>
      <c r="L1539" s="89"/>
      <c r="M1539" s="89"/>
      <c r="N1539" s="264">
        <v>0</v>
      </c>
      <c r="O1539" s="264">
        <v>140000</v>
      </c>
      <c r="P1539" s="89" t="s">
        <v>670</v>
      </c>
    </row>
    <row r="1540" spans="1:16" ht="76.5" hidden="1">
      <c r="A1540" s="261" t="s">
        <v>557</v>
      </c>
      <c r="B1540" s="89"/>
      <c r="C1540" s="262" t="s">
        <v>777</v>
      </c>
      <c r="D1540" s="84">
        <v>43543</v>
      </c>
      <c r="E1540" s="85" t="s">
        <v>3834</v>
      </c>
      <c r="F1540" s="85" t="s">
        <v>11</v>
      </c>
      <c r="G1540" s="85">
        <v>949466</v>
      </c>
      <c r="H1540" s="89"/>
      <c r="I1540" s="263" t="s">
        <v>4374</v>
      </c>
      <c r="J1540" s="89"/>
      <c r="K1540" s="89"/>
      <c r="L1540" s="89"/>
      <c r="M1540" s="89"/>
      <c r="N1540" s="264">
        <v>50</v>
      </c>
      <c r="O1540" s="264">
        <v>0</v>
      </c>
      <c r="P1540" s="89" t="s">
        <v>670</v>
      </c>
    </row>
    <row r="1541" spans="1:16" ht="76.5" hidden="1">
      <c r="A1541" s="261" t="s">
        <v>557</v>
      </c>
      <c r="B1541" s="89"/>
      <c r="C1541" s="262" t="s">
        <v>777</v>
      </c>
      <c r="D1541" s="84">
        <v>43543</v>
      </c>
      <c r="E1541" s="85" t="s">
        <v>3835</v>
      </c>
      <c r="F1541" s="85" t="s">
        <v>13</v>
      </c>
      <c r="G1541" s="85">
        <v>949466</v>
      </c>
      <c r="H1541" s="89"/>
      <c r="I1541" s="263" t="s">
        <v>4375</v>
      </c>
      <c r="J1541" s="89"/>
      <c r="K1541" s="89"/>
      <c r="L1541" s="89"/>
      <c r="M1541" s="89"/>
      <c r="N1541" s="264">
        <v>240</v>
      </c>
      <c r="O1541" s="264">
        <v>0</v>
      </c>
      <c r="P1541" s="89" t="s">
        <v>670</v>
      </c>
    </row>
    <row r="1542" spans="1:16" ht="51" hidden="1">
      <c r="A1542" s="261" t="s">
        <v>565</v>
      </c>
      <c r="B1542" s="89"/>
      <c r="C1542" s="262" t="s">
        <v>615</v>
      </c>
      <c r="D1542" s="84">
        <v>43544</v>
      </c>
      <c r="E1542" s="85" t="s">
        <v>3836</v>
      </c>
      <c r="F1542" s="85" t="s">
        <v>3</v>
      </c>
      <c r="G1542" s="85">
        <v>1721424</v>
      </c>
      <c r="H1542" s="89"/>
      <c r="I1542" s="263" t="s">
        <v>738</v>
      </c>
      <c r="J1542" s="89"/>
      <c r="K1542" s="89"/>
      <c r="L1542" s="89"/>
      <c r="M1542" s="89"/>
      <c r="N1542" s="264">
        <v>0</v>
      </c>
      <c r="O1542" s="264">
        <v>700</v>
      </c>
      <c r="P1542" s="89" t="s">
        <v>670</v>
      </c>
    </row>
    <row r="1543" spans="1:16" ht="63.75" hidden="1">
      <c r="A1543" s="261" t="s">
        <v>565</v>
      </c>
      <c r="B1543" s="89"/>
      <c r="C1543" s="262" t="s">
        <v>615</v>
      </c>
      <c r="D1543" s="84">
        <v>43544</v>
      </c>
      <c r="E1543" s="85" t="s">
        <v>3837</v>
      </c>
      <c r="F1543" s="85" t="s">
        <v>3</v>
      </c>
      <c r="G1543" s="85">
        <v>1721445</v>
      </c>
      <c r="H1543" s="89"/>
      <c r="I1543" s="263" t="s">
        <v>4376</v>
      </c>
      <c r="J1543" s="89"/>
      <c r="K1543" s="89"/>
      <c r="L1543" s="89"/>
      <c r="M1543" s="89"/>
      <c r="N1543" s="264">
        <v>0</v>
      </c>
      <c r="O1543" s="264">
        <v>3600.48</v>
      </c>
      <c r="P1543" s="89" t="s">
        <v>670</v>
      </c>
    </row>
    <row r="1544" spans="1:16" ht="63.75" hidden="1">
      <c r="A1544" s="261" t="s">
        <v>565</v>
      </c>
      <c r="B1544" s="89"/>
      <c r="C1544" s="262" t="s">
        <v>615</v>
      </c>
      <c r="D1544" s="84">
        <v>43544</v>
      </c>
      <c r="E1544" s="85" t="s">
        <v>3838</v>
      </c>
      <c r="F1544" s="85" t="s">
        <v>3</v>
      </c>
      <c r="G1544" s="85">
        <v>1721452</v>
      </c>
      <c r="H1544" s="89"/>
      <c r="I1544" s="263" t="s">
        <v>4377</v>
      </c>
      <c r="J1544" s="89"/>
      <c r="K1544" s="89"/>
      <c r="L1544" s="89"/>
      <c r="M1544" s="89"/>
      <c r="N1544" s="264">
        <v>0</v>
      </c>
      <c r="O1544" s="264">
        <v>3600.48</v>
      </c>
      <c r="P1544" s="89" t="s">
        <v>670</v>
      </c>
    </row>
    <row r="1545" spans="1:16" ht="63.75" hidden="1">
      <c r="A1545" s="261" t="s">
        <v>565</v>
      </c>
      <c r="B1545" s="89"/>
      <c r="C1545" s="262" t="s">
        <v>615</v>
      </c>
      <c r="D1545" s="84">
        <v>43544</v>
      </c>
      <c r="E1545" s="85" t="s">
        <v>3839</v>
      </c>
      <c r="F1545" s="85" t="s">
        <v>3</v>
      </c>
      <c r="G1545" s="85">
        <v>1721456</v>
      </c>
      <c r="H1545" s="89"/>
      <c r="I1545" s="263" t="s">
        <v>4378</v>
      </c>
      <c r="J1545" s="89"/>
      <c r="K1545" s="89"/>
      <c r="L1545" s="89"/>
      <c r="M1545" s="89"/>
      <c r="N1545" s="264">
        <v>0</v>
      </c>
      <c r="O1545" s="264">
        <v>3600.48</v>
      </c>
      <c r="P1545" s="89" t="s">
        <v>670</v>
      </c>
    </row>
    <row r="1546" spans="1:16" ht="63.75" hidden="1">
      <c r="A1546" s="261" t="s">
        <v>565</v>
      </c>
      <c r="B1546" s="89"/>
      <c r="C1546" s="262" t="s">
        <v>615</v>
      </c>
      <c r="D1546" s="84">
        <v>43544</v>
      </c>
      <c r="E1546" s="85" t="s">
        <v>3840</v>
      </c>
      <c r="F1546" s="85" t="s">
        <v>3</v>
      </c>
      <c r="G1546" s="85">
        <v>1721460</v>
      </c>
      <c r="H1546" s="89"/>
      <c r="I1546" s="263" t="s">
        <v>4379</v>
      </c>
      <c r="J1546" s="89"/>
      <c r="K1546" s="89"/>
      <c r="L1546" s="89"/>
      <c r="M1546" s="89"/>
      <c r="N1546" s="264">
        <v>0</v>
      </c>
      <c r="O1546" s="264">
        <v>685.56000000000006</v>
      </c>
      <c r="P1546" s="89" t="s">
        <v>670</v>
      </c>
    </row>
    <row r="1547" spans="1:16" ht="51" hidden="1">
      <c r="A1547" s="261">
        <v>20</v>
      </c>
      <c r="B1547" s="89"/>
      <c r="C1547" s="262" t="s">
        <v>44</v>
      </c>
      <c r="D1547" s="84">
        <v>43544</v>
      </c>
      <c r="E1547" s="85" t="s">
        <v>3841</v>
      </c>
      <c r="F1547" s="85" t="s">
        <v>3</v>
      </c>
      <c r="G1547" s="85">
        <v>1721469</v>
      </c>
      <c r="H1547" s="89"/>
      <c r="I1547" s="263" t="s">
        <v>4380</v>
      </c>
      <c r="J1547" s="89"/>
      <c r="K1547" s="89"/>
      <c r="L1547" s="89"/>
      <c r="M1547" s="89"/>
      <c r="N1547" s="264">
        <v>0</v>
      </c>
      <c r="O1547" s="264">
        <v>468.02</v>
      </c>
      <c r="P1547" s="89" t="s">
        <v>670</v>
      </c>
    </row>
    <row r="1548" spans="1:16" ht="51" hidden="1">
      <c r="A1548" s="261">
        <v>20</v>
      </c>
      <c r="B1548" s="89"/>
      <c r="C1548" s="262" t="s">
        <v>44</v>
      </c>
      <c r="D1548" s="84">
        <v>43544</v>
      </c>
      <c r="E1548" s="85" t="s">
        <v>3842</v>
      </c>
      <c r="F1548" s="85" t="s">
        <v>3</v>
      </c>
      <c r="G1548" s="85">
        <v>1721470</v>
      </c>
      <c r="H1548" s="89"/>
      <c r="I1548" s="263" t="s">
        <v>4381</v>
      </c>
      <c r="J1548" s="89"/>
      <c r="K1548" s="89"/>
      <c r="L1548" s="89"/>
      <c r="M1548" s="89"/>
      <c r="N1548" s="264">
        <v>0</v>
      </c>
      <c r="O1548" s="264">
        <v>474.76</v>
      </c>
      <c r="P1548" s="89" t="s">
        <v>670</v>
      </c>
    </row>
    <row r="1549" spans="1:16" ht="51" hidden="1">
      <c r="A1549" s="261" t="s">
        <v>565</v>
      </c>
      <c r="B1549" s="89"/>
      <c r="C1549" s="262" t="s">
        <v>615</v>
      </c>
      <c r="D1549" s="84">
        <v>43544</v>
      </c>
      <c r="E1549" s="85" t="s">
        <v>3843</v>
      </c>
      <c r="F1549" s="85" t="s">
        <v>3</v>
      </c>
      <c r="G1549" s="85">
        <v>1721586</v>
      </c>
      <c r="H1549" s="89"/>
      <c r="I1549" s="263" t="s">
        <v>4382</v>
      </c>
      <c r="J1549" s="89"/>
      <c r="K1549" s="89"/>
      <c r="L1549" s="89"/>
      <c r="M1549" s="89"/>
      <c r="N1549" s="264">
        <v>0</v>
      </c>
      <c r="O1549" s="264">
        <v>15</v>
      </c>
      <c r="P1549" s="89" t="s">
        <v>670</v>
      </c>
    </row>
    <row r="1550" spans="1:16" ht="51" hidden="1">
      <c r="A1550" s="261">
        <v>130</v>
      </c>
      <c r="B1550" s="89"/>
      <c r="C1550" s="262" t="s">
        <v>67</v>
      </c>
      <c r="D1550" s="84">
        <v>43544</v>
      </c>
      <c r="E1550" s="85" t="s">
        <v>3844</v>
      </c>
      <c r="F1550" s="85" t="s">
        <v>3</v>
      </c>
      <c r="G1550" s="85">
        <v>1721535</v>
      </c>
      <c r="H1550" s="89"/>
      <c r="I1550" s="263" t="s">
        <v>4383</v>
      </c>
      <c r="J1550" s="89"/>
      <c r="K1550" s="89"/>
      <c r="L1550" s="89"/>
      <c r="M1550" s="89"/>
      <c r="N1550" s="264">
        <v>0</v>
      </c>
      <c r="O1550" s="264">
        <v>82500</v>
      </c>
      <c r="P1550" s="89" t="s">
        <v>741</v>
      </c>
    </row>
    <row r="1551" spans="1:16" ht="51" hidden="1">
      <c r="A1551" s="261">
        <v>41</v>
      </c>
      <c r="B1551" s="89"/>
      <c r="C1551" s="262" t="s">
        <v>47</v>
      </c>
      <c r="D1551" s="84">
        <v>43544</v>
      </c>
      <c r="E1551" s="85" t="s">
        <v>3845</v>
      </c>
      <c r="F1551" s="85" t="s">
        <v>3</v>
      </c>
      <c r="G1551" s="85">
        <v>1721413</v>
      </c>
      <c r="H1551" s="89"/>
      <c r="I1551" s="263" t="s">
        <v>4384</v>
      </c>
      <c r="J1551" s="89"/>
      <c r="K1551" s="89"/>
      <c r="L1551" s="89"/>
      <c r="M1551" s="89"/>
      <c r="N1551" s="264">
        <v>0</v>
      </c>
      <c r="O1551" s="264">
        <v>400</v>
      </c>
      <c r="P1551" s="89" t="s">
        <v>670</v>
      </c>
    </row>
    <row r="1552" spans="1:16" ht="63.75" hidden="1">
      <c r="A1552" s="261" t="s">
        <v>556</v>
      </c>
      <c r="B1552" s="89"/>
      <c r="C1552" s="262" t="s">
        <v>616</v>
      </c>
      <c r="D1552" s="84">
        <v>43544</v>
      </c>
      <c r="E1552" s="85" t="s">
        <v>3846</v>
      </c>
      <c r="F1552" s="85" t="s">
        <v>3</v>
      </c>
      <c r="G1552" s="85">
        <v>1721403</v>
      </c>
      <c r="H1552" s="89"/>
      <c r="I1552" s="263" t="s">
        <v>4385</v>
      </c>
      <c r="J1552" s="89"/>
      <c r="K1552" s="89"/>
      <c r="L1552" s="89"/>
      <c r="M1552" s="89"/>
      <c r="N1552" s="264">
        <v>0</v>
      </c>
      <c r="O1552" s="264">
        <v>2800</v>
      </c>
      <c r="P1552" s="89" t="s">
        <v>670</v>
      </c>
    </row>
    <row r="1553" spans="1:16" ht="102" hidden="1">
      <c r="A1553" s="261">
        <v>25</v>
      </c>
      <c r="B1553" s="89"/>
      <c r="C1553" s="262" t="s">
        <v>45</v>
      </c>
      <c r="D1553" s="84">
        <v>43544</v>
      </c>
      <c r="E1553" s="85" t="s">
        <v>3847</v>
      </c>
      <c r="F1553" s="85" t="s">
        <v>629</v>
      </c>
      <c r="G1553" s="85">
        <v>7475</v>
      </c>
      <c r="H1553" s="89"/>
      <c r="I1553" s="263" t="s">
        <v>4386</v>
      </c>
      <c r="J1553" s="89"/>
      <c r="K1553" s="89"/>
      <c r="L1553" s="89"/>
      <c r="M1553" s="89"/>
      <c r="N1553" s="264">
        <v>11413.97</v>
      </c>
      <c r="O1553" s="264">
        <v>0</v>
      </c>
      <c r="P1553" s="89" t="s">
        <v>670</v>
      </c>
    </row>
    <row r="1554" spans="1:16" ht="63.75" hidden="1">
      <c r="A1554" s="261" t="s">
        <v>556</v>
      </c>
      <c r="B1554" s="89"/>
      <c r="C1554" s="262" t="s">
        <v>616</v>
      </c>
      <c r="D1554" s="84">
        <v>43544</v>
      </c>
      <c r="E1554" s="85" t="s">
        <v>3848</v>
      </c>
      <c r="F1554" s="85" t="s">
        <v>11</v>
      </c>
      <c r="G1554" s="85">
        <v>949511</v>
      </c>
      <c r="H1554" s="89"/>
      <c r="I1554" s="263" t="s">
        <v>4387</v>
      </c>
      <c r="J1554" s="89"/>
      <c r="K1554" s="89"/>
      <c r="L1554" s="89"/>
      <c r="M1554" s="89"/>
      <c r="N1554" s="264">
        <v>50</v>
      </c>
      <c r="O1554" s="264">
        <v>0</v>
      </c>
      <c r="P1554" s="89" t="s">
        <v>670</v>
      </c>
    </row>
    <row r="1555" spans="1:16" ht="89.25" hidden="1">
      <c r="A1555" s="261" t="s">
        <v>557</v>
      </c>
      <c r="B1555" s="89"/>
      <c r="C1555" s="262" t="s">
        <v>777</v>
      </c>
      <c r="D1555" s="84">
        <v>43544</v>
      </c>
      <c r="E1555" s="85" t="s">
        <v>3849</v>
      </c>
      <c r="F1555" s="85" t="s">
        <v>13</v>
      </c>
      <c r="G1555" s="85">
        <v>949509</v>
      </c>
      <c r="H1555" s="89"/>
      <c r="I1555" s="263" t="s">
        <v>4388</v>
      </c>
      <c r="J1555" s="89"/>
      <c r="K1555" s="89"/>
      <c r="L1555" s="89"/>
      <c r="M1555" s="89"/>
      <c r="N1555" s="264">
        <v>5744625</v>
      </c>
      <c r="O1555" s="264">
        <v>0</v>
      </c>
      <c r="P1555" s="89" t="s">
        <v>670</v>
      </c>
    </row>
    <row r="1556" spans="1:16" ht="76.5" hidden="1">
      <c r="A1556" s="261" t="s">
        <v>557</v>
      </c>
      <c r="B1556" s="89"/>
      <c r="C1556" s="262" t="s">
        <v>777</v>
      </c>
      <c r="D1556" s="84">
        <v>43544</v>
      </c>
      <c r="E1556" s="85" t="s">
        <v>3850</v>
      </c>
      <c r="F1556" s="85" t="s">
        <v>6</v>
      </c>
      <c r="G1556" s="85">
        <v>1095262</v>
      </c>
      <c r="H1556" s="89"/>
      <c r="I1556" s="263" t="s">
        <v>4389</v>
      </c>
      <c r="J1556" s="89"/>
      <c r="K1556" s="89"/>
      <c r="L1556" s="89"/>
      <c r="M1556" s="89"/>
      <c r="N1556" s="264">
        <v>0</v>
      </c>
      <c r="O1556" s="264">
        <v>485000</v>
      </c>
      <c r="P1556" s="89" t="s">
        <v>670</v>
      </c>
    </row>
    <row r="1557" spans="1:16" ht="63.75" hidden="1">
      <c r="A1557" s="261">
        <v>20</v>
      </c>
      <c r="B1557" s="89"/>
      <c r="C1557" s="262" t="s">
        <v>44</v>
      </c>
      <c r="D1557" s="84">
        <v>43544</v>
      </c>
      <c r="E1557" s="85" t="s">
        <v>3851</v>
      </c>
      <c r="F1557" s="85" t="s">
        <v>6</v>
      </c>
      <c r="G1557" s="85">
        <v>1095310</v>
      </c>
      <c r="H1557" s="89"/>
      <c r="I1557" s="263" t="s">
        <v>4390</v>
      </c>
      <c r="J1557" s="89"/>
      <c r="K1557" s="89"/>
      <c r="L1557" s="89"/>
      <c r="M1557" s="89"/>
      <c r="N1557" s="264">
        <v>0</v>
      </c>
      <c r="O1557" s="264">
        <v>649525.73</v>
      </c>
      <c r="P1557" s="89" t="s">
        <v>670</v>
      </c>
    </row>
    <row r="1558" spans="1:16" ht="76.5" hidden="1">
      <c r="A1558" s="261" t="s">
        <v>557</v>
      </c>
      <c r="B1558" s="89"/>
      <c r="C1558" s="262" t="s">
        <v>777</v>
      </c>
      <c r="D1558" s="84">
        <v>43544</v>
      </c>
      <c r="E1558" s="85" t="s">
        <v>3852</v>
      </c>
      <c r="F1558" s="85" t="s">
        <v>13</v>
      </c>
      <c r="G1558" s="85">
        <v>949519</v>
      </c>
      <c r="H1558" s="89"/>
      <c r="I1558" s="263" t="s">
        <v>4391</v>
      </c>
      <c r="J1558" s="89"/>
      <c r="K1558" s="89"/>
      <c r="L1558" s="89"/>
      <c r="M1558" s="89"/>
      <c r="N1558" s="264">
        <v>32640</v>
      </c>
      <c r="O1558" s="264">
        <v>0</v>
      </c>
      <c r="P1558" s="89" t="s">
        <v>670</v>
      </c>
    </row>
    <row r="1559" spans="1:16" ht="76.5" hidden="1">
      <c r="A1559" s="261" t="s">
        <v>557</v>
      </c>
      <c r="B1559" s="89"/>
      <c r="C1559" s="262" t="s">
        <v>777</v>
      </c>
      <c r="D1559" s="84">
        <v>43544</v>
      </c>
      <c r="E1559" s="85" t="s">
        <v>3853</v>
      </c>
      <c r="F1559" s="85" t="s">
        <v>11</v>
      </c>
      <c r="G1559" s="85">
        <v>949519</v>
      </c>
      <c r="H1559" s="89"/>
      <c r="I1559" s="263" t="s">
        <v>4392</v>
      </c>
      <c r="J1559" s="89"/>
      <c r="K1559" s="89"/>
      <c r="L1559" s="89"/>
      <c r="M1559" s="89"/>
      <c r="N1559" s="264">
        <v>50</v>
      </c>
      <c r="O1559" s="264">
        <v>0</v>
      </c>
      <c r="P1559" s="89" t="s">
        <v>670</v>
      </c>
    </row>
    <row r="1560" spans="1:16" ht="89.25" hidden="1">
      <c r="A1560" s="261" t="s">
        <v>557</v>
      </c>
      <c r="B1560" s="89"/>
      <c r="C1560" s="262" t="s">
        <v>777</v>
      </c>
      <c r="D1560" s="84">
        <v>43544</v>
      </c>
      <c r="E1560" s="85" t="s">
        <v>3854</v>
      </c>
      <c r="F1560" s="85" t="s">
        <v>11</v>
      </c>
      <c r="G1560" s="85">
        <v>949522</v>
      </c>
      <c r="H1560" s="89"/>
      <c r="I1560" s="263" t="s">
        <v>4393</v>
      </c>
      <c r="J1560" s="89"/>
      <c r="K1560" s="89"/>
      <c r="L1560" s="89"/>
      <c r="M1560" s="89"/>
      <c r="N1560" s="264">
        <v>50</v>
      </c>
      <c r="O1560" s="264">
        <v>0</v>
      </c>
      <c r="P1560" s="89" t="s">
        <v>670</v>
      </c>
    </row>
    <row r="1561" spans="1:16" ht="63.75" hidden="1">
      <c r="A1561" s="261" t="s">
        <v>557</v>
      </c>
      <c r="B1561" s="89"/>
      <c r="C1561" s="262" t="s">
        <v>777</v>
      </c>
      <c r="D1561" s="84">
        <v>43544</v>
      </c>
      <c r="E1561" s="85" t="s">
        <v>3855</v>
      </c>
      <c r="F1561" s="85" t="s">
        <v>11</v>
      </c>
      <c r="G1561" s="85">
        <v>11900</v>
      </c>
      <c r="H1561" s="89"/>
      <c r="I1561" s="263" t="s">
        <v>4394</v>
      </c>
      <c r="J1561" s="89"/>
      <c r="K1561" s="89"/>
      <c r="L1561" s="89"/>
      <c r="M1561" s="89"/>
      <c r="N1561" s="264">
        <v>12283.85</v>
      </c>
      <c r="O1561" s="264">
        <v>0</v>
      </c>
      <c r="P1561" s="89" t="s">
        <v>670</v>
      </c>
    </row>
    <row r="1562" spans="1:16" ht="63.75" hidden="1">
      <c r="A1562" s="261" t="s">
        <v>557</v>
      </c>
      <c r="B1562" s="89"/>
      <c r="C1562" s="262" t="s">
        <v>777</v>
      </c>
      <c r="D1562" s="84">
        <v>43544</v>
      </c>
      <c r="E1562" s="85" t="s">
        <v>3856</v>
      </c>
      <c r="F1562" s="85" t="s">
        <v>11</v>
      </c>
      <c r="G1562" s="85">
        <v>11901</v>
      </c>
      <c r="H1562" s="89"/>
      <c r="I1562" s="263" t="s">
        <v>4395</v>
      </c>
      <c r="J1562" s="89"/>
      <c r="K1562" s="89"/>
      <c r="L1562" s="89"/>
      <c r="M1562" s="89"/>
      <c r="N1562" s="264">
        <v>362.88</v>
      </c>
      <c r="O1562" s="264">
        <v>0</v>
      </c>
      <c r="P1562" s="89" t="s">
        <v>670</v>
      </c>
    </row>
    <row r="1563" spans="1:16" ht="76.5" hidden="1">
      <c r="A1563" s="261" t="s">
        <v>557</v>
      </c>
      <c r="B1563" s="89"/>
      <c r="C1563" s="262" t="s">
        <v>777</v>
      </c>
      <c r="D1563" s="84">
        <v>43544</v>
      </c>
      <c r="E1563" s="85" t="s">
        <v>3857</v>
      </c>
      <c r="F1563" s="85" t="s">
        <v>11</v>
      </c>
      <c r="G1563" s="85">
        <v>12002</v>
      </c>
      <c r="H1563" s="89"/>
      <c r="I1563" s="263" t="s">
        <v>4396</v>
      </c>
      <c r="J1563" s="89"/>
      <c r="K1563" s="89"/>
      <c r="L1563" s="89"/>
      <c r="M1563" s="89"/>
      <c r="N1563" s="264">
        <v>3611.51</v>
      </c>
      <c r="O1563" s="264">
        <v>0</v>
      </c>
      <c r="P1563" s="89" t="s">
        <v>670</v>
      </c>
    </row>
    <row r="1564" spans="1:16" ht="51" hidden="1">
      <c r="A1564" s="261">
        <v>16</v>
      </c>
      <c r="B1564" s="89"/>
      <c r="C1564" s="262" t="s">
        <v>43</v>
      </c>
      <c r="D1564" s="84">
        <v>43545</v>
      </c>
      <c r="E1564" s="85" t="s">
        <v>3858</v>
      </c>
      <c r="F1564" s="85" t="s">
        <v>3</v>
      </c>
      <c r="G1564" s="85">
        <v>1721883</v>
      </c>
      <c r="H1564" s="89"/>
      <c r="I1564" s="263" t="s">
        <v>4397</v>
      </c>
      <c r="J1564" s="89"/>
      <c r="K1564" s="89"/>
      <c r="L1564" s="89"/>
      <c r="M1564" s="89"/>
      <c r="N1564" s="264">
        <v>0</v>
      </c>
      <c r="O1564" s="264">
        <v>4</v>
      </c>
      <c r="P1564" s="89" t="s">
        <v>670</v>
      </c>
    </row>
    <row r="1565" spans="1:16" ht="51" hidden="1">
      <c r="A1565" s="261" t="s">
        <v>565</v>
      </c>
      <c r="B1565" s="89"/>
      <c r="C1565" s="262" t="s">
        <v>615</v>
      </c>
      <c r="D1565" s="84">
        <v>43545</v>
      </c>
      <c r="E1565" s="85" t="s">
        <v>3859</v>
      </c>
      <c r="F1565" s="85" t="s">
        <v>3</v>
      </c>
      <c r="G1565" s="85">
        <v>1721890</v>
      </c>
      <c r="H1565" s="89"/>
      <c r="I1565" s="263" t="s">
        <v>4398</v>
      </c>
      <c r="J1565" s="89"/>
      <c r="K1565" s="89"/>
      <c r="L1565" s="89"/>
      <c r="M1565" s="89"/>
      <c r="N1565" s="264">
        <v>0</v>
      </c>
      <c r="O1565" s="264">
        <v>44</v>
      </c>
      <c r="P1565" s="89" t="s">
        <v>670</v>
      </c>
    </row>
    <row r="1566" spans="1:16" ht="38.25" hidden="1">
      <c r="A1566" s="261" t="s">
        <v>565</v>
      </c>
      <c r="B1566" s="89"/>
      <c r="C1566" s="262" t="s">
        <v>615</v>
      </c>
      <c r="D1566" s="84">
        <v>43545</v>
      </c>
      <c r="E1566" s="85" t="s">
        <v>3860</v>
      </c>
      <c r="F1566" s="85" t="s">
        <v>3</v>
      </c>
      <c r="G1566" s="85">
        <v>1721907</v>
      </c>
      <c r="H1566" s="89"/>
      <c r="I1566" s="263" t="s">
        <v>4399</v>
      </c>
      <c r="J1566" s="89"/>
      <c r="K1566" s="89"/>
      <c r="L1566" s="89"/>
      <c r="M1566" s="89"/>
      <c r="N1566" s="264">
        <v>0</v>
      </c>
      <c r="O1566" s="264">
        <v>500</v>
      </c>
      <c r="P1566" s="89" t="s">
        <v>670</v>
      </c>
    </row>
    <row r="1567" spans="1:16" ht="51" hidden="1">
      <c r="A1567" s="261" t="s">
        <v>565</v>
      </c>
      <c r="B1567" s="89"/>
      <c r="C1567" s="262" t="s">
        <v>615</v>
      </c>
      <c r="D1567" s="84">
        <v>43545</v>
      </c>
      <c r="E1567" s="85" t="s">
        <v>3861</v>
      </c>
      <c r="F1567" s="85" t="s">
        <v>3</v>
      </c>
      <c r="G1567" s="85">
        <v>1721910</v>
      </c>
      <c r="H1567" s="89"/>
      <c r="I1567" s="263" t="s">
        <v>4400</v>
      </c>
      <c r="J1567" s="89"/>
      <c r="K1567" s="89"/>
      <c r="L1567" s="89"/>
      <c r="M1567" s="89"/>
      <c r="N1567" s="264">
        <v>0</v>
      </c>
      <c r="O1567" s="264">
        <v>35000</v>
      </c>
      <c r="P1567" s="89" t="s">
        <v>670</v>
      </c>
    </row>
    <row r="1568" spans="1:16" ht="38.25" hidden="1">
      <c r="A1568" s="261" t="s">
        <v>565</v>
      </c>
      <c r="B1568" s="89"/>
      <c r="C1568" s="262" t="s">
        <v>615</v>
      </c>
      <c r="D1568" s="84">
        <v>43545</v>
      </c>
      <c r="E1568" s="85" t="s">
        <v>3862</v>
      </c>
      <c r="F1568" s="85" t="s">
        <v>3</v>
      </c>
      <c r="G1568" s="85">
        <v>1721916</v>
      </c>
      <c r="H1568" s="89"/>
      <c r="I1568" s="263" t="s">
        <v>4401</v>
      </c>
      <c r="J1568" s="89"/>
      <c r="K1568" s="89"/>
      <c r="L1568" s="89"/>
      <c r="M1568" s="89"/>
      <c r="N1568" s="264">
        <v>0</v>
      </c>
      <c r="O1568" s="264">
        <v>62</v>
      </c>
      <c r="P1568" s="89" t="s">
        <v>670</v>
      </c>
    </row>
    <row r="1569" spans="1:16" ht="38.25" hidden="1">
      <c r="A1569" s="261" t="s">
        <v>565</v>
      </c>
      <c r="B1569" s="89"/>
      <c r="C1569" s="262" t="s">
        <v>615</v>
      </c>
      <c r="D1569" s="84">
        <v>43545</v>
      </c>
      <c r="E1569" s="85" t="s">
        <v>3863</v>
      </c>
      <c r="F1569" s="85" t="s">
        <v>3</v>
      </c>
      <c r="G1569" s="85">
        <v>1721920</v>
      </c>
      <c r="H1569" s="89"/>
      <c r="I1569" s="263" t="s">
        <v>4402</v>
      </c>
      <c r="J1569" s="89"/>
      <c r="K1569" s="89"/>
      <c r="L1569" s="89"/>
      <c r="M1569" s="89"/>
      <c r="N1569" s="264">
        <v>0</v>
      </c>
      <c r="O1569" s="264">
        <v>36.28</v>
      </c>
      <c r="P1569" s="89" t="s">
        <v>670</v>
      </c>
    </row>
    <row r="1570" spans="1:16" ht="51" hidden="1">
      <c r="A1570" s="261">
        <v>78</v>
      </c>
      <c r="B1570" s="89"/>
      <c r="C1570" s="262" t="s">
        <v>674</v>
      </c>
      <c r="D1570" s="84">
        <v>43545</v>
      </c>
      <c r="E1570" s="85" t="s">
        <v>3864</v>
      </c>
      <c r="F1570" s="85" t="s">
        <v>3</v>
      </c>
      <c r="G1570" s="85">
        <v>1721922</v>
      </c>
      <c r="H1570" s="89"/>
      <c r="I1570" s="263" t="s">
        <v>4403</v>
      </c>
      <c r="J1570" s="89"/>
      <c r="K1570" s="89"/>
      <c r="L1570" s="89"/>
      <c r="M1570" s="89"/>
      <c r="N1570" s="264">
        <v>0</v>
      </c>
      <c r="O1570" s="264">
        <v>1076.8800000000001</v>
      </c>
      <c r="P1570" s="89" t="s">
        <v>670</v>
      </c>
    </row>
    <row r="1571" spans="1:16" ht="51" hidden="1">
      <c r="A1571" s="261" t="s">
        <v>565</v>
      </c>
      <c r="B1571" s="89"/>
      <c r="C1571" s="262" t="s">
        <v>615</v>
      </c>
      <c r="D1571" s="84">
        <v>43545</v>
      </c>
      <c r="E1571" s="85" t="s">
        <v>3865</v>
      </c>
      <c r="F1571" s="85" t="s">
        <v>3</v>
      </c>
      <c r="G1571" s="85">
        <v>1721824</v>
      </c>
      <c r="H1571" s="89"/>
      <c r="I1571" s="263" t="s">
        <v>4404</v>
      </c>
      <c r="J1571" s="89"/>
      <c r="K1571" s="89"/>
      <c r="L1571" s="89"/>
      <c r="M1571" s="89"/>
      <c r="N1571" s="264">
        <v>0</v>
      </c>
      <c r="O1571" s="264">
        <v>7022.4000000000005</v>
      </c>
      <c r="P1571" s="89" t="s">
        <v>670</v>
      </c>
    </row>
    <row r="1572" spans="1:16" ht="51" hidden="1">
      <c r="A1572" s="261" t="s">
        <v>565</v>
      </c>
      <c r="B1572" s="89"/>
      <c r="C1572" s="262" t="s">
        <v>615</v>
      </c>
      <c r="D1572" s="84">
        <v>43545</v>
      </c>
      <c r="E1572" s="85" t="s">
        <v>3866</v>
      </c>
      <c r="F1572" s="85" t="s">
        <v>3</v>
      </c>
      <c r="G1572" s="85">
        <v>1721837</v>
      </c>
      <c r="H1572" s="89"/>
      <c r="I1572" s="263" t="s">
        <v>4405</v>
      </c>
      <c r="J1572" s="89"/>
      <c r="K1572" s="89"/>
      <c r="L1572" s="89"/>
      <c r="M1572" s="89"/>
      <c r="N1572" s="264">
        <v>0</v>
      </c>
      <c r="O1572" s="264">
        <v>525.25</v>
      </c>
      <c r="P1572" s="89" t="s">
        <v>670</v>
      </c>
    </row>
    <row r="1573" spans="1:16" ht="51" hidden="1">
      <c r="A1573" s="261" t="s">
        <v>565</v>
      </c>
      <c r="B1573" s="89"/>
      <c r="C1573" s="262" t="s">
        <v>615</v>
      </c>
      <c r="D1573" s="84">
        <v>43545</v>
      </c>
      <c r="E1573" s="85" t="s">
        <v>3867</v>
      </c>
      <c r="F1573" s="85" t="s">
        <v>3</v>
      </c>
      <c r="G1573" s="85">
        <v>1721863</v>
      </c>
      <c r="H1573" s="89"/>
      <c r="I1573" s="263" t="s">
        <v>4406</v>
      </c>
      <c r="J1573" s="89"/>
      <c r="K1573" s="89"/>
      <c r="L1573" s="89"/>
      <c r="M1573" s="89"/>
      <c r="N1573" s="264">
        <v>0</v>
      </c>
      <c r="O1573" s="264">
        <v>0.2</v>
      </c>
      <c r="P1573" s="89" t="s">
        <v>670</v>
      </c>
    </row>
    <row r="1574" spans="1:16" ht="51" hidden="1">
      <c r="A1574" s="261">
        <v>592</v>
      </c>
      <c r="B1574" s="89"/>
      <c r="C1574" s="262" t="s">
        <v>645</v>
      </c>
      <c r="D1574" s="84">
        <v>43545</v>
      </c>
      <c r="E1574" s="85" t="s">
        <v>3868</v>
      </c>
      <c r="F1574" s="85" t="s">
        <v>3</v>
      </c>
      <c r="G1574" s="85">
        <v>1721967</v>
      </c>
      <c r="H1574" s="89"/>
      <c r="I1574" s="263" t="s">
        <v>4408</v>
      </c>
      <c r="J1574" s="89"/>
      <c r="K1574" s="89"/>
      <c r="L1574" s="89"/>
      <c r="M1574" s="89"/>
      <c r="N1574" s="264">
        <v>0</v>
      </c>
      <c r="O1574" s="264">
        <v>81</v>
      </c>
      <c r="P1574" s="89" t="s">
        <v>670</v>
      </c>
    </row>
    <row r="1575" spans="1:16" ht="51" hidden="1">
      <c r="A1575" s="261">
        <v>291</v>
      </c>
      <c r="B1575" s="89"/>
      <c r="C1575" s="262" t="s">
        <v>129</v>
      </c>
      <c r="D1575" s="84">
        <v>43545</v>
      </c>
      <c r="E1575" s="85" t="s">
        <v>3869</v>
      </c>
      <c r="F1575" s="85" t="s">
        <v>3</v>
      </c>
      <c r="G1575" s="85">
        <v>1721836</v>
      </c>
      <c r="H1575" s="89"/>
      <c r="I1575" s="263" t="s">
        <v>4409</v>
      </c>
      <c r="J1575" s="89"/>
      <c r="K1575" s="89"/>
      <c r="L1575" s="89"/>
      <c r="M1575" s="89"/>
      <c r="N1575" s="264">
        <v>0</v>
      </c>
      <c r="O1575" s="264">
        <v>276868.8</v>
      </c>
      <c r="P1575" s="89" t="s">
        <v>670</v>
      </c>
    </row>
    <row r="1576" spans="1:16" ht="51" hidden="1">
      <c r="A1576" s="261">
        <v>35</v>
      </c>
      <c r="B1576" s="89"/>
      <c r="C1576" s="262" t="s">
        <v>46</v>
      </c>
      <c r="D1576" s="84">
        <v>43545</v>
      </c>
      <c r="E1576" s="85" t="s">
        <v>3870</v>
      </c>
      <c r="F1576" s="85" t="s">
        <v>3</v>
      </c>
      <c r="G1576" s="85">
        <v>1721771</v>
      </c>
      <c r="H1576" s="89"/>
      <c r="I1576" s="263" t="s">
        <v>4410</v>
      </c>
      <c r="J1576" s="89"/>
      <c r="K1576" s="89"/>
      <c r="L1576" s="89"/>
      <c r="M1576" s="89"/>
      <c r="N1576" s="264">
        <v>0</v>
      </c>
      <c r="O1576" s="264">
        <v>1027.3499999999999</v>
      </c>
      <c r="P1576" s="89" t="s">
        <v>670</v>
      </c>
    </row>
    <row r="1577" spans="1:16" ht="63.75" hidden="1">
      <c r="A1577" s="261">
        <v>287</v>
      </c>
      <c r="B1577" s="89"/>
      <c r="C1577" s="262" t="s">
        <v>126</v>
      </c>
      <c r="D1577" s="84">
        <v>43545</v>
      </c>
      <c r="E1577" s="85" t="s">
        <v>3871</v>
      </c>
      <c r="F1577" s="85" t="s">
        <v>11</v>
      </c>
      <c r="G1577" s="85">
        <v>992892</v>
      </c>
      <c r="H1577" s="89"/>
      <c r="I1577" s="263" t="s">
        <v>4411</v>
      </c>
      <c r="J1577" s="89"/>
      <c r="K1577" s="89"/>
      <c r="L1577" s="89"/>
      <c r="M1577" s="89"/>
      <c r="N1577" s="264">
        <v>50</v>
      </c>
      <c r="O1577" s="264">
        <v>0</v>
      </c>
      <c r="P1577" s="89" t="s">
        <v>670</v>
      </c>
    </row>
    <row r="1578" spans="1:16" ht="63.75" hidden="1">
      <c r="A1578" s="261">
        <v>81</v>
      </c>
      <c r="B1578" s="89"/>
      <c r="C1578" s="262" t="s">
        <v>55</v>
      </c>
      <c r="D1578" s="84">
        <v>43545</v>
      </c>
      <c r="E1578" s="85" t="s">
        <v>3872</v>
      </c>
      <c r="F1578" s="85" t="s">
        <v>6</v>
      </c>
      <c r="G1578" s="85">
        <v>1095477</v>
      </c>
      <c r="H1578" s="89"/>
      <c r="I1578" s="263" t="s">
        <v>4412</v>
      </c>
      <c r="J1578" s="89"/>
      <c r="K1578" s="89"/>
      <c r="L1578" s="89"/>
      <c r="M1578" s="89"/>
      <c r="N1578" s="264">
        <v>0</v>
      </c>
      <c r="O1578" s="264">
        <v>33510194.210000001</v>
      </c>
      <c r="P1578" s="89" t="s">
        <v>670</v>
      </c>
    </row>
    <row r="1579" spans="1:16" ht="63.75" hidden="1">
      <c r="A1579" s="261">
        <v>660</v>
      </c>
      <c r="B1579" s="89"/>
      <c r="C1579" s="262" t="s">
        <v>188</v>
      </c>
      <c r="D1579" s="84">
        <v>43545</v>
      </c>
      <c r="E1579" s="85" t="s">
        <v>3873</v>
      </c>
      <c r="F1579" s="85" t="s">
        <v>671</v>
      </c>
      <c r="G1579" s="85">
        <v>254037</v>
      </c>
      <c r="H1579" s="89"/>
      <c r="I1579" s="263" t="s">
        <v>4413</v>
      </c>
      <c r="J1579" s="89"/>
      <c r="K1579" s="89"/>
      <c r="L1579" s="89"/>
      <c r="M1579" s="89"/>
      <c r="N1579" s="264">
        <v>1785.93</v>
      </c>
      <c r="O1579" s="264">
        <v>0</v>
      </c>
      <c r="P1579" s="89" t="s">
        <v>670</v>
      </c>
    </row>
    <row r="1580" spans="1:16" ht="63.75" hidden="1">
      <c r="A1580" s="261">
        <v>660</v>
      </c>
      <c r="B1580" s="89"/>
      <c r="C1580" s="262" t="s">
        <v>188</v>
      </c>
      <c r="D1580" s="84">
        <v>43545</v>
      </c>
      <c r="E1580" s="85" t="s">
        <v>3873</v>
      </c>
      <c r="F1580" s="85" t="s">
        <v>671</v>
      </c>
      <c r="G1580" s="85">
        <v>254038</v>
      </c>
      <c r="H1580" s="89"/>
      <c r="I1580" s="263" t="s">
        <v>4414</v>
      </c>
      <c r="J1580" s="89"/>
      <c r="K1580" s="89"/>
      <c r="L1580" s="89"/>
      <c r="M1580" s="89"/>
      <c r="N1580" s="264">
        <v>38.96</v>
      </c>
      <c r="O1580" s="264">
        <v>0</v>
      </c>
      <c r="P1580" s="89" t="s">
        <v>670</v>
      </c>
    </row>
    <row r="1581" spans="1:16" ht="76.5" hidden="1">
      <c r="A1581" s="261">
        <v>599</v>
      </c>
      <c r="B1581" s="89"/>
      <c r="C1581" s="262" t="s">
        <v>1366</v>
      </c>
      <c r="D1581" s="84">
        <v>43545</v>
      </c>
      <c r="E1581" s="85" t="s">
        <v>3874</v>
      </c>
      <c r="F1581" s="85" t="s">
        <v>6</v>
      </c>
      <c r="G1581" s="85">
        <v>993781</v>
      </c>
      <c r="H1581" s="89"/>
      <c r="I1581" s="263" t="s">
        <v>4415</v>
      </c>
      <c r="J1581" s="89"/>
      <c r="K1581" s="89"/>
      <c r="L1581" s="89"/>
      <c r="M1581" s="89"/>
      <c r="N1581" s="264">
        <v>0</v>
      </c>
      <c r="O1581" s="264">
        <v>840.97</v>
      </c>
      <c r="P1581" s="89" t="s">
        <v>670</v>
      </c>
    </row>
    <row r="1582" spans="1:16" ht="76.5" hidden="1">
      <c r="A1582" s="261" t="s">
        <v>557</v>
      </c>
      <c r="B1582" s="89"/>
      <c r="C1582" s="262" t="s">
        <v>777</v>
      </c>
      <c r="D1582" s="84">
        <v>43545</v>
      </c>
      <c r="E1582" s="85" t="s">
        <v>3875</v>
      </c>
      <c r="F1582" s="85" t="s">
        <v>6</v>
      </c>
      <c r="G1582" s="85">
        <v>1095742</v>
      </c>
      <c r="H1582" s="89"/>
      <c r="I1582" s="263" t="s">
        <v>4416</v>
      </c>
      <c r="J1582" s="89"/>
      <c r="K1582" s="89"/>
      <c r="L1582" s="89"/>
      <c r="M1582" s="89"/>
      <c r="N1582" s="264">
        <v>0</v>
      </c>
      <c r="O1582" s="264">
        <v>140000</v>
      </c>
      <c r="P1582" s="89" t="s">
        <v>670</v>
      </c>
    </row>
    <row r="1583" spans="1:16" ht="102" hidden="1">
      <c r="A1583" s="261">
        <v>599</v>
      </c>
      <c r="B1583" s="89"/>
      <c r="C1583" s="262" t="s">
        <v>1366</v>
      </c>
      <c r="D1583" s="84">
        <v>43545</v>
      </c>
      <c r="E1583" s="85" t="s">
        <v>3876</v>
      </c>
      <c r="F1583" s="85" t="s">
        <v>6</v>
      </c>
      <c r="G1583" s="85">
        <v>949577</v>
      </c>
      <c r="H1583" s="89"/>
      <c r="I1583" s="263" t="s">
        <v>4417</v>
      </c>
      <c r="J1583" s="89"/>
      <c r="K1583" s="89"/>
      <c r="L1583" s="89"/>
      <c r="M1583" s="89"/>
      <c r="N1583" s="264">
        <v>0</v>
      </c>
      <c r="O1583" s="264">
        <v>3885651</v>
      </c>
      <c r="P1583" s="89" t="s">
        <v>670</v>
      </c>
    </row>
    <row r="1584" spans="1:16" ht="89.25" hidden="1">
      <c r="A1584" s="261" t="s">
        <v>559</v>
      </c>
      <c r="B1584" s="89"/>
      <c r="C1584" s="262" t="s">
        <v>759</v>
      </c>
      <c r="D1584" s="84">
        <v>43545</v>
      </c>
      <c r="E1584" s="85" t="s">
        <v>3877</v>
      </c>
      <c r="F1584" s="85" t="s">
        <v>6</v>
      </c>
      <c r="G1584" s="85">
        <v>949611</v>
      </c>
      <c r="H1584" s="89"/>
      <c r="I1584" s="263" t="s">
        <v>4418</v>
      </c>
      <c r="J1584" s="89"/>
      <c r="K1584" s="89"/>
      <c r="L1584" s="89"/>
      <c r="M1584" s="89"/>
      <c r="N1584" s="264">
        <v>0</v>
      </c>
      <c r="O1584" s="264">
        <v>34091.68</v>
      </c>
      <c r="P1584" s="89" t="s">
        <v>670</v>
      </c>
    </row>
    <row r="1585" spans="1:16" ht="76.5" hidden="1">
      <c r="A1585" s="261" t="s">
        <v>557</v>
      </c>
      <c r="B1585" s="89"/>
      <c r="C1585" s="262" t="s">
        <v>777</v>
      </c>
      <c r="D1585" s="84">
        <v>43545</v>
      </c>
      <c r="E1585" s="85" t="s">
        <v>3878</v>
      </c>
      <c r="F1585" s="85" t="s">
        <v>11</v>
      </c>
      <c r="G1585" s="85">
        <v>11910</v>
      </c>
      <c r="H1585" s="89"/>
      <c r="I1585" s="263" t="s">
        <v>4419</v>
      </c>
      <c r="J1585" s="89"/>
      <c r="K1585" s="89"/>
      <c r="L1585" s="89"/>
      <c r="M1585" s="89"/>
      <c r="N1585" s="264">
        <v>8432.0300000000007</v>
      </c>
      <c r="O1585" s="264">
        <v>0</v>
      </c>
      <c r="P1585" s="89" t="s">
        <v>670</v>
      </c>
    </row>
    <row r="1586" spans="1:16" ht="76.5" hidden="1">
      <c r="A1586" s="261" t="s">
        <v>557</v>
      </c>
      <c r="B1586" s="89"/>
      <c r="C1586" s="262" t="s">
        <v>777</v>
      </c>
      <c r="D1586" s="84">
        <v>43545</v>
      </c>
      <c r="E1586" s="85" t="s">
        <v>3879</v>
      </c>
      <c r="F1586" s="85" t="s">
        <v>11</v>
      </c>
      <c r="G1586" s="85">
        <v>11914</v>
      </c>
      <c r="H1586" s="89"/>
      <c r="I1586" s="263" t="s">
        <v>4420</v>
      </c>
      <c r="J1586" s="89"/>
      <c r="K1586" s="89"/>
      <c r="L1586" s="89"/>
      <c r="M1586" s="89"/>
      <c r="N1586" s="264">
        <v>2617.84</v>
      </c>
      <c r="O1586" s="264">
        <v>0</v>
      </c>
      <c r="P1586" s="89" t="s">
        <v>670</v>
      </c>
    </row>
    <row r="1587" spans="1:16" ht="76.5" hidden="1">
      <c r="A1587" s="261" t="s">
        <v>557</v>
      </c>
      <c r="B1587" s="89"/>
      <c r="C1587" s="262" t="s">
        <v>777</v>
      </c>
      <c r="D1587" s="84">
        <v>43545</v>
      </c>
      <c r="E1587" s="85" t="s">
        <v>3880</v>
      </c>
      <c r="F1587" s="85" t="s">
        <v>11</v>
      </c>
      <c r="G1587" s="85">
        <v>11913</v>
      </c>
      <c r="H1587" s="89"/>
      <c r="I1587" s="263" t="s">
        <v>4421</v>
      </c>
      <c r="J1587" s="89"/>
      <c r="K1587" s="89"/>
      <c r="L1587" s="89"/>
      <c r="M1587" s="89"/>
      <c r="N1587" s="264">
        <v>21630.05</v>
      </c>
      <c r="O1587" s="264">
        <v>0</v>
      </c>
      <c r="P1587" s="89" t="s">
        <v>670</v>
      </c>
    </row>
    <row r="1588" spans="1:16" ht="76.5" hidden="1">
      <c r="A1588" s="261" t="s">
        <v>557</v>
      </c>
      <c r="B1588" s="89"/>
      <c r="C1588" s="262" t="s">
        <v>777</v>
      </c>
      <c r="D1588" s="84">
        <v>43545</v>
      </c>
      <c r="E1588" s="85" t="s">
        <v>3881</v>
      </c>
      <c r="F1588" s="85" t="s">
        <v>11</v>
      </c>
      <c r="G1588" s="85">
        <v>11915</v>
      </c>
      <c r="H1588" s="89"/>
      <c r="I1588" s="263" t="s">
        <v>4422</v>
      </c>
      <c r="J1588" s="89"/>
      <c r="K1588" s="89"/>
      <c r="L1588" s="89"/>
      <c r="M1588" s="89"/>
      <c r="N1588" s="264">
        <v>1021.31</v>
      </c>
      <c r="O1588" s="264">
        <v>0</v>
      </c>
      <c r="P1588" s="89" t="s">
        <v>670</v>
      </c>
    </row>
    <row r="1589" spans="1:16" ht="76.5" hidden="1">
      <c r="A1589" s="261" t="s">
        <v>557</v>
      </c>
      <c r="B1589" s="89"/>
      <c r="C1589" s="262" t="s">
        <v>777</v>
      </c>
      <c r="D1589" s="84">
        <v>43545</v>
      </c>
      <c r="E1589" s="85" t="s">
        <v>3882</v>
      </c>
      <c r="F1589" s="85" t="s">
        <v>13</v>
      </c>
      <c r="G1589" s="85">
        <v>949597</v>
      </c>
      <c r="H1589" s="89"/>
      <c r="I1589" s="263" t="s">
        <v>4423</v>
      </c>
      <c r="J1589" s="89"/>
      <c r="K1589" s="89"/>
      <c r="L1589" s="89"/>
      <c r="M1589" s="89"/>
      <c r="N1589" s="264">
        <v>2169</v>
      </c>
      <c r="O1589" s="264">
        <v>0</v>
      </c>
      <c r="P1589" s="89" t="s">
        <v>670</v>
      </c>
    </row>
    <row r="1590" spans="1:16" ht="76.5" hidden="1">
      <c r="A1590" s="261" t="s">
        <v>557</v>
      </c>
      <c r="B1590" s="89"/>
      <c r="C1590" s="262" t="s">
        <v>777</v>
      </c>
      <c r="D1590" s="84">
        <v>43545</v>
      </c>
      <c r="E1590" s="85" t="s">
        <v>3883</v>
      </c>
      <c r="F1590" s="85" t="s">
        <v>11</v>
      </c>
      <c r="G1590" s="85">
        <v>949597</v>
      </c>
      <c r="H1590" s="89"/>
      <c r="I1590" s="263" t="s">
        <v>4424</v>
      </c>
      <c r="J1590" s="89"/>
      <c r="K1590" s="89"/>
      <c r="L1590" s="89"/>
      <c r="M1590" s="89"/>
      <c r="N1590" s="264">
        <v>50</v>
      </c>
      <c r="O1590" s="264">
        <v>0</v>
      </c>
      <c r="P1590" s="89" t="s">
        <v>670</v>
      </c>
    </row>
    <row r="1591" spans="1:16" ht="102" hidden="1">
      <c r="A1591" s="261" t="s">
        <v>563</v>
      </c>
      <c r="B1591" s="89"/>
      <c r="C1591" s="262" t="s">
        <v>614</v>
      </c>
      <c r="D1591" s="84">
        <v>43545</v>
      </c>
      <c r="E1591" s="85" t="s">
        <v>3884</v>
      </c>
      <c r="F1591" s="85" t="s">
        <v>13</v>
      </c>
      <c r="G1591" s="85">
        <v>949614</v>
      </c>
      <c r="H1591" s="89"/>
      <c r="I1591" s="263" t="s">
        <v>4425</v>
      </c>
      <c r="J1591" s="89"/>
      <c r="K1591" s="89"/>
      <c r="L1591" s="89"/>
      <c r="M1591" s="89"/>
      <c r="N1591" s="264">
        <v>257726.24</v>
      </c>
      <c r="O1591" s="264">
        <v>0</v>
      </c>
      <c r="P1591" s="89" t="s">
        <v>670</v>
      </c>
    </row>
    <row r="1592" spans="1:16" ht="63.75" hidden="1">
      <c r="A1592" s="261">
        <v>513</v>
      </c>
      <c r="B1592" s="89"/>
      <c r="C1592" s="262" t="s">
        <v>171</v>
      </c>
      <c r="D1592" s="84">
        <v>43545</v>
      </c>
      <c r="E1592" s="85" t="s">
        <v>3885</v>
      </c>
      <c r="F1592" s="85" t="s">
        <v>13</v>
      </c>
      <c r="G1592" s="85">
        <v>949629</v>
      </c>
      <c r="H1592" s="89"/>
      <c r="I1592" s="263" t="s">
        <v>4426</v>
      </c>
      <c r="J1592" s="89"/>
      <c r="K1592" s="89"/>
      <c r="L1592" s="89"/>
      <c r="M1592" s="89"/>
      <c r="N1592" s="264">
        <v>69.599999999999994</v>
      </c>
      <c r="O1592" s="264">
        <v>0</v>
      </c>
      <c r="P1592" s="89" t="s">
        <v>670</v>
      </c>
    </row>
    <row r="1593" spans="1:16" ht="63.75" hidden="1">
      <c r="A1593" s="261">
        <v>513</v>
      </c>
      <c r="B1593" s="89"/>
      <c r="C1593" s="262" t="s">
        <v>171</v>
      </c>
      <c r="D1593" s="84">
        <v>43545</v>
      </c>
      <c r="E1593" s="85" t="s">
        <v>3886</v>
      </c>
      <c r="F1593" s="85" t="s">
        <v>13</v>
      </c>
      <c r="G1593" s="85">
        <v>949630</v>
      </c>
      <c r="H1593" s="89"/>
      <c r="I1593" s="263" t="s">
        <v>4427</v>
      </c>
      <c r="J1593" s="89"/>
      <c r="K1593" s="89"/>
      <c r="L1593" s="89"/>
      <c r="M1593" s="89"/>
      <c r="N1593" s="264">
        <v>69.599999999999994</v>
      </c>
      <c r="O1593" s="264">
        <v>0</v>
      </c>
      <c r="P1593" s="89" t="s">
        <v>670</v>
      </c>
    </row>
    <row r="1594" spans="1:16" ht="63.75" hidden="1">
      <c r="A1594" s="261">
        <v>513</v>
      </c>
      <c r="B1594" s="89"/>
      <c r="C1594" s="262" t="s">
        <v>171</v>
      </c>
      <c r="D1594" s="84">
        <v>43545</v>
      </c>
      <c r="E1594" s="85" t="s">
        <v>3887</v>
      </c>
      <c r="F1594" s="85" t="s">
        <v>13</v>
      </c>
      <c r="G1594" s="85">
        <v>11907</v>
      </c>
      <c r="H1594" s="89"/>
      <c r="I1594" s="263" t="s">
        <v>4428</v>
      </c>
      <c r="J1594" s="89"/>
      <c r="K1594" s="89"/>
      <c r="L1594" s="89"/>
      <c r="M1594" s="89"/>
      <c r="N1594" s="264">
        <v>7894765.6500000004</v>
      </c>
      <c r="O1594" s="264">
        <v>0</v>
      </c>
      <c r="P1594" s="89" t="s">
        <v>670</v>
      </c>
    </row>
    <row r="1595" spans="1:16" ht="76.5" hidden="1">
      <c r="A1595" s="261">
        <v>513</v>
      </c>
      <c r="B1595" s="89"/>
      <c r="C1595" s="262" t="s">
        <v>171</v>
      </c>
      <c r="D1595" s="84">
        <v>43545</v>
      </c>
      <c r="E1595" s="85" t="s">
        <v>3888</v>
      </c>
      <c r="F1595" s="85" t="s">
        <v>11</v>
      </c>
      <c r="G1595" s="85">
        <v>11907</v>
      </c>
      <c r="H1595" s="89"/>
      <c r="I1595" s="263" t="s">
        <v>4429</v>
      </c>
      <c r="J1595" s="89"/>
      <c r="K1595" s="89"/>
      <c r="L1595" s="89"/>
      <c r="M1595" s="89"/>
      <c r="N1595" s="264">
        <v>5716.91</v>
      </c>
      <c r="O1595" s="264">
        <v>0</v>
      </c>
      <c r="P1595" s="89" t="s">
        <v>670</v>
      </c>
    </row>
    <row r="1596" spans="1:16" ht="63.75" hidden="1">
      <c r="A1596" s="261">
        <v>513</v>
      </c>
      <c r="B1596" s="89"/>
      <c r="C1596" s="262" t="s">
        <v>171</v>
      </c>
      <c r="D1596" s="84">
        <v>43545</v>
      </c>
      <c r="E1596" s="85" t="s">
        <v>3889</v>
      </c>
      <c r="F1596" s="85" t="s">
        <v>13</v>
      </c>
      <c r="G1596" s="85">
        <v>11912</v>
      </c>
      <c r="H1596" s="89"/>
      <c r="I1596" s="263" t="s">
        <v>4430</v>
      </c>
      <c r="J1596" s="89"/>
      <c r="K1596" s="89"/>
      <c r="L1596" s="89"/>
      <c r="M1596" s="89"/>
      <c r="N1596" s="264">
        <v>16543535.529999999</v>
      </c>
      <c r="O1596" s="264">
        <v>0</v>
      </c>
      <c r="P1596" s="89" t="s">
        <v>670</v>
      </c>
    </row>
    <row r="1597" spans="1:16" ht="63.75" hidden="1">
      <c r="A1597" s="261" t="s">
        <v>557</v>
      </c>
      <c r="B1597" s="89"/>
      <c r="C1597" s="262" t="s">
        <v>777</v>
      </c>
      <c r="D1597" s="84">
        <v>43545</v>
      </c>
      <c r="E1597" s="85" t="s">
        <v>3890</v>
      </c>
      <c r="F1597" s="85" t="s">
        <v>11</v>
      </c>
      <c r="G1597" s="85">
        <v>11952</v>
      </c>
      <c r="H1597" s="89"/>
      <c r="I1597" s="263" t="s">
        <v>4431</v>
      </c>
      <c r="J1597" s="89"/>
      <c r="K1597" s="89"/>
      <c r="L1597" s="89"/>
      <c r="M1597" s="89"/>
      <c r="N1597" s="264">
        <v>4803.16</v>
      </c>
      <c r="O1597" s="264">
        <v>0</v>
      </c>
      <c r="P1597" s="89" t="s">
        <v>670</v>
      </c>
    </row>
    <row r="1598" spans="1:16" ht="76.5" hidden="1">
      <c r="A1598" s="261" t="s">
        <v>557</v>
      </c>
      <c r="B1598" s="89"/>
      <c r="C1598" s="262" t="s">
        <v>777</v>
      </c>
      <c r="D1598" s="84">
        <v>43545</v>
      </c>
      <c r="E1598" s="85" t="s">
        <v>3891</v>
      </c>
      <c r="F1598" s="85" t="s">
        <v>11</v>
      </c>
      <c r="G1598" s="85">
        <v>11953</v>
      </c>
      <c r="H1598" s="89"/>
      <c r="I1598" s="263" t="s">
        <v>4432</v>
      </c>
      <c r="J1598" s="89"/>
      <c r="K1598" s="89"/>
      <c r="L1598" s="89"/>
      <c r="M1598" s="89"/>
      <c r="N1598" s="264">
        <v>13160.35</v>
      </c>
      <c r="O1598" s="264">
        <v>0</v>
      </c>
      <c r="P1598" s="89" t="s">
        <v>670</v>
      </c>
    </row>
    <row r="1599" spans="1:16" ht="63.75" hidden="1">
      <c r="A1599" s="261" t="s">
        <v>557</v>
      </c>
      <c r="B1599" s="89"/>
      <c r="C1599" s="262" t="s">
        <v>777</v>
      </c>
      <c r="D1599" s="84">
        <v>43545</v>
      </c>
      <c r="E1599" s="85" t="s">
        <v>3892</v>
      </c>
      <c r="F1599" s="85" t="s">
        <v>11</v>
      </c>
      <c r="G1599" s="85">
        <v>11955</v>
      </c>
      <c r="H1599" s="89"/>
      <c r="I1599" s="263" t="s">
        <v>4433</v>
      </c>
      <c r="J1599" s="89"/>
      <c r="K1599" s="89"/>
      <c r="L1599" s="89"/>
      <c r="M1599" s="89"/>
      <c r="N1599" s="264">
        <v>15575.35</v>
      </c>
      <c r="O1599" s="264">
        <v>0</v>
      </c>
      <c r="P1599" s="89" t="s">
        <v>670</v>
      </c>
    </row>
    <row r="1600" spans="1:16" ht="51" hidden="1">
      <c r="A1600" s="261" t="s">
        <v>557</v>
      </c>
      <c r="B1600" s="89"/>
      <c r="C1600" s="262" t="s">
        <v>777</v>
      </c>
      <c r="D1600" s="84">
        <v>43545</v>
      </c>
      <c r="E1600" s="85" t="s">
        <v>3893</v>
      </c>
      <c r="F1600" s="85" t="s">
        <v>11</v>
      </c>
      <c r="G1600" s="85">
        <v>11902</v>
      </c>
      <c r="H1600" s="89"/>
      <c r="I1600" s="263" t="s">
        <v>4434</v>
      </c>
      <c r="J1600" s="89"/>
      <c r="K1600" s="89"/>
      <c r="L1600" s="89"/>
      <c r="M1600" s="89"/>
      <c r="N1600" s="264">
        <v>293.05</v>
      </c>
      <c r="O1600" s="264">
        <v>0</v>
      </c>
      <c r="P1600" s="89" t="s">
        <v>670</v>
      </c>
    </row>
    <row r="1601" spans="1:16" ht="63.75" hidden="1">
      <c r="A1601" s="261" t="s">
        <v>557</v>
      </c>
      <c r="B1601" s="89"/>
      <c r="C1601" s="262" t="s">
        <v>777</v>
      </c>
      <c r="D1601" s="84">
        <v>43545</v>
      </c>
      <c r="E1601" s="85" t="s">
        <v>3894</v>
      </c>
      <c r="F1601" s="85" t="s">
        <v>11</v>
      </c>
      <c r="G1601" s="85">
        <v>11911</v>
      </c>
      <c r="H1601" s="89"/>
      <c r="I1601" s="263" t="s">
        <v>4435</v>
      </c>
      <c r="J1601" s="89"/>
      <c r="K1601" s="89"/>
      <c r="L1601" s="89"/>
      <c r="M1601" s="89"/>
      <c r="N1601" s="264">
        <v>3117.72</v>
      </c>
      <c r="O1601" s="264">
        <v>0</v>
      </c>
      <c r="P1601" s="89" t="s">
        <v>670</v>
      </c>
    </row>
    <row r="1602" spans="1:16" ht="76.5" hidden="1">
      <c r="A1602" s="261" t="s">
        <v>557</v>
      </c>
      <c r="B1602" s="89"/>
      <c r="C1602" s="262" t="s">
        <v>777</v>
      </c>
      <c r="D1602" s="84">
        <v>43545</v>
      </c>
      <c r="E1602" s="85" t="s">
        <v>3895</v>
      </c>
      <c r="F1602" s="85" t="s">
        <v>11</v>
      </c>
      <c r="G1602" s="85">
        <v>11903</v>
      </c>
      <c r="H1602" s="89"/>
      <c r="I1602" s="263" t="s">
        <v>4436</v>
      </c>
      <c r="J1602" s="89"/>
      <c r="K1602" s="89"/>
      <c r="L1602" s="89"/>
      <c r="M1602" s="89"/>
      <c r="N1602" s="264">
        <v>7438.97</v>
      </c>
      <c r="O1602" s="264">
        <v>0</v>
      </c>
      <c r="P1602" s="89" t="s">
        <v>670</v>
      </c>
    </row>
    <row r="1603" spans="1:16" ht="51" hidden="1">
      <c r="A1603" s="261" t="s">
        <v>557</v>
      </c>
      <c r="B1603" s="89"/>
      <c r="C1603" s="262" t="s">
        <v>777</v>
      </c>
      <c r="D1603" s="84">
        <v>43545</v>
      </c>
      <c r="E1603" s="85" t="s">
        <v>3896</v>
      </c>
      <c r="F1603" s="85" t="s">
        <v>11</v>
      </c>
      <c r="G1603" s="85">
        <v>11904</v>
      </c>
      <c r="H1603" s="89"/>
      <c r="I1603" s="263" t="s">
        <v>4437</v>
      </c>
      <c r="J1603" s="89"/>
      <c r="K1603" s="89"/>
      <c r="L1603" s="89"/>
      <c r="M1603" s="89"/>
      <c r="N1603" s="264">
        <v>319.19</v>
      </c>
      <c r="O1603" s="264">
        <v>0</v>
      </c>
      <c r="P1603" s="89" t="s">
        <v>670</v>
      </c>
    </row>
    <row r="1604" spans="1:16" ht="76.5" hidden="1">
      <c r="A1604" s="261" t="s">
        <v>557</v>
      </c>
      <c r="B1604" s="89"/>
      <c r="C1604" s="262" t="s">
        <v>777</v>
      </c>
      <c r="D1604" s="84">
        <v>43545</v>
      </c>
      <c r="E1604" s="85" t="s">
        <v>3897</v>
      </c>
      <c r="F1604" s="85" t="s">
        <v>11</v>
      </c>
      <c r="G1604" s="85">
        <v>11906</v>
      </c>
      <c r="H1604" s="89"/>
      <c r="I1604" s="263" t="s">
        <v>4438</v>
      </c>
      <c r="J1604" s="89"/>
      <c r="K1604" s="89"/>
      <c r="L1604" s="89"/>
      <c r="M1604" s="89"/>
      <c r="N1604" s="264">
        <v>1828.11</v>
      </c>
      <c r="O1604" s="264">
        <v>0</v>
      </c>
      <c r="P1604" s="89" t="s">
        <v>670</v>
      </c>
    </row>
    <row r="1605" spans="1:16" ht="76.5" hidden="1">
      <c r="A1605" s="261" t="s">
        <v>557</v>
      </c>
      <c r="B1605" s="89"/>
      <c r="C1605" s="262" t="s">
        <v>777</v>
      </c>
      <c r="D1605" s="84">
        <v>43545</v>
      </c>
      <c r="E1605" s="85" t="s">
        <v>3898</v>
      </c>
      <c r="F1605" s="85" t="s">
        <v>11</v>
      </c>
      <c r="G1605" s="85">
        <v>11909</v>
      </c>
      <c r="H1605" s="89"/>
      <c r="I1605" s="263" t="s">
        <v>4439</v>
      </c>
      <c r="J1605" s="89"/>
      <c r="K1605" s="89"/>
      <c r="L1605" s="89"/>
      <c r="M1605" s="89"/>
      <c r="N1605" s="264">
        <v>10722.58</v>
      </c>
      <c r="O1605" s="264">
        <v>0</v>
      </c>
      <c r="P1605" s="89" t="s">
        <v>670</v>
      </c>
    </row>
    <row r="1606" spans="1:16" ht="38.25" hidden="1">
      <c r="A1606" s="261" t="s">
        <v>565</v>
      </c>
      <c r="B1606" s="89"/>
      <c r="C1606" s="262" t="s">
        <v>615</v>
      </c>
      <c r="D1606" s="84">
        <v>43546</v>
      </c>
      <c r="E1606" s="85" t="s">
        <v>3899</v>
      </c>
      <c r="F1606" s="85" t="s">
        <v>3</v>
      </c>
      <c r="G1606" s="85">
        <v>1722247</v>
      </c>
      <c r="H1606" s="89"/>
      <c r="I1606" s="263" t="s">
        <v>4440</v>
      </c>
      <c r="J1606" s="89"/>
      <c r="K1606" s="89"/>
      <c r="L1606" s="89"/>
      <c r="M1606" s="89"/>
      <c r="N1606" s="264">
        <v>0</v>
      </c>
      <c r="O1606" s="264">
        <v>400</v>
      </c>
      <c r="P1606" s="89" t="s">
        <v>670</v>
      </c>
    </row>
    <row r="1607" spans="1:16" ht="51" hidden="1">
      <c r="A1607" s="261" t="s">
        <v>565</v>
      </c>
      <c r="B1607" s="89"/>
      <c r="C1607" s="262" t="s">
        <v>615</v>
      </c>
      <c r="D1607" s="84">
        <v>43546</v>
      </c>
      <c r="E1607" s="85" t="s">
        <v>3900</v>
      </c>
      <c r="F1607" s="85" t="s">
        <v>3</v>
      </c>
      <c r="G1607" s="85">
        <v>1722282</v>
      </c>
      <c r="H1607" s="89"/>
      <c r="I1607" s="263" t="s">
        <v>4441</v>
      </c>
      <c r="J1607" s="89"/>
      <c r="K1607" s="89"/>
      <c r="L1607" s="89"/>
      <c r="M1607" s="89"/>
      <c r="N1607" s="264">
        <v>0</v>
      </c>
      <c r="O1607" s="264">
        <v>1754</v>
      </c>
      <c r="P1607" s="89" t="s">
        <v>670</v>
      </c>
    </row>
    <row r="1608" spans="1:16" ht="51" hidden="1">
      <c r="A1608" s="261" t="s">
        <v>565</v>
      </c>
      <c r="B1608" s="89"/>
      <c r="C1608" s="262" t="s">
        <v>615</v>
      </c>
      <c r="D1608" s="84">
        <v>43546</v>
      </c>
      <c r="E1608" s="85" t="s">
        <v>3901</v>
      </c>
      <c r="F1608" s="85" t="s">
        <v>3</v>
      </c>
      <c r="G1608" s="85">
        <v>1722291</v>
      </c>
      <c r="H1608" s="89"/>
      <c r="I1608" s="263" t="s">
        <v>4442</v>
      </c>
      <c r="J1608" s="89"/>
      <c r="K1608" s="89"/>
      <c r="L1608" s="89"/>
      <c r="M1608" s="89"/>
      <c r="N1608" s="264">
        <v>0</v>
      </c>
      <c r="O1608" s="264">
        <v>2</v>
      </c>
      <c r="P1608" s="89" t="s">
        <v>670</v>
      </c>
    </row>
    <row r="1609" spans="1:16" ht="51" hidden="1">
      <c r="A1609" s="261">
        <v>513</v>
      </c>
      <c r="B1609" s="89"/>
      <c r="C1609" s="262" t="s">
        <v>171</v>
      </c>
      <c r="D1609" s="84">
        <v>43546</v>
      </c>
      <c r="E1609" s="85" t="s">
        <v>3902</v>
      </c>
      <c r="F1609" s="85" t="s">
        <v>3</v>
      </c>
      <c r="G1609" s="85">
        <v>1722296</v>
      </c>
      <c r="H1609" s="89"/>
      <c r="I1609" s="263" t="s">
        <v>4443</v>
      </c>
      <c r="J1609" s="89"/>
      <c r="K1609" s="89"/>
      <c r="L1609" s="89"/>
      <c r="M1609" s="89"/>
      <c r="N1609" s="264">
        <v>0</v>
      </c>
      <c r="O1609" s="264">
        <v>15330.51</v>
      </c>
      <c r="P1609" s="89" t="s">
        <v>670</v>
      </c>
    </row>
    <row r="1610" spans="1:16" ht="51" hidden="1">
      <c r="A1610" s="261">
        <v>591</v>
      </c>
      <c r="B1610" s="89"/>
      <c r="C1610" s="262" t="s">
        <v>1364</v>
      </c>
      <c r="D1610" s="84">
        <v>43546</v>
      </c>
      <c r="E1610" s="85" t="s">
        <v>3903</v>
      </c>
      <c r="F1610" s="85" t="s">
        <v>3</v>
      </c>
      <c r="G1610" s="85">
        <v>1722223</v>
      </c>
      <c r="H1610" s="89"/>
      <c r="I1610" s="263" t="s">
        <v>4444</v>
      </c>
      <c r="J1610" s="89"/>
      <c r="K1610" s="89"/>
      <c r="L1610" s="89"/>
      <c r="M1610" s="89"/>
      <c r="N1610" s="264">
        <v>0</v>
      </c>
      <c r="O1610" s="264">
        <v>36.910000000000004</v>
      </c>
      <c r="P1610" s="89" t="s">
        <v>670</v>
      </c>
    </row>
    <row r="1611" spans="1:16" ht="51" hidden="1">
      <c r="A1611" s="261">
        <v>591</v>
      </c>
      <c r="B1611" s="89"/>
      <c r="C1611" s="262" t="s">
        <v>1364</v>
      </c>
      <c r="D1611" s="84">
        <v>43546</v>
      </c>
      <c r="E1611" s="85" t="s">
        <v>3904</v>
      </c>
      <c r="F1611" s="85" t="s">
        <v>3</v>
      </c>
      <c r="G1611" s="85">
        <v>1722222</v>
      </c>
      <c r="H1611" s="89"/>
      <c r="I1611" s="263" t="s">
        <v>4445</v>
      </c>
      <c r="J1611" s="89"/>
      <c r="K1611" s="89"/>
      <c r="L1611" s="89"/>
      <c r="M1611" s="89"/>
      <c r="N1611" s="264">
        <v>0</v>
      </c>
      <c r="O1611" s="264">
        <v>36.910000000000004</v>
      </c>
      <c r="P1611" s="89" t="s">
        <v>670</v>
      </c>
    </row>
    <row r="1612" spans="1:16" ht="38.25" hidden="1">
      <c r="A1612" s="261">
        <v>35</v>
      </c>
      <c r="B1612" s="89"/>
      <c r="C1612" s="262" t="s">
        <v>46</v>
      </c>
      <c r="D1612" s="84">
        <v>43546</v>
      </c>
      <c r="E1612" s="85" t="s">
        <v>3905</v>
      </c>
      <c r="F1612" s="85" t="s">
        <v>3</v>
      </c>
      <c r="G1612" s="85">
        <v>1722341</v>
      </c>
      <c r="H1612" s="89"/>
      <c r="I1612" s="263" t="s">
        <v>2184</v>
      </c>
      <c r="J1612" s="89"/>
      <c r="K1612" s="89"/>
      <c r="L1612" s="89"/>
      <c r="M1612" s="89"/>
      <c r="N1612" s="264">
        <v>0</v>
      </c>
      <c r="O1612" s="264">
        <v>355</v>
      </c>
      <c r="P1612" s="89" t="s">
        <v>670</v>
      </c>
    </row>
    <row r="1613" spans="1:16" ht="63.75" hidden="1">
      <c r="A1613" s="261">
        <v>35</v>
      </c>
      <c r="B1613" s="89"/>
      <c r="C1613" s="262" t="s">
        <v>46</v>
      </c>
      <c r="D1613" s="84">
        <v>43546</v>
      </c>
      <c r="E1613" s="85" t="s">
        <v>3906</v>
      </c>
      <c r="F1613" s="85" t="s">
        <v>3</v>
      </c>
      <c r="G1613" s="85">
        <v>1722244</v>
      </c>
      <c r="H1613" s="89"/>
      <c r="I1613" s="263" t="s">
        <v>4446</v>
      </c>
      <c r="J1613" s="89"/>
      <c r="K1613" s="89"/>
      <c r="L1613" s="89"/>
      <c r="M1613" s="89"/>
      <c r="N1613" s="264">
        <v>0</v>
      </c>
      <c r="O1613" s="264">
        <v>13681.82</v>
      </c>
      <c r="P1613" s="89" t="s">
        <v>670</v>
      </c>
    </row>
    <row r="1614" spans="1:16" ht="51" hidden="1">
      <c r="A1614" s="261" t="s">
        <v>563</v>
      </c>
      <c r="B1614" s="89"/>
      <c r="C1614" s="262" t="s">
        <v>614</v>
      </c>
      <c r="D1614" s="84">
        <v>43546</v>
      </c>
      <c r="E1614" s="85" t="s">
        <v>3907</v>
      </c>
      <c r="F1614" s="85" t="s">
        <v>3</v>
      </c>
      <c r="G1614" s="85">
        <v>1722209</v>
      </c>
      <c r="H1614" s="89"/>
      <c r="I1614" s="263" t="s">
        <v>4447</v>
      </c>
      <c r="J1614" s="89"/>
      <c r="K1614" s="89"/>
      <c r="L1614" s="89"/>
      <c r="M1614" s="89"/>
      <c r="N1614" s="264">
        <v>0</v>
      </c>
      <c r="O1614" s="264">
        <v>3917.21</v>
      </c>
      <c r="P1614" s="89" t="s">
        <v>670</v>
      </c>
    </row>
    <row r="1615" spans="1:16" ht="51" hidden="1">
      <c r="A1615" s="261" t="s">
        <v>565</v>
      </c>
      <c r="B1615" s="89"/>
      <c r="C1615" s="262" t="s">
        <v>615</v>
      </c>
      <c r="D1615" s="84">
        <v>43546</v>
      </c>
      <c r="E1615" s="85" t="s">
        <v>3908</v>
      </c>
      <c r="F1615" s="85" t="s">
        <v>3</v>
      </c>
      <c r="G1615" s="85">
        <v>1722130</v>
      </c>
      <c r="H1615" s="89"/>
      <c r="I1615" s="263" t="s">
        <v>4448</v>
      </c>
      <c r="J1615" s="89"/>
      <c r="K1615" s="89"/>
      <c r="L1615" s="89"/>
      <c r="M1615" s="89"/>
      <c r="N1615" s="264">
        <v>0</v>
      </c>
      <c r="O1615" s="264">
        <v>7187</v>
      </c>
      <c r="P1615" s="89" t="s">
        <v>670</v>
      </c>
    </row>
    <row r="1616" spans="1:16" ht="63.75" hidden="1">
      <c r="A1616" s="261" t="s">
        <v>557</v>
      </c>
      <c r="B1616" s="89"/>
      <c r="C1616" s="262" t="s">
        <v>777</v>
      </c>
      <c r="D1616" s="84">
        <v>43546</v>
      </c>
      <c r="E1616" s="85" t="s">
        <v>3909</v>
      </c>
      <c r="F1616" s="85" t="s">
        <v>21</v>
      </c>
      <c r="G1616" s="85">
        <v>949704</v>
      </c>
      <c r="H1616" s="89"/>
      <c r="I1616" s="263" t="s">
        <v>4449</v>
      </c>
      <c r="J1616" s="89"/>
      <c r="K1616" s="89"/>
      <c r="L1616" s="89"/>
      <c r="M1616" s="89"/>
      <c r="N1616" s="264">
        <v>22304200</v>
      </c>
      <c r="O1616" s="264">
        <v>0</v>
      </c>
      <c r="P1616" s="89" t="s">
        <v>670</v>
      </c>
    </row>
    <row r="1617" spans="1:16" ht="76.5" hidden="1">
      <c r="A1617" s="261" t="s">
        <v>557</v>
      </c>
      <c r="B1617" s="89"/>
      <c r="C1617" s="262" t="s">
        <v>777</v>
      </c>
      <c r="D1617" s="84">
        <v>43546</v>
      </c>
      <c r="E1617" s="85" t="s">
        <v>3910</v>
      </c>
      <c r="F1617" s="85" t="s">
        <v>6</v>
      </c>
      <c r="G1617" s="85">
        <v>1096272</v>
      </c>
      <c r="H1617" s="89"/>
      <c r="I1617" s="263" t="s">
        <v>4450</v>
      </c>
      <c r="J1617" s="89"/>
      <c r="K1617" s="89"/>
      <c r="L1617" s="89"/>
      <c r="M1617" s="89"/>
      <c r="N1617" s="264">
        <v>0</v>
      </c>
      <c r="O1617" s="264">
        <v>50000</v>
      </c>
      <c r="P1617" s="89" t="s">
        <v>670</v>
      </c>
    </row>
    <row r="1618" spans="1:16" ht="76.5" hidden="1">
      <c r="A1618" s="261" t="s">
        <v>557</v>
      </c>
      <c r="B1618" s="89"/>
      <c r="C1618" s="262" t="s">
        <v>777</v>
      </c>
      <c r="D1618" s="84">
        <v>43546</v>
      </c>
      <c r="E1618" s="85" t="s">
        <v>3911</v>
      </c>
      <c r="F1618" s="85" t="s">
        <v>11</v>
      </c>
      <c r="G1618" s="85">
        <v>12093</v>
      </c>
      <c r="H1618" s="89"/>
      <c r="I1618" s="263" t="s">
        <v>4451</v>
      </c>
      <c r="J1618" s="89"/>
      <c r="K1618" s="89"/>
      <c r="L1618" s="89"/>
      <c r="M1618" s="89"/>
      <c r="N1618" s="264">
        <v>15286.06</v>
      </c>
      <c r="O1618" s="264">
        <v>0</v>
      </c>
      <c r="P1618" s="89" t="s">
        <v>670</v>
      </c>
    </row>
    <row r="1619" spans="1:16" ht="63.75" hidden="1">
      <c r="A1619" s="261" t="s">
        <v>557</v>
      </c>
      <c r="B1619" s="89"/>
      <c r="C1619" s="262" t="s">
        <v>777</v>
      </c>
      <c r="D1619" s="84">
        <v>43546</v>
      </c>
      <c r="E1619" s="85" t="s">
        <v>3912</v>
      </c>
      <c r="F1619" s="85" t="s">
        <v>11</v>
      </c>
      <c r="G1619" s="85">
        <v>12092</v>
      </c>
      <c r="H1619" s="89"/>
      <c r="I1619" s="263" t="s">
        <v>4452</v>
      </c>
      <c r="J1619" s="89"/>
      <c r="K1619" s="89"/>
      <c r="L1619" s="89"/>
      <c r="M1619" s="89"/>
      <c r="N1619" s="264">
        <v>374.55</v>
      </c>
      <c r="O1619" s="264">
        <v>0</v>
      </c>
      <c r="P1619" s="89" t="s">
        <v>670</v>
      </c>
    </row>
    <row r="1620" spans="1:16" ht="76.5" hidden="1">
      <c r="A1620" s="261" t="s">
        <v>557</v>
      </c>
      <c r="B1620" s="89"/>
      <c r="C1620" s="262" t="s">
        <v>777</v>
      </c>
      <c r="D1620" s="84">
        <v>43546</v>
      </c>
      <c r="E1620" s="85" t="s">
        <v>3913</v>
      </c>
      <c r="F1620" s="85" t="s">
        <v>13</v>
      </c>
      <c r="G1620" s="85">
        <v>949710</v>
      </c>
      <c r="H1620" s="89"/>
      <c r="I1620" s="263" t="s">
        <v>4453</v>
      </c>
      <c r="J1620" s="89"/>
      <c r="K1620" s="89"/>
      <c r="L1620" s="89"/>
      <c r="M1620" s="89"/>
      <c r="N1620" s="264">
        <v>159050</v>
      </c>
      <c r="O1620" s="264">
        <v>0</v>
      </c>
      <c r="P1620" s="89" t="s">
        <v>670</v>
      </c>
    </row>
    <row r="1621" spans="1:16" ht="76.5" hidden="1">
      <c r="A1621" s="261" t="s">
        <v>557</v>
      </c>
      <c r="B1621" s="89"/>
      <c r="C1621" s="262" t="s">
        <v>777</v>
      </c>
      <c r="D1621" s="84">
        <v>43546</v>
      </c>
      <c r="E1621" s="85" t="s">
        <v>3914</v>
      </c>
      <c r="F1621" s="85" t="s">
        <v>11</v>
      </c>
      <c r="G1621" s="85">
        <v>949710</v>
      </c>
      <c r="H1621" s="89"/>
      <c r="I1621" s="263" t="s">
        <v>4454</v>
      </c>
      <c r="J1621" s="89"/>
      <c r="K1621" s="89"/>
      <c r="L1621" s="89"/>
      <c r="M1621" s="89"/>
      <c r="N1621" s="264">
        <v>50</v>
      </c>
      <c r="O1621" s="264">
        <v>0</v>
      </c>
      <c r="P1621" s="89" t="s">
        <v>670</v>
      </c>
    </row>
    <row r="1622" spans="1:16" ht="89.25" hidden="1">
      <c r="A1622" s="261">
        <v>86</v>
      </c>
      <c r="B1622" s="89"/>
      <c r="C1622" s="262" t="s">
        <v>56</v>
      </c>
      <c r="D1622" s="84">
        <v>43546</v>
      </c>
      <c r="E1622" s="85" t="s">
        <v>3915</v>
      </c>
      <c r="F1622" s="85" t="s">
        <v>6</v>
      </c>
      <c r="G1622" s="85">
        <v>949749</v>
      </c>
      <c r="H1622" s="89"/>
      <c r="I1622" s="263" t="s">
        <v>4455</v>
      </c>
      <c r="J1622" s="89"/>
      <c r="K1622" s="89"/>
      <c r="L1622" s="89"/>
      <c r="M1622" s="89"/>
      <c r="N1622" s="264">
        <v>0</v>
      </c>
      <c r="O1622" s="264">
        <v>17470.98</v>
      </c>
      <c r="P1622" s="89" t="s">
        <v>670</v>
      </c>
    </row>
    <row r="1623" spans="1:16" ht="63.75" hidden="1">
      <c r="A1623" s="261">
        <v>245</v>
      </c>
      <c r="B1623" s="89"/>
      <c r="C1623" s="262" t="s">
        <v>111</v>
      </c>
      <c r="D1623" s="84">
        <v>43549</v>
      </c>
      <c r="E1623" s="85" t="s">
        <v>3916</v>
      </c>
      <c r="F1623" s="85" t="s">
        <v>3</v>
      </c>
      <c r="G1623" s="85">
        <v>1722549</v>
      </c>
      <c r="H1623" s="89"/>
      <c r="I1623" s="263" t="s">
        <v>4456</v>
      </c>
      <c r="J1623" s="89"/>
      <c r="K1623" s="89"/>
      <c r="L1623" s="89"/>
      <c r="M1623" s="89"/>
      <c r="N1623" s="264">
        <v>0</v>
      </c>
      <c r="O1623" s="264">
        <v>3135</v>
      </c>
      <c r="P1623" s="89" t="s">
        <v>670</v>
      </c>
    </row>
    <row r="1624" spans="1:16" ht="38.25" hidden="1">
      <c r="A1624" s="261" t="s">
        <v>565</v>
      </c>
      <c r="B1624" s="89"/>
      <c r="C1624" s="262" t="s">
        <v>615</v>
      </c>
      <c r="D1624" s="84">
        <v>43549</v>
      </c>
      <c r="E1624" s="85" t="s">
        <v>3917</v>
      </c>
      <c r="F1624" s="85" t="s">
        <v>3</v>
      </c>
      <c r="G1624" s="85">
        <v>1722558</v>
      </c>
      <c r="H1624" s="89"/>
      <c r="I1624" s="263" t="s">
        <v>4457</v>
      </c>
      <c r="J1624" s="89"/>
      <c r="K1624" s="89"/>
      <c r="L1624" s="89"/>
      <c r="M1624" s="89"/>
      <c r="N1624" s="264">
        <v>0</v>
      </c>
      <c r="O1624" s="264">
        <v>8108</v>
      </c>
      <c r="P1624" s="89" t="s">
        <v>670</v>
      </c>
    </row>
    <row r="1625" spans="1:16" ht="38.25" hidden="1">
      <c r="A1625" s="261" t="s">
        <v>565</v>
      </c>
      <c r="B1625" s="89"/>
      <c r="C1625" s="262" t="s">
        <v>615</v>
      </c>
      <c r="D1625" s="84">
        <v>43549</v>
      </c>
      <c r="E1625" s="85" t="s">
        <v>3918</v>
      </c>
      <c r="F1625" s="85" t="s">
        <v>3</v>
      </c>
      <c r="G1625" s="85">
        <v>1722594</v>
      </c>
      <c r="H1625" s="89"/>
      <c r="I1625" s="263" t="s">
        <v>4458</v>
      </c>
      <c r="J1625" s="89"/>
      <c r="K1625" s="89"/>
      <c r="L1625" s="89"/>
      <c r="M1625" s="89"/>
      <c r="N1625" s="264">
        <v>0</v>
      </c>
      <c r="O1625" s="264">
        <v>968.31000000000006</v>
      </c>
      <c r="P1625" s="89" t="s">
        <v>670</v>
      </c>
    </row>
    <row r="1626" spans="1:16" ht="51" hidden="1">
      <c r="A1626" s="261">
        <v>35</v>
      </c>
      <c r="B1626" s="89"/>
      <c r="C1626" s="262" t="s">
        <v>46</v>
      </c>
      <c r="D1626" s="84">
        <v>43549</v>
      </c>
      <c r="E1626" s="85" t="s">
        <v>3919</v>
      </c>
      <c r="F1626" s="85" t="s">
        <v>3</v>
      </c>
      <c r="G1626" s="85">
        <v>1722595</v>
      </c>
      <c r="H1626" s="89"/>
      <c r="I1626" s="263" t="s">
        <v>4459</v>
      </c>
      <c r="J1626" s="89"/>
      <c r="K1626" s="89"/>
      <c r="L1626" s="89"/>
      <c r="M1626" s="89"/>
      <c r="N1626" s="264">
        <v>0</v>
      </c>
      <c r="O1626" s="264">
        <v>2000</v>
      </c>
      <c r="P1626" s="89" t="s">
        <v>670</v>
      </c>
    </row>
    <row r="1627" spans="1:16" ht="51" hidden="1">
      <c r="A1627" s="261" t="s">
        <v>565</v>
      </c>
      <c r="B1627" s="89"/>
      <c r="C1627" s="262" t="s">
        <v>615</v>
      </c>
      <c r="D1627" s="84">
        <v>43549</v>
      </c>
      <c r="E1627" s="85" t="s">
        <v>3920</v>
      </c>
      <c r="F1627" s="85" t="s">
        <v>3</v>
      </c>
      <c r="G1627" s="85">
        <v>1722679</v>
      </c>
      <c r="H1627" s="89"/>
      <c r="I1627" s="263" t="s">
        <v>4460</v>
      </c>
      <c r="J1627" s="89"/>
      <c r="K1627" s="89"/>
      <c r="L1627" s="89"/>
      <c r="M1627" s="89"/>
      <c r="N1627" s="264">
        <v>0</v>
      </c>
      <c r="O1627" s="264">
        <v>0.5</v>
      </c>
      <c r="P1627" s="89" t="s">
        <v>670</v>
      </c>
    </row>
    <row r="1628" spans="1:16" ht="63.75" hidden="1">
      <c r="A1628" s="261">
        <v>48</v>
      </c>
      <c r="B1628" s="89"/>
      <c r="C1628" s="262" t="s">
        <v>50</v>
      </c>
      <c r="D1628" s="84">
        <v>43549</v>
      </c>
      <c r="E1628" s="85" t="s">
        <v>3921</v>
      </c>
      <c r="F1628" s="85" t="s">
        <v>3</v>
      </c>
      <c r="G1628" s="85">
        <v>1722721</v>
      </c>
      <c r="H1628" s="89"/>
      <c r="I1628" s="263" t="s">
        <v>4461</v>
      </c>
      <c r="J1628" s="89"/>
      <c r="K1628" s="89"/>
      <c r="L1628" s="89"/>
      <c r="M1628" s="89"/>
      <c r="N1628" s="264">
        <v>0</v>
      </c>
      <c r="O1628" s="264">
        <v>15014.4</v>
      </c>
      <c r="P1628" s="89" t="s">
        <v>670</v>
      </c>
    </row>
    <row r="1629" spans="1:16" ht="63.75" hidden="1">
      <c r="A1629" s="261" t="s">
        <v>565</v>
      </c>
      <c r="B1629" s="89"/>
      <c r="C1629" s="262" t="s">
        <v>615</v>
      </c>
      <c r="D1629" s="84">
        <v>43549</v>
      </c>
      <c r="E1629" s="85" t="s">
        <v>3922</v>
      </c>
      <c r="F1629" s="85" t="s">
        <v>3</v>
      </c>
      <c r="G1629" s="85">
        <v>1722735</v>
      </c>
      <c r="H1629" s="89"/>
      <c r="I1629" s="263" t="s">
        <v>4462</v>
      </c>
      <c r="J1629" s="89"/>
      <c r="K1629" s="89"/>
      <c r="L1629" s="89"/>
      <c r="M1629" s="89"/>
      <c r="N1629" s="264">
        <v>0</v>
      </c>
      <c r="O1629" s="264">
        <v>50</v>
      </c>
      <c r="P1629" s="89" t="s">
        <v>670</v>
      </c>
    </row>
    <row r="1630" spans="1:16" ht="51" hidden="1">
      <c r="A1630" s="261">
        <v>16</v>
      </c>
      <c r="B1630" s="89"/>
      <c r="C1630" s="262" t="s">
        <v>43</v>
      </c>
      <c r="D1630" s="84">
        <v>43549</v>
      </c>
      <c r="E1630" s="85" t="s">
        <v>3923</v>
      </c>
      <c r="F1630" s="85" t="s">
        <v>3</v>
      </c>
      <c r="G1630" s="85">
        <v>1722781</v>
      </c>
      <c r="H1630" s="89"/>
      <c r="I1630" s="263" t="s">
        <v>4463</v>
      </c>
      <c r="J1630" s="89"/>
      <c r="K1630" s="89"/>
      <c r="L1630" s="89"/>
      <c r="M1630" s="89"/>
      <c r="N1630" s="264">
        <v>0</v>
      </c>
      <c r="O1630" s="264">
        <v>722</v>
      </c>
      <c r="P1630" s="89" t="s">
        <v>741</v>
      </c>
    </row>
    <row r="1631" spans="1:16" ht="51" hidden="1">
      <c r="A1631" s="261">
        <v>291</v>
      </c>
      <c r="B1631" s="89"/>
      <c r="C1631" s="262" t="s">
        <v>129</v>
      </c>
      <c r="D1631" s="84">
        <v>43549</v>
      </c>
      <c r="E1631" s="85" t="s">
        <v>3924</v>
      </c>
      <c r="F1631" s="85" t="s">
        <v>3</v>
      </c>
      <c r="G1631" s="85">
        <v>1722597</v>
      </c>
      <c r="H1631" s="89"/>
      <c r="I1631" s="263" t="s">
        <v>4464</v>
      </c>
      <c r="J1631" s="89"/>
      <c r="K1631" s="89"/>
      <c r="L1631" s="89"/>
      <c r="M1631" s="89"/>
      <c r="N1631" s="264">
        <v>0</v>
      </c>
      <c r="O1631" s="264">
        <v>3800.84</v>
      </c>
      <c r="P1631" s="89" t="s">
        <v>670</v>
      </c>
    </row>
    <row r="1632" spans="1:16" ht="89.25" hidden="1">
      <c r="A1632" s="261" t="s">
        <v>557</v>
      </c>
      <c r="B1632" s="89"/>
      <c r="C1632" s="262" t="s">
        <v>777</v>
      </c>
      <c r="D1632" s="84">
        <v>43549</v>
      </c>
      <c r="E1632" s="85" t="s">
        <v>3925</v>
      </c>
      <c r="F1632" s="85" t="s">
        <v>13</v>
      </c>
      <c r="G1632" s="85">
        <v>949785</v>
      </c>
      <c r="H1632" s="89"/>
      <c r="I1632" s="263" t="s">
        <v>4465</v>
      </c>
      <c r="J1632" s="89"/>
      <c r="K1632" s="89"/>
      <c r="L1632" s="89"/>
      <c r="M1632" s="89"/>
      <c r="N1632" s="264">
        <v>5745375</v>
      </c>
      <c r="O1632" s="264">
        <v>0</v>
      </c>
      <c r="P1632" s="89" t="s">
        <v>670</v>
      </c>
    </row>
    <row r="1633" spans="1:16" ht="63.75" hidden="1">
      <c r="A1633" s="261" t="s">
        <v>556</v>
      </c>
      <c r="B1633" s="89"/>
      <c r="C1633" s="262" t="s">
        <v>616</v>
      </c>
      <c r="D1633" s="84">
        <v>43549</v>
      </c>
      <c r="E1633" s="85" t="s">
        <v>3926</v>
      </c>
      <c r="F1633" s="85" t="s">
        <v>11</v>
      </c>
      <c r="G1633" s="85">
        <v>949787</v>
      </c>
      <c r="H1633" s="89"/>
      <c r="I1633" s="263" t="s">
        <v>4466</v>
      </c>
      <c r="J1633" s="89"/>
      <c r="K1633" s="89"/>
      <c r="L1633" s="89"/>
      <c r="M1633" s="89"/>
      <c r="N1633" s="264">
        <v>50</v>
      </c>
      <c r="O1633" s="264">
        <v>0</v>
      </c>
      <c r="P1633" s="89" t="s">
        <v>670</v>
      </c>
    </row>
    <row r="1634" spans="1:16" ht="51" hidden="1">
      <c r="A1634" s="261">
        <v>163</v>
      </c>
      <c r="B1634" s="89"/>
      <c r="C1634" s="262" t="s">
        <v>88</v>
      </c>
      <c r="D1634" s="84">
        <v>43549</v>
      </c>
      <c r="E1634" s="85" t="s">
        <v>3927</v>
      </c>
      <c r="F1634" s="85" t="s">
        <v>671</v>
      </c>
      <c r="G1634" s="85">
        <v>264629</v>
      </c>
      <c r="H1634" s="89"/>
      <c r="I1634" s="263" t="s">
        <v>4330</v>
      </c>
      <c r="J1634" s="89"/>
      <c r="K1634" s="89"/>
      <c r="L1634" s="89"/>
      <c r="M1634" s="89"/>
      <c r="N1634" s="264">
        <v>252444.02</v>
      </c>
      <c r="O1634" s="264">
        <v>0</v>
      </c>
      <c r="P1634" s="89" t="s">
        <v>670</v>
      </c>
    </row>
    <row r="1635" spans="1:16" ht="76.5" hidden="1">
      <c r="A1635" s="261" t="s">
        <v>557</v>
      </c>
      <c r="B1635" s="89"/>
      <c r="C1635" s="262" t="s">
        <v>777</v>
      </c>
      <c r="D1635" s="84">
        <v>43549</v>
      </c>
      <c r="E1635" s="85" t="s">
        <v>3928</v>
      </c>
      <c r="F1635" s="85" t="s">
        <v>6</v>
      </c>
      <c r="G1635" s="85">
        <v>995817</v>
      </c>
      <c r="H1635" s="89"/>
      <c r="I1635" s="263" t="s">
        <v>4467</v>
      </c>
      <c r="J1635" s="89"/>
      <c r="K1635" s="89"/>
      <c r="L1635" s="89"/>
      <c r="M1635" s="89"/>
      <c r="N1635" s="264">
        <v>0</v>
      </c>
      <c r="O1635" s="264">
        <v>77897.02</v>
      </c>
      <c r="P1635" s="89" t="s">
        <v>670</v>
      </c>
    </row>
    <row r="1636" spans="1:16" ht="76.5" hidden="1">
      <c r="A1636" s="261" t="s">
        <v>557</v>
      </c>
      <c r="B1636" s="89"/>
      <c r="C1636" s="262" t="s">
        <v>777</v>
      </c>
      <c r="D1636" s="84">
        <v>43549</v>
      </c>
      <c r="E1636" s="85" t="s">
        <v>3929</v>
      </c>
      <c r="F1636" s="85" t="s">
        <v>6</v>
      </c>
      <c r="G1636" s="85">
        <v>1096955</v>
      </c>
      <c r="H1636" s="89"/>
      <c r="I1636" s="263" t="s">
        <v>4468</v>
      </c>
      <c r="J1636" s="89"/>
      <c r="K1636" s="89"/>
      <c r="L1636" s="89"/>
      <c r="M1636" s="89"/>
      <c r="N1636" s="264">
        <v>0</v>
      </c>
      <c r="O1636" s="264">
        <v>98000</v>
      </c>
      <c r="P1636" s="89" t="s">
        <v>670</v>
      </c>
    </row>
    <row r="1637" spans="1:16" ht="51" hidden="1">
      <c r="A1637" s="261">
        <v>86</v>
      </c>
      <c r="B1637" s="89"/>
      <c r="C1637" s="262" t="s">
        <v>56</v>
      </c>
      <c r="D1637" s="84">
        <v>43549</v>
      </c>
      <c r="E1637" s="85" t="s">
        <v>3930</v>
      </c>
      <c r="F1637" s="85" t="s">
        <v>6</v>
      </c>
      <c r="G1637" s="85">
        <v>949844</v>
      </c>
      <c r="H1637" s="89"/>
      <c r="I1637" s="263" t="s">
        <v>4469</v>
      </c>
      <c r="J1637" s="89"/>
      <c r="K1637" s="89"/>
      <c r="L1637" s="89"/>
      <c r="M1637" s="89"/>
      <c r="N1637" s="264">
        <v>0</v>
      </c>
      <c r="O1637" s="264">
        <v>2204.54</v>
      </c>
      <c r="P1637" s="89" t="s">
        <v>670</v>
      </c>
    </row>
    <row r="1638" spans="1:16" ht="76.5" hidden="1">
      <c r="A1638" s="261" t="s">
        <v>557</v>
      </c>
      <c r="B1638" s="89"/>
      <c r="C1638" s="262" t="s">
        <v>777</v>
      </c>
      <c r="D1638" s="84">
        <v>43549</v>
      </c>
      <c r="E1638" s="85" t="s">
        <v>3931</v>
      </c>
      <c r="F1638" s="85" t="s">
        <v>13</v>
      </c>
      <c r="G1638" s="85">
        <v>949843</v>
      </c>
      <c r="H1638" s="89"/>
      <c r="I1638" s="263" t="s">
        <v>4470</v>
      </c>
      <c r="J1638" s="89"/>
      <c r="K1638" s="89"/>
      <c r="L1638" s="89"/>
      <c r="M1638" s="89"/>
      <c r="N1638" s="264">
        <v>800</v>
      </c>
      <c r="O1638" s="264">
        <v>0</v>
      </c>
      <c r="P1638" s="89" t="s">
        <v>670</v>
      </c>
    </row>
    <row r="1639" spans="1:16" ht="76.5" hidden="1">
      <c r="A1639" s="261" t="s">
        <v>557</v>
      </c>
      <c r="B1639" s="89"/>
      <c r="C1639" s="262" t="s">
        <v>777</v>
      </c>
      <c r="D1639" s="84">
        <v>43549</v>
      </c>
      <c r="E1639" s="85" t="s">
        <v>3932</v>
      </c>
      <c r="F1639" s="85" t="s">
        <v>11</v>
      </c>
      <c r="G1639" s="85">
        <v>949843</v>
      </c>
      <c r="H1639" s="89"/>
      <c r="I1639" s="263" t="s">
        <v>4471</v>
      </c>
      <c r="J1639" s="89"/>
      <c r="K1639" s="89"/>
      <c r="L1639" s="89"/>
      <c r="M1639" s="89"/>
      <c r="N1639" s="264">
        <v>50</v>
      </c>
      <c r="O1639" s="264">
        <v>0</v>
      </c>
      <c r="P1639" s="89" t="s">
        <v>670</v>
      </c>
    </row>
    <row r="1640" spans="1:16" ht="76.5" hidden="1">
      <c r="A1640" s="261" t="s">
        <v>557</v>
      </c>
      <c r="B1640" s="89"/>
      <c r="C1640" s="262" t="s">
        <v>777</v>
      </c>
      <c r="D1640" s="84">
        <v>43549</v>
      </c>
      <c r="E1640" s="85" t="s">
        <v>3933</v>
      </c>
      <c r="F1640" s="85" t="s">
        <v>11</v>
      </c>
      <c r="G1640" s="85">
        <v>949860</v>
      </c>
      <c r="H1640" s="89"/>
      <c r="I1640" s="263" t="s">
        <v>4472</v>
      </c>
      <c r="J1640" s="89"/>
      <c r="K1640" s="89"/>
      <c r="L1640" s="89"/>
      <c r="M1640" s="89"/>
      <c r="N1640" s="264">
        <v>50</v>
      </c>
      <c r="O1640" s="264">
        <v>0</v>
      </c>
      <c r="P1640" s="89" t="s">
        <v>670</v>
      </c>
    </row>
    <row r="1641" spans="1:16" ht="63.75" hidden="1">
      <c r="A1641" s="261" t="s">
        <v>557</v>
      </c>
      <c r="B1641" s="89"/>
      <c r="C1641" s="262" t="s">
        <v>777</v>
      </c>
      <c r="D1641" s="84">
        <v>43549</v>
      </c>
      <c r="E1641" s="85" t="s">
        <v>3934</v>
      </c>
      <c r="F1641" s="85" t="s">
        <v>11</v>
      </c>
      <c r="G1641" s="85">
        <v>11986</v>
      </c>
      <c r="H1641" s="89"/>
      <c r="I1641" s="263" t="s">
        <v>4473</v>
      </c>
      <c r="J1641" s="89"/>
      <c r="K1641" s="89"/>
      <c r="L1641" s="89"/>
      <c r="M1641" s="89"/>
      <c r="N1641" s="264">
        <v>570.13</v>
      </c>
      <c r="O1641" s="264">
        <v>0</v>
      </c>
      <c r="P1641" s="89" t="s">
        <v>670</v>
      </c>
    </row>
    <row r="1642" spans="1:16" ht="63.75" hidden="1">
      <c r="A1642" s="261" t="s">
        <v>557</v>
      </c>
      <c r="B1642" s="89"/>
      <c r="C1642" s="262" t="s">
        <v>777</v>
      </c>
      <c r="D1642" s="84">
        <v>43549</v>
      </c>
      <c r="E1642" s="85" t="s">
        <v>3935</v>
      </c>
      <c r="F1642" s="85" t="s">
        <v>11</v>
      </c>
      <c r="G1642" s="85">
        <v>11990</v>
      </c>
      <c r="H1642" s="89"/>
      <c r="I1642" s="263" t="s">
        <v>4474</v>
      </c>
      <c r="J1642" s="89"/>
      <c r="K1642" s="89"/>
      <c r="L1642" s="89"/>
      <c r="M1642" s="89"/>
      <c r="N1642" s="264">
        <v>385.52</v>
      </c>
      <c r="O1642" s="264">
        <v>0</v>
      </c>
      <c r="P1642" s="89" t="s">
        <v>670</v>
      </c>
    </row>
    <row r="1643" spans="1:16" ht="63.75" hidden="1">
      <c r="A1643" s="261" t="s">
        <v>557</v>
      </c>
      <c r="B1643" s="89"/>
      <c r="C1643" s="262" t="s">
        <v>777</v>
      </c>
      <c r="D1643" s="84">
        <v>43549</v>
      </c>
      <c r="E1643" s="85" t="s">
        <v>3936</v>
      </c>
      <c r="F1643" s="85" t="s">
        <v>11</v>
      </c>
      <c r="G1643" s="85">
        <v>11989</v>
      </c>
      <c r="H1643" s="89"/>
      <c r="I1643" s="263" t="s">
        <v>4475</v>
      </c>
      <c r="J1643" s="89"/>
      <c r="K1643" s="89"/>
      <c r="L1643" s="89"/>
      <c r="M1643" s="89"/>
      <c r="N1643" s="264">
        <v>364.81</v>
      </c>
      <c r="O1643" s="264">
        <v>0</v>
      </c>
      <c r="P1643" s="89" t="s">
        <v>670</v>
      </c>
    </row>
    <row r="1644" spans="1:16" ht="63.75" hidden="1">
      <c r="A1644" s="261" t="s">
        <v>557</v>
      </c>
      <c r="B1644" s="89"/>
      <c r="C1644" s="262" t="s">
        <v>777</v>
      </c>
      <c r="D1644" s="84">
        <v>43549</v>
      </c>
      <c r="E1644" s="85" t="s">
        <v>3937</v>
      </c>
      <c r="F1644" s="85" t="s">
        <v>11</v>
      </c>
      <c r="G1644" s="85">
        <v>11998</v>
      </c>
      <c r="H1644" s="89"/>
      <c r="I1644" s="263" t="s">
        <v>4476</v>
      </c>
      <c r="J1644" s="89"/>
      <c r="K1644" s="89"/>
      <c r="L1644" s="89"/>
      <c r="M1644" s="89"/>
      <c r="N1644" s="264">
        <v>7684.63</v>
      </c>
      <c r="O1644" s="264">
        <v>0</v>
      </c>
      <c r="P1644" s="89" t="s">
        <v>670</v>
      </c>
    </row>
    <row r="1645" spans="1:16" ht="89.25" hidden="1">
      <c r="A1645" s="261">
        <v>513</v>
      </c>
      <c r="B1645" s="89"/>
      <c r="C1645" s="262" t="s">
        <v>171</v>
      </c>
      <c r="D1645" s="84">
        <v>43549</v>
      </c>
      <c r="E1645" s="85" t="s">
        <v>3938</v>
      </c>
      <c r="F1645" s="85" t="s">
        <v>629</v>
      </c>
      <c r="G1645" s="85">
        <v>7523</v>
      </c>
      <c r="H1645" s="89"/>
      <c r="I1645" s="263" t="s">
        <v>4477</v>
      </c>
      <c r="J1645" s="89"/>
      <c r="K1645" s="89"/>
      <c r="L1645" s="89"/>
      <c r="M1645" s="89"/>
      <c r="N1645" s="264">
        <v>821.05</v>
      </c>
      <c r="O1645" s="264">
        <v>0</v>
      </c>
      <c r="P1645" s="89" t="s">
        <v>670</v>
      </c>
    </row>
    <row r="1646" spans="1:16" ht="51" hidden="1">
      <c r="A1646" s="261" t="s">
        <v>565</v>
      </c>
      <c r="B1646" s="89"/>
      <c r="C1646" s="262" t="s">
        <v>615</v>
      </c>
      <c r="D1646" s="84">
        <v>43550</v>
      </c>
      <c r="E1646" s="85" t="s">
        <v>3939</v>
      </c>
      <c r="F1646" s="85" t="s">
        <v>3</v>
      </c>
      <c r="G1646" s="85">
        <v>1723025</v>
      </c>
      <c r="H1646" s="89"/>
      <c r="I1646" s="263" t="s">
        <v>4478</v>
      </c>
      <c r="J1646" s="89"/>
      <c r="K1646" s="89"/>
      <c r="L1646" s="89"/>
      <c r="M1646" s="89"/>
      <c r="N1646" s="264">
        <v>0</v>
      </c>
      <c r="O1646" s="264">
        <v>3207.06</v>
      </c>
      <c r="P1646" s="89" t="s">
        <v>670</v>
      </c>
    </row>
    <row r="1647" spans="1:16" ht="38.25" hidden="1">
      <c r="A1647" s="261">
        <v>86</v>
      </c>
      <c r="B1647" s="89"/>
      <c r="C1647" s="262" t="s">
        <v>56</v>
      </c>
      <c r="D1647" s="84">
        <v>43550</v>
      </c>
      <c r="E1647" s="85" t="s">
        <v>3940</v>
      </c>
      <c r="F1647" s="85" t="s">
        <v>3</v>
      </c>
      <c r="G1647" s="85">
        <v>1723058</v>
      </c>
      <c r="H1647" s="89"/>
      <c r="I1647" s="263" t="s">
        <v>4479</v>
      </c>
      <c r="J1647" s="89"/>
      <c r="K1647" s="89"/>
      <c r="L1647" s="89"/>
      <c r="M1647" s="89"/>
      <c r="N1647" s="264">
        <v>0</v>
      </c>
      <c r="O1647" s="264">
        <v>1.53</v>
      </c>
      <c r="P1647" s="89" t="s">
        <v>670</v>
      </c>
    </row>
    <row r="1648" spans="1:16" ht="38.25" hidden="1">
      <c r="A1648" s="261" t="s">
        <v>565</v>
      </c>
      <c r="B1648" s="89"/>
      <c r="C1648" s="262" t="s">
        <v>615</v>
      </c>
      <c r="D1648" s="84">
        <v>43550</v>
      </c>
      <c r="E1648" s="85" t="s">
        <v>3941</v>
      </c>
      <c r="F1648" s="85" t="s">
        <v>3</v>
      </c>
      <c r="G1648" s="85">
        <v>1723059</v>
      </c>
      <c r="H1648" s="89"/>
      <c r="I1648" s="263" t="s">
        <v>4480</v>
      </c>
      <c r="J1648" s="89"/>
      <c r="K1648" s="89"/>
      <c r="L1648" s="89"/>
      <c r="M1648" s="89"/>
      <c r="N1648" s="264">
        <v>0</v>
      </c>
      <c r="O1648" s="264">
        <v>8.15</v>
      </c>
      <c r="P1648" s="89" t="s">
        <v>670</v>
      </c>
    </row>
    <row r="1649" spans="1:16" ht="51" hidden="1">
      <c r="A1649" s="261" t="s">
        <v>565</v>
      </c>
      <c r="B1649" s="89"/>
      <c r="C1649" s="262" t="s">
        <v>615</v>
      </c>
      <c r="D1649" s="84">
        <v>43550</v>
      </c>
      <c r="E1649" s="85" t="s">
        <v>3942</v>
      </c>
      <c r="F1649" s="85" t="s">
        <v>3</v>
      </c>
      <c r="G1649" s="85">
        <v>1722961</v>
      </c>
      <c r="H1649" s="89"/>
      <c r="I1649" s="263" t="s">
        <v>4481</v>
      </c>
      <c r="J1649" s="89"/>
      <c r="K1649" s="89"/>
      <c r="L1649" s="89"/>
      <c r="M1649" s="89"/>
      <c r="N1649" s="264">
        <v>0</v>
      </c>
      <c r="O1649" s="264">
        <v>968.31000000000006</v>
      </c>
      <c r="P1649" s="89" t="s">
        <v>670</v>
      </c>
    </row>
    <row r="1650" spans="1:16" ht="51" hidden="1">
      <c r="A1650" s="261" t="s">
        <v>565</v>
      </c>
      <c r="B1650" s="89"/>
      <c r="C1650" s="262" t="s">
        <v>615</v>
      </c>
      <c r="D1650" s="84">
        <v>43550</v>
      </c>
      <c r="E1650" s="85" t="s">
        <v>3943</v>
      </c>
      <c r="F1650" s="85" t="s">
        <v>3</v>
      </c>
      <c r="G1650" s="85">
        <v>1722951</v>
      </c>
      <c r="H1650" s="89"/>
      <c r="I1650" s="263" t="s">
        <v>4482</v>
      </c>
      <c r="J1650" s="89"/>
      <c r="K1650" s="89"/>
      <c r="L1650" s="89"/>
      <c r="M1650" s="89"/>
      <c r="N1650" s="264">
        <v>0</v>
      </c>
      <c r="O1650" s="264">
        <v>1496.3</v>
      </c>
      <c r="P1650" s="89" t="s">
        <v>670</v>
      </c>
    </row>
    <row r="1651" spans="1:16" ht="51" hidden="1">
      <c r="A1651" s="261">
        <v>591</v>
      </c>
      <c r="B1651" s="89"/>
      <c r="C1651" s="262" t="s">
        <v>1364</v>
      </c>
      <c r="D1651" s="84">
        <v>43550</v>
      </c>
      <c r="E1651" s="85" t="s">
        <v>3944</v>
      </c>
      <c r="F1651" s="85" t="s">
        <v>3</v>
      </c>
      <c r="G1651" s="85">
        <v>1722941</v>
      </c>
      <c r="H1651" s="89"/>
      <c r="I1651" s="263" t="s">
        <v>2102</v>
      </c>
      <c r="J1651" s="89"/>
      <c r="K1651" s="89"/>
      <c r="L1651" s="89"/>
      <c r="M1651" s="89"/>
      <c r="N1651" s="264">
        <v>0</v>
      </c>
      <c r="O1651" s="264">
        <v>171.64000000000001</v>
      </c>
      <c r="P1651" s="89" t="s">
        <v>670</v>
      </c>
    </row>
    <row r="1652" spans="1:16" ht="51" hidden="1">
      <c r="A1652" s="261" t="s">
        <v>565</v>
      </c>
      <c r="B1652" s="89"/>
      <c r="C1652" s="262" t="s">
        <v>615</v>
      </c>
      <c r="D1652" s="84">
        <v>43550</v>
      </c>
      <c r="E1652" s="85" t="s">
        <v>3945</v>
      </c>
      <c r="F1652" s="85" t="s">
        <v>3</v>
      </c>
      <c r="G1652" s="85">
        <v>1723085</v>
      </c>
      <c r="H1652" s="89"/>
      <c r="I1652" s="263" t="s">
        <v>4483</v>
      </c>
      <c r="J1652" s="89"/>
      <c r="K1652" s="89"/>
      <c r="L1652" s="89"/>
      <c r="M1652" s="89"/>
      <c r="N1652" s="264">
        <v>0</v>
      </c>
      <c r="O1652" s="264">
        <v>114.62</v>
      </c>
      <c r="P1652" s="89" t="s">
        <v>670</v>
      </c>
    </row>
    <row r="1653" spans="1:16" ht="51" hidden="1">
      <c r="A1653" s="261" t="s">
        <v>556</v>
      </c>
      <c r="B1653" s="89"/>
      <c r="C1653" s="262" t="s">
        <v>616</v>
      </c>
      <c r="D1653" s="84">
        <v>43550</v>
      </c>
      <c r="E1653" s="85" t="s">
        <v>3946</v>
      </c>
      <c r="F1653" s="85" t="s">
        <v>3</v>
      </c>
      <c r="G1653" s="85">
        <v>1723069</v>
      </c>
      <c r="H1653" s="89"/>
      <c r="I1653" s="263" t="s">
        <v>4484</v>
      </c>
      <c r="J1653" s="89"/>
      <c r="K1653" s="89"/>
      <c r="L1653" s="89"/>
      <c r="M1653" s="89"/>
      <c r="N1653" s="264">
        <v>0</v>
      </c>
      <c r="O1653" s="264">
        <v>238.54</v>
      </c>
      <c r="P1653" s="89" t="s">
        <v>670</v>
      </c>
    </row>
    <row r="1654" spans="1:16" ht="38.25" hidden="1">
      <c r="A1654" s="261" t="s">
        <v>565</v>
      </c>
      <c r="B1654" s="89"/>
      <c r="C1654" s="262" t="s">
        <v>615</v>
      </c>
      <c r="D1654" s="84">
        <v>43550</v>
      </c>
      <c r="E1654" s="85" t="s">
        <v>3947</v>
      </c>
      <c r="F1654" s="85" t="s">
        <v>3</v>
      </c>
      <c r="G1654" s="85">
        <v>1723065</v>
      </c>
      <c r="H1654" s="89"/>
      <c r="I1654" s="263" t="s">
        <v>4485</v>
      </c>
      <c r="J1654" s="89"/>
      <c r="K1654" s="89"/>
      <c r="L1654" s="89"/>
      <c r="M1654" s="89"/>
      <c r="N1654" s="264">
        <v>0</v>
      </c>
      <c r="O1654" s="264">
        <v>5711.12</v>
      </c>
      <c r="P1654" s="89" t="s">
        <v>670</v>
      </c>
    </row>
    <row r="1655" spans="1:16" ht="51" hidden="1">
      <c r="A1655" s="261" t="s">
        <v>565</v>
      </c>
      <c r="B1655" s="89"/>
      <c r="C1655" s="262" t="s">
        <v>615</v>
      </c>
      <c r="D1655" s="84">
        <v>43550</v>
      </c>
      <c r="E1655" s="85" t="s">
        <v>3948</v>
      </c>
      <c r="F1655" s="85" t="s">
        <v>3</v>
      </c>
      <c r="G1655" s="85">
        <v>1722980</v>
      </c>
      <c r="H1655" s="89"/>
      <c r="I1655" s="263" t="s">
        <v>4486</v>
      </c>
      <c r="J1655" s="89"/>
      <c r="K1655" s="89"/>
      <c r="L1655" s="89"/>
      <c r="M1655" s="89"/>
      <c r="N1655" s="264">
        <v>0</v>
      </c>
      <c r="O1655" s="264">
        <v>3435.73</v>
      </c>
      <c r="P1655" s="89" t="s">
        <v>670</v>
      </c>
    </row>
    <row r="1656" spans="1:16" ht="51" hidden="1">
      <c r="A1656" s="261">
        <v>41</v>
      </c>
      <c r="B1656" s="89"/>
      <c r="C1656" s="262" t="s">
        <v>47</v>
      </c>
      <c r="D1656" s="84">
        <v>43550</v>
      </c>
      <c r="E1656" s="85" t="s">
        <v>3949</v>
      </c>
      <c r="F1656" s="85" t="s">
        <v>3</v>
      </c>
      <c r="G1656" s="85">
        <v>1722925</v>
      </c>
      <c r="H1656" s="89"/>
      <c r="I1656" s="263" t="s">
        <v>4487</v>
      </c>
      <c r="J1656" s="89"/>
      <c r="K1656" s="89"/>
      <c r="L1656" s="89"/>
      <c r="M1656" s="89"/>
      <c r="N1656" s="264">
        <v>0</v>
      </c>
      <c r="O1656" s="264">
        <v>57942</v>
      </c>
      <c r="P1656" s="89" t="s">
        <v>670</v>
      </c>
    </row>
    <row r="1657" spans="1:16" ht="76.5" hidden="1">
      <c r="A1657" s="261" t="s">
        <v>557</v>
      </c>
      <c r="B1657" s="89"/>
      <c r="C1657" s="262" t="s">
        <v>777</v>
      </c>
      <c r="D1657" s="84">
        <v>43550</v>
      </c>
      <c r="E1657" s="85" t="s">
        <v>3950</v>
      </c>
      <c r="F1657" s="85" t="s">
        <v>6</v>
      </c>
      <c r="G1657" s="85">
        <v>1097389</v>
      </c>
      <c r="H1657" s="89"/>
      <c r="I1657" s="263" t="s">
        <v>4488</v>
      </c>
      <c r="J1657" s="89"/>
      <c r="K1657" s="89"/>
      <c r="L1657" s="89"/>
      <c r="M1657" s="89"/>
      <c r="N1657" s="264">
        <v>0</v>
      </c>
      <c r="O1657" s="264">
        <v>190000</v>
      </c>
      <c r="P1657" s="89" t="s">
        <v>670</v>
      </c>
    </row>
    <row r="1658" spans="1:16" ht="76.5" hidden="1">
      <c r="A1658" s="261">
        <v>10</v>
      </c>
      <c r="B1658" s="89"/>
      <c r="C1658" s="262" t="s">
        <v>41</v>
      </c>
      <c r="D1658" s="84">
        <v>43550</v>
      </c>
      <c r="E1658" s="85" t="s">
        <v>3951</v>
      </c>
      <c r="F1658" s="85" t="s">
        <v>6</v>
      </c>
      <c r="G1658" s="85">
        <v>997056</v>
      </c>
      <c r="H1658" s="89"/>
      <c r="I1658" s="263" t="s">
        <v>4489</v>
      </c>
      <c r="J1658" s="89"/>
      <c r="K1658" s="89"/>
      <c r="L1658" s="89"/>
      <c r="M1658" s="89"/>
      <c r="N1658" s="264">
        <v>0</v>
      </c>
      <c r="O1658" s="264">
        <v>24808.71</v>
      </c>
      <c r="P1658" s="89" t="s">
        <v>670</v>
      </c>
    </row>
    <row r="1659" spans="1:16" ht="63.75" hidden="1">
      <c r="A1659" s="261" t="s">
        <v>557</v>
      </c>
      <c r="B1659" s="89"/>
      <c r="C1659" s="262" t="s">
        <v>777</v>
      </c>
      <c r="D1659" s="84">
        <v>43550</v>
      </c>
      <c r="E1659" s="85" t="s">
        <v>3952</v>
      </c>
      <c r="F1659" s="85" t="s">
        <v>11</v>
      </c>
      <c r="G1659" s="85">
        <v>11960</v>
      </c>
      <c r="H1659" s="89"/>
      <c r="I1659" s="263" t="s">
        <v>4490</v>
      </c>
      <c r="J1659" s="89"/>
      <c r="K1659" s="89"/>
      <c r="L1659" s="89"/>
      <c r="M1659" s="89"/>
      <c r="N1659" s="264">
        <v>298.13</v>
      </c>
      <c r="O1659" s="264">
        <v>0</v>
      </c>
      <c r="P1659" s="89" t="s">
        <v>670</v>
      </c>
    </row>
    <row r="1660" spans="1:16" ht="63.75" hidden="1">
      <c r="A1660" s="261" t="s">
        <v>557</v>
      </c>
      <c r="B1660" s="89"/>
      <c r="C1660" s="262" t="s">
        <v>777</v>
      </c>
      <c r="D1660" s="84">
        <v>43550</v>
      </c>
      <c r="E1660" s="85" t="s">
        <v>3953</v>
      </c>
      <c r="F1660" s="85" t="s">
        <v>11</v>
      </c>
      <c r="G1660" s="85">
        <v>12097</v>
      </c>
      <c r="H1660" s="89"/>
      <c r="I1660" s="263" t="s">
        <v>4491</v>
      </c>
      <c r="J1660" s="89"/>
      <c r="K1660" s="89"/>
      <c r="L1660" s="89"/>
      <c r="M1660" s="89"/>
      <c r="N1660" s="264">
        <v>2298.98</v>
      </c>
      <c r="O1660" s="264">
        <v>0</v>
      </c>
      <c r="P1660" s="89" t="s">
        <v>670</v>
      </c>
    </row>
    <row r="1661" spans="1:16" ht="76.5" hidden="1">
      <c r="A1661" s="261">
        <v>590</v>
      </c>
      <c r="B1661" s="89"/>
      <c r="C1661" s="262" t="s">
        <v>611</v>
      </c>
      <c r="D1661" s="84">
        <v>43550</v>
      </c>
      <c r="E1661" s="85" t="s">
        <v>3954</v>
      </c>
      <c r="F1661" s="85" t="s">
        <v>11</v>
      </c>
      <c r="G1661" s="85">
        <v>950011</v>
      </c>
      <c r="H1661" s="89"/>
      <c r="I1661" s="263" t="s">
        <v>4492</v>
      </c>
      <c r="J1661" s="89"/>
      <c r="K1661" s="89"/>
      <c r="L1661" s="89"/>
      <c r="M1661" s="89"/>
      <c r="N1661" s="264">
        <v>2245.6799999999998</v>
      </c>
      <c r="O1661" s="264">
        <v>0</v>
      </c>
      <c r="P1661" s="89" t="s">
        <v>670</v>
      </c>
    </row>
    <row r="1662" spans="1:16" ht="51" hidden="1">
      <c r="A1662" s="261" t="s">
        <v>559</v>
      </c>
      <c r="B1662" s="89"/>
      <c r="C1662" s="262" t="s">
        <v>759</v>
      </c>
      <c r="D1662" s="84">
        <v>43550</v>
      </c>
      <c r="E1662" s="85" t="s">
        <v>3955</v>
      </c>
      <c r="F1662" s="85" t="s">
        <v>6</v>
      </c>
      <c r="G1662" s="85">
        <v>1097470</v>
      </c>
      <c r="H1662" s="89"/>
      <c r="I1662" s="263" t="s">
        <v>4493</v>
      </c>
      <c r="J1662" s="89"/>
      <c r="K1662" s="89"/>
      <c r="L1662" s="89"/>
      <c r="M1662" s="89"/>
      <c r="N1662" s="264">
        <v>0</v>
      </c>
      <c r="O1662" s="264">
        <v>946.38</v>
      </c>
      <c r="P1662" s="89" t="s">
        <v>670</v>
      </c>
    </row>
    <row r="1663" spans="1:16" ht="76.5" hidden="1">
      <c r="A1663" s="261" t="s">
        <v>557</v>
      </c>
      <c r="B1663" s="89"/>
      <c r="C1663" s="262" t="s">
        <v>777</v>
      </c>
      <c r="D1663" s="84">
        <v>43550</v>
      </c>
      <c r="E1663" s="85" t="s">
        <v>3956</v>
      </c>
      <c r="F1663" s="85" t="s">
        <v>13</v>
      </c>
      <c r="G1663" s="85">
        <v>950072</v>
      </c>
      <c r="H1663" s="89"/>
      <c r="I1663" s="263" t="s">
        <v>4494</v>
      </c>
      <c r="J1663" s="89"/>
      <c r="K1663" s="89"/>
      <c r="L1663" s="89"/>
      <c r="M1663" s="89"/>
      <c r="N1663" s="264">
        <v>17918</v>
      </c>
      <c r="O1663" s="264">
        <v>0</v>
      </c>
      <c r="P1663" s="89" t="s">
        <v>670</v>
      </c>
    </row>
    <row r="1664" spans="1:16" ht="76.5" hidden="1">
      <c r="A1664" s="261" t="s">
        <v>557</v>
      </c>
      <c r="B1664" s="89"/>
      <c r="C1664" s="262" t="s">
        <v>777</v>
      </c>
      <c r="D1664" s="84">
        <v>43550</v>
      </c>
      <c r="E1664" s="85" t="s">
        <v>3957</v>
      </c>
      <c r="F1664" s="85" t="s">
        <v>11</v>
      </c>
      <c r="G1664" s="85">
        <v>950072</v>
      </c>
      <c r="H1664" s="89"/>
      <c r="I1664" s="263" t="s">
        <v>4495</v>
      </c>
      <c r="J1664" s="89"/>
      <c r="K1664" s="89"/>
      <c r="L1664" s="89"/>
      <c r="M1664" s="89"/>
      <c r="N1664" s="264">
        <v>50</v>
      </c>
      <c r="O1664" s="264">
        <v>0</v>
      </c>
      <c r="P1664" s="89" t="s">
        <v>670</v>
      </c>
    </row>
    <row r="1665" spans="1:16" ht="51" hidden="1">
      <c r="A1665" s="261">
        <v>590</v>
      </c>
      <c r="B1665" s="89"/>
      <c r="C1665" s="262" t="s">
        <v>611</v>
      </c>
      <c r="D1665" s="84">
        <v>43551</v>
      </c>
      <c r="E1665" s="85" t="s">
        <v>3958</v>
      </c>
      <c r="F1665" s="85" t="s">
        <v>3</v>
      </c>
      <c r="G1665" s="85">
        <v>1723322</v>
      </c>
      <c r="H1665" s="89"/>
      <c r="I1665" s="263" t="s">
        <v>4496</v>
      </c>
      <c r="J1665" s="89"/>
      <c r="K1665" s="89"/>
      <c r="L1665" s="89"/>
      <c r="M1665" s="89"/>
      <c r="N1665" s="264">
        <v>0</v>
      </c>
      <c r="O1665" s="264">
        <v>564.98</v>
      </c>
      <c r="P1665" s="89" t="s">
        <v>670</v>
      </c>
    </row>
    <row r="1666" spans="1:16" ht="51" hidden="1">
      <c r="A1666" s="261" t="s">
        <v>565</v>
      </c>
      <c r="B1666" s="89"/>
      <c r="C1666" s="262" t="s">
        <v>615</v>
      </c>
      <c r="D1666" s="84">
        <v>43551</v>
      </c>
      <c r="E1666" s="85" t="s">
        <v>3959</v>
      </c>
      <c r="F1666" s="85" t="s">
        <v>3</v>
      </c>
      <c r="G1666" s="85">
        <v>1723397</v>
      </c>
      <c r="H1666" s="89"/>
      <c r="I1666" s="263" t="s">
        <v>4497</v>
      </c>
      <c r="J1666" s="89"/>
      <c r="K1666" s="89"/>
      <c r="L1666" s="89"/>
      <c r="M1666" s="89"/>
      <c r="N1666" s="264">
        <v>0</v>
      </c>
      <c r="O1666" s="264">
        <v>742</v>
      </c>
      <c r="P1666" s="89" t="s">
        <v>670</v>
      </c>
    </row>
    <row r="1667" spans="1:16" ht="51" hidden="1">
      <c r="A1667" s="261">
        <v>86</v>
      </c>
      <c r="B1667" s="89"/>
      <c r="C1667" s="262" t="s">
        <v>56</v>
      </c>
      <c r="D1667" s="84">
        <v>43551</v>
      </c>
      <c r="E1667" s="85" t="s">
        <v>3960</v>
      </c>
      <c r="F1667" s="85" t="s">
        <v>3</v>
      </c>
      <c r="G1667" s="85">
        <v>1723410</v>
      </c>
      <c r="H1667" s="89"/>
      <c r="I1667" s="263" t="s">
        <v>4498</v>
      </c>
      <c r="J1667" s="89"/>
      <c r="K1667" s="89"/>
      <c r="L1667" s="89"/>
      <c r="M1667" s="89"/>
      <c r="N1667" s="264">
        <v>0</v>
      </c>
      <c r="O1667" s="264">
        <v>308</v>
      </c>
      <c r="P1667" s="89" t="s">
        <v>670</v>
      </c>
    </row>
    <row r="1668" spans="1:16" ht="63.75" hidden="1">
      <c r="A1668" s="261">
        <v>86</v>
      </c>
      <c r="B1668" s="89"/>
      <c r="C1668" s="262" t="s">
        <v>56</v>
      </c>
      <c r="D1668" s="84">
        <v>43551</v>
      </c>
      <c r="E1668" s="85" t="s">
        <v>3961</v>
      </c>
      <c r="F1668" s="85" t="s">
        <v>3</v>
      </c>
      <c r="G1668" s="85">
        <v>1723413</v>
      </c>
      <c r="H1668" s="89"/>
      <c r="I1668" s="263" t="s">
        <v>4499</v>
      </c>
      <c r="J1668" s="89"/>
      <c r="K1668" s="89"/>
      <c r="L1668" s="89"/>
      <c r="M1668" s="89"/>
      <c r="N1668" s="264">
        <v>0</v>
      </c>
      <c r="O1668" s="264">
        <v>198</v>
      </c>
      <c r="P1668" s="89" t="s">
        <v>670</v>
      </c>
    </row>
    <row r="1669" spans="1:16" ht="51" hidden="1">
      <c r="A1669" s="261" t="s">
        <v>565</v>
      </c>
      <c r="B1669" s="89"/>
      <c r="C1669" s="262" t="s">
        <v>615</v>
      </c>
      <c r="D1669" s="84">
        <v>43551</v>
      </c>
      <c r="E1669" s="85" t="s">
        <v>3962</v>
      </c>
      <c r="F1669" s="85" t="s">
        <v>3</v>
      </c>
      <c r="G1669" s="85">
        <v>1723437</v>
      </c>
      <c r="H1669" s="89"/>
      <c r="I1669" s="263" t="s">
        <v>4500</v>
      </c>
      <c r="J1669" s="89"/>
      <c r="K1669" s="89"/>
      <c r="L1669" s="89"/>
      <c r="M1669" s="89"/>
      <c r="N1669" s="264">
        <v>0</v>
      </c>
      <c r="O1669" s="264">
        <v>601.62</v>
      </c>
      <c r="P1669" s="89" t="s">
        <v>670</v>
      </c>
    </row>
    <row r="1670" spans="1:16" ht="38.25" hidden="1">
      <c r="A1670" s="261" t="s">
        <v>565</v>
      </c>
      <c r="B1670" s="89"/>
      <c r="C1670" s="262" t="s">
        <v>615</v>
      </c>
      <c r="D1670" s="84">
        <v>43551</v>
      </c>
      <c r="E1670" s="85" t="s">
        <v>3963</v>
      </c>
      <c r="F1670" s="85" t="s">
        <v>3</v>
      </c>
      <c r="G1670" s="85">
        <v>1723438</v>
      </c>
      <c r="H1670" s="89"/>
      <c r="I1670" s="263" t="s">
        <v>4501</v>
      </c>
      <c r="J1670" s="89"/>
      <c r="K1670" s="89"/>
      <c r="L1670" s="89"/>
      <c r="M1670" s="89"/>
      <c r="N1670" s="264">
        <v>0</v>
      </c>
      <c r="O1670" s="264">
        <v>2155</v>
      </c>
      <c r="P1670" s="89" t="s">
        <v>670</v>
      </c>
    </row>
    <row r="1671" spans="1:16" ht="38.25" hidden="1">
      <c r="A1671" s="261" t="s">
        <v>565</v>
      </c>
      <c r="B1671" s="89"/>
      <c r="C1671" s="262" t="s">
        <v>615</v>
      </c>
      <c r="D1671" s="84">
        <v>43551</v>
      </c>
      <c r="E1671" s="85" t="s">
        <v>3964</v>
      </c>
      <c r="F1671" s="85" t="s">
        <v>3</v>
      </c>
      <c r="G1671" s="85">
        <v>1723439</v>
      </c>
      <c r="H1671" s="89"/>
      <c r="I1671" s="263" t="s">
        <v>4502</v>
      </c>
      <c r="J1671" s="89"/>
      <c r="K1671" s="89"/>
      <c r="L1671" s="89"/>
      <c r="M1671" s="89"/>
      <c r="N1671" s="264">
        <v>0</v>
      </c>
      <c r="O1671" s="264">
        <v>934.44</v>
      </c>
      <c r="P1671" s="89" t="s">
        <v>670</v>
      </c>
    </row>
    <row r="1672" spans="1:16" ht="38.25" hidden="1">
      <c r="A1672" s="261">
        <v>130</v>
      </c>
      <c r="B1672" s="89"/>
      <c r="C1672" s="262" t="s">
        <v>67</v>
      </c>
      <c r="D1672" s="84">
        <v>43551</v>
      </c>
      <c r="E1672" s="85" t="s">
        <v>3965</v>
      </c>
      <c r="F1672" s="85" t="s">
        <v>3</v>
      </c>
      <c r="G1672" s="85">
        <v>1723462</v>
      </c>
      <c r="H1672" s="89"/>
      <c r="I1672" s="263" t="s">
        <v>4503</v>
      </c>
      <c r="J1672" s="89"/>
      <c r="K1672" s="89"/>
      <c r="L1672" s="89"/>
      <c r="M1672" s="89"/>
      <c r="N1672" s="264">
        <v>0</v>
      </c>
      <c r="O1672" s="264">
        <v>9</v>
      </c>
      <c r="P1672" s="89" t="s">
        <v>670</v>
      </c>
    </row>
    <row r="1673" spans="1:16" ht="38.25" hidden="1">
      <c r="A1673" s="261" t="s">
        <v>565</v>
      </c>
      <c r="B1673" s="89"/>
      <c r="C1673" s="262" t="s">
        <v>615</v>
      </c>
      <c r="D1673" s="84">
        <v>43551</v>
      </c>
      <c r="E1673" s="85" t="s">
        <v>3966</v>
      </c>
      <c r="F1673" s="85" t="s">
        <v>3</v>
      </c>
      <c r="G1673" s="85">
        <v>1723477</v>
      </c>
      <c r="H1673" s="89"/>
      <c r="I1673" s="263" t="s">
        <v>4504</v>
      </c>
      <c r="J1673" s="89"/>
      <c r="K1673" s="89"/>
      <c r="L1673" s="89"/>
      <c r="M1673" s="89"/>
      <c r="N1673" s="264">
        <v>0</v>
      </c>
      <c r="O1673" s="264">
        <v>2926.12</v>
      </c>
      <c r="P1673" s="89" t="s">
        <v>670</v>
      </c>
    </row>
    <row r="1674" spans="1:16" ht="51" hidden="1">
      <c r="A1674" s="261">
        <v>15</v>
      </c>
      <c r="B1674" s="89"/>
      <c r="C1674" s="262" t="s">
        <v>42</v>
      </c>
      <c r="D1674" s="84">
        <v>43551</v>
      </c>
      <c r="E1674" s="85" t="s">
        <v>3967</v>
      </c>
      <c r="F1674" s="85" t="s">
        <v>3</v>
      </c>
      <c r="G1674" s="85">
        <v>1723485</v>
      </c>
      <c r="H1674" s="89"/>
      <c r="I1674" s="263" t="s">
        <v>4505</v>
      </c>
      <c r="J1674" s="89"/>
      <c r="K1674" s="89"/>
      <c r="L1674" s="89"/>
      <c r="M1674" s="89"/>
      <c r="N1674" s="264">
        <v>0</v>
      </c>
      <c r="O1674" s="264">
        <v>443</v>
      </c>
      <c r="P1674" s="89" t="s">
        <v>670</v>
      </c>
    </row>
    <row r="1675" spans="1:16" ht="63.75" hidden="1">
      <c r="A1675" s="261" t="s">
        <v>565</v>
      </c>
      <c r="B1675" s="89"/>
      <c r="C1675" s="262" t="s">
        <v>615</v>
      </c>
      <c r="D1675" s="84">
        <v>43551</v>
      </c>
      <c r="E1675" s="85" t="s">
        <v>3968</v>
      </c>
      <c r="F1675" s="85" t="s">
        <v>3</v>
      </c>
      <c r="G1675" s="85">
        <v>1723509</v>
      </c>
      <c r="H1675" s="89"/>
      <c r="I1675" s="263" t="s">
        <v>4506</v>
      </c>
      <c r="J1675" s="89"/>
      <c r="K1675" s="89"/>
      <c r="L1675" s="89"/>
      <c r="M1675" s="89"/>
      <c r="N1675" s="264">
        <v>0</v>
      </c>
      <c r="O1675" s="264">
        <v>10.65</v>
      </c>
      <c r="P1675" s="89" t="s">
        <v>670</v>
      </c>
    </row>
    <row r="1676" spans="1:16" ht="51" hidden="1">
      <c r="A1676" s="261" t="s">
        <v>565</v>
      </c>
      <c r="B1676" s="89"/>
      <c r="C1676" s="262" t="s">
        <v>615</v>
      </c>
      <c r="D1676" s="84">
        <v>43551</v>
      </c>
      <c r="E1676" s="85" t="s">
        <v>3969</v>
      </c>
      <c r="F1676" s="85" t="s">
        <v>3</v>
      </c>
      <c r="G1676" s="85">
        <v>1723535</v>
      </c>
      <c r="H1676" s="89"/>
      <c r="I1676" s="263" t="s">
        <v>4507</v>
      </c>
      <c r="J1676" s="89"/>
      <c r="K1676" s="89"/>
      <c r="L1676" s="89"/>
      <c r="M1676" s="89"/>
      <c r="N1676" s="264">
        <v>0</v>
      </c>
      <c r="O1676" s="264">
        <v>775.62</v>
      </c>
      <c r="P1676" s="89" t="s">
        <v>670</v>
      </c>
    </row>
    <row r="1677" spans="1:16" ht="63.75" hidden="1">
      <c r="A1677" s="261">
        <v>512</v>
      </c>
      <c r="B1677" s="89"/>
      <c r="C1677" s="262" t="s">
        <v>779</v>
      </c>
      <c r="D1677" s="84">
        <v>43551</v>
      </c>
      <c r="E1677" s="85" t="s">
        <v>3970</v>
      </c>
      <c r="F1677" s="85" t="s">
        <v>3</v>
      </c>
      <c r="G1677" s="85">
        <v>1723539</v>
      </c>
      <c r="H1677" s="89"/>
      <c r="I1677" s="263" t="s">
        <v>4508</v>
      </c>
      <c r="J1677" s="89"/>
      <c r="K1677" s="89"/>
      <c r="L1677" s="89"/>
      <c r="M1677" s="89"/>
      <c r="N1677" s="264">
        <v>0</v>
      </c>
      <c r="O1677" s="264">
        <v>216</v>
      </c>
      <c r="P1677" s="89" t="s">
        <v>670</v>
      </c>
    </row>
    <row r="1678" spans="1:16" ht="51" hidden="1">
      <c r="A1678" s="261">
        <v>585</v>
      </c>
      <c r="B1678" s="89"/>
      <c r="C1678" s="262" t="s">
        <v>183</v>
      </c>
      <c r="D1678" s="84">
        <v>43551</v>
      </c>
      <c r="E1678" s="85" t="s">
        <v>3971</v>
      </c>
      <c r="F1678" s="85" t="s">
        <v>3</v>
      </c>
      <c r="G1678" s="85">
        <v>1723412</v>
      </c>
      <c r="H1678" s="89"/>
      <c r="I1678" s="263" t="s">
        <v>4509</v>
      </c>
      <c r="J1678" s="89"/>
      <c r="K1678" s="89"/>
      <c r="L1678" s="89"/>
      <c r="M1678" s="89"/>
      <c r="N1678" s="264">
        <v>0</v>
      </c>
      <c r="O1678" s="264">
        <v>21883.72</v>
      </c>
      <c r="P1678" s="89" t="s">
        <v>670</v>
      </c>
    </row>
    <row r="1679" spans="1:16" ht="51" hidden="1">
      <c r="A1679" s="261">
        <v>15</v>
      </c>
      <c r="B1679" s="89"/>
      <c r="C1679" s="262" t="s">
        <v>42</v>
      </c>
      <c r="D1679" s="84">
        <v>43551</v>
      </c>
      <c r="E1679" s="85" t="s">
        <v>3972</v>
      </c>
      <c r="F1679" s="85" t="s">
        <v>3</v>
      </c>
      <c r="G1679" s="85">
        <v>1723359</v>
      </c>
      <c r="H1679" s="89"/>
      <c r="I1679" s="263" t="s">
        <v>4510</v>
      </c>
      <c r="J1679" s="89"/>
      <c r="K1679" s="89"/>
      <c r="L1679" s="89"/>
      <c r="M1679" s="89"/>
      <c r="N1679" s="264">
        <v>0</v>
      </c>
      <c r="O1679" s="264">
        <v>756</v>
      </c>
      <c r="P1679" s="89" t="s">
        <v>670</v>
      </c>
    </row>
    <row r="1680" spans="1:16" ht="51" hidden="1">
      <c r="A1680" s="261" t="s">
        <v>565</v>
      </c>
      <c r="B1680" s="89"/>
      <c r="C1680" s="262" t="s">
        <v>615</v>
      </c>
      <c r="D1680" s="84">
        <v>43551</v>
      </c>
      <c r="E1680" s="85" t="s">
        <v>3973</v>
      </c>
      <c r="F1680" s="85" t="s">
        <v>3</v>
      </c>
      <c r="G1680" s="85">
        <v>1723360</v>
      </c>
      <c r="H1680" s="89"/>
      <c r="I1680" s="263" t="s">
        <v>4511</v>
      </c>
      <c r="J1680" s="89"/>
      <c r="K1680" s="89"/>
      <c r="L1680" s="89"/>
      <c r="M1680" s="89"/>
      <c r="N1680" s="264">
        <v>0</v>
      </c>
      <c r="O1680" s="264">
        <v>5580</v>
      </c>
      <c r="P1680" s="89" t="s">
        <v>670</v>
      </c>
    </row>
    <row r="1681" spans="1:16" ht="51" hidden="1">
      <c r="A1681" s="261" t="s">
        <v>565</v>
      </c>
      <c r="B1681" s="89"/>
      <c r="C1681" s="262" t="s">
        <v>615</v>
      </c>
      <c r="D1681" s="84">
        <v>43551</v>
      </c>
      <c r="E1681" s="85" t="s">
        <v>3974</v>
      </c>
      <c r="F1681" s="85" t="s">
        <v>3</v>
      </c>
      <c r="G1681" s="85">
        <v>1723362</v>
      </c>
      <c r="H1681" s="89"/>
      <c r="I1681" s="263" t="s">
        <v>4512</v>
      </c>
      <c r="J1681" s="89"/>
      <c r="K1681" s="89"/>
      <c r="L1681" s="89"/>
      <c r="M1681" s="89"/>
      <c r="N1681" s="264">
        <v>0</v>
      </c>
      <c r="O1681" s="264">
        <v>4655</v>
      </c>
      <c r="P1681" s="89" t="s">
        <v>670</v>
      </c>
    </row>
    <row r="1682" spans="1:16" ht="51" hidden="1">
      <c r="A1682" s="261" t="s">
        <v>565</v>
      </c>
      <c r="B1682" s="89"/>
      <c r="C1682" s="262" t="s">
        <v>615</v>
      </c>
      <c r="D1682" s="84">
        <v>43551</v>
      </c>
      <c r="E1682" s="85" t="s">
        <v>3975</v>
      </c>
      <c r="F1682" s="85" t="s">
        <v>3</v>
      </c>
      <c r="G1682" s="85">
        <v>1723366</v>
      </c>
      <c r="H1682" s="89"/>
      <c r="I1682" s="263" t="s">
        <v>4513</v>
      </c>
      <c r="J1682" s="89"/>
      <c r="K1682" s="89"/>
      <c r="L1682" s="89"/>
      <c r="M1682" s="89"/>
      <c r="N1682" s="264">
        <v>0</v>
      </c>
      <c r="O1682" s="264">
        <v>6101.61</v>
      </c>
      <c r="P1682" s="89" t="s">
        <v>670</v>
      </c>
    </row>
    <row r="1683" spans="1:16" ht="51" hidden="1">
      <c r="A1683" s="261" t="s">
        <v>565</v>
      </c>
      <c r="B1683" s="89"/>
      <c r="C1683" s="262" t="s">
        <v>615</v>
      </c>
      <c r="D1683" s="84">
        <v>43551</v>
      </c>
      <c r="E1683" s="85" t="s">
        <v>3976</v>
      </c>
      <c r="F1683" s="85" t="s">
        <v>3</v>
      </c>
      <c r="G1683" s="85">
        <v>1723369</v>
      </c>
      <c r="H1683" s="89"/>
      <c r="I1683" s="263" t="s">
        <v>4514</v>
      </c>
      <c r="J1683" s="89"/>
      <c r="K1683" s="89"/>
      <c r="L1683" s="89"/>
      <c r="M1683" s="89"/>
      <c r="N1683" s="264">
        <v>0</v>
      </c>
      <c r="O1683" s="264">
        <v>10615.37</v>
      </c>
      <c r="P1683" s="89" t="s">
        <v>670</v>
      </c>
    </row>
    <row r="1684" spans="1:16" ht="51" hidden="1">
      <c r="A1684" s="261" t="s">
        <v>565</v>
      </c>
      <c r="B1684" s="89"/>
      <c r="C1684" s="262" t="s">
        <v>615</v>
      </c>
      <c r="D1684" s="84">
        <v>43551</v>
      </c>
      <c r="E1684" s="85" t="s">
        <v>3977</v>
      </c>
      <c r="F1684" s="85" t="s">
        <v>3</v>
      </c>
      <c r="G1684" s="85">
        <v>1723372</v>
      </c>
      <c r="H1684" s="89"/>
      <c r="I1684" s="263" t="s">
        <v>4515</v>
      </c>
      <c r="J1684" s="89"/>
      <c r="K1684" s="89"/>
      <c r="L1684" s="89"/>
      <c r="M1684" s="89"/>
      <c r="N1684" s="264">
        <v>0</v>
      </c>
      <c r="O1684" s="264">
        <v>5283.52</v>
      </c>
      <c r="P1684" s="89" t="s">
        <v>670</v>
      </c>
    </row>
    <row r="1685" spans="1:16" ht="51" hidden="1">
      <c r="A1685" s="261" t="s">
        <v>565</v>
      </c>
      <c r="B1685" s="89"/>
      <c r="C1685" s="262" t="s">
        <v>615</v>
      </c>
      <c r="D1685" s="84">
        <v>43551</v>
      </c>
      <c r="E1685" s="85" t="s">
        <v>3978</v>
      </c>
      <c r="F1685" s="85" t="s">
        <v>3</v>
      </c>
      <c r="G1685" s="85">
        <v>1723375</v>
      </c>
      <c r="H1685" s="89"/>
      <c r="I1685" s="263" t="s">
        <v>4516</v>
      </c>
      <c r="J1685" s="89"/>
      <c r="K1685" s="89"/>
      <c r="L1685" s="89"/>
      <c r="M1685" s="89"/>
      <c r="N1685" s="264">
        <v>0</v>
      </c>
      <c r="O1685" s="264">
        <v>29720.74</v>
      </c>
      <c r="P1685" s="89" t="s">
        <v>670</v>
      </c>
    </row>
    <row r="1686" spans="1:16" ht="63.75" hidden="1">
      <c r="A1686" s="261" t="s">
        <v>557</v>
      </c>
      <c r="B1686" s="89"/>
      <c r="C1686" s="262" t="s">
        <v>777</v>
      </c>
      <c r="D1686" s="84">
        <v>43551</v>
      </c>
      <c r="E1686" s="85" t="s">
        <v>3979</v>
      </c>
      <c r="F1686" s="85" t="s">
        <v>11</v>
      </c>
      <c r="G1686" s="85">
        <v>11956</v>
      </c>
      <c r="H1686" s="89"/>
      <c r="I1686" s="263" t="s">
        <v>4517</v>
      </c>
      <c r="J1686" s="89"/>
      <c r="K1686" s="89"/>
      <c r="L1686" s="89"/>
      <c r="M1686" s="89"/>
      <c r="N1686" s="264">
        <v>16569.77</v>
      </c>
      <c r="O1686" s="264">
        <v>0</v>
      </c>
      <c r="P1686" s="89" t="s">
        <v>670</v>
      </c>
    </row>
    <row r="1687" spans="1:16" ht="63.75" hidden="1">
      <c r="A1687" s="261" t="s">
        <v>557</v>
      </c>
      <c r="B1687" s="89"/>
      <c r="C1687" s="262" t="s">
        <v>777</v>
      </c>
      <c r="D1687" s="84">
        <v>43551</v>
      </c>
      <c r="E1687" s="85" t="s">
        <v>3980</v>
      </c>
      <c r="F1687" s="85" t="s">
        <v>11</v>
      </c>
      <c r="G1687" s="85">
        <v>11974</v>
      </c>
      <c r="H1687" s="89"/>
      <c r="I1687" s="263" t="s">
        <v>4518</v>
      </c>
      <c r="J1687" s="89"/>
      <c r="K1687" s="89"/>
      <c r="L1687" s="89"/>
      <c r="M1687" s="89"/>
      <c r="N1687" s="264">
        <v>26839.74</v>
      </c>
      <c r="O1687" s="264">
        <v>0</v>
      </c>
      <c r="P1687" s="89" t="s">
        <v>670</v>
      </c>
    </row>
    <row r="1688" spans="1:16" ht="63.75" hidden="1">
      <c r="A1688" s="261" t="s">
        <v>557</v>
      </c>
      <c r="B1688" s="89"/>
      <c r="C1688" s="262" t="s">
        <v>777</v>
      </c>
      <c r="D1688" s="84">
        <v>43551</v>
      </c>
      <c r="E1688" s="85" t="s">
        <v>3981</v>
      </c>
      <c r="F1688" s="85" t="s">
        <v>11</v>
      </c>
      <c r="G1688" s="85">
        <v>11984</v>
      </c>
      <c r="H1688" s="89"/>
      <c r="I1688" s="263" t="s">
        <v>4519</v>
      </c>
      <c r="J1688" s="89"/>
      <c r="K1688" s="89"/>
      <c r="L1688" s="89"/>
      <c r="M1688" s="89"/>
      <c r="N1688" s="264">
        <v>5703.94</v>
      </c>
      <c r="O1688" s="264">
        <v>0</v>
      </c>
      <c r="P1688" s="89" t="s">
        <v>670</v>
      </c>
    </row>
    <row r="1689" spans="1:16" ht="102" hidden="1">
      <c r="A1689" s="261">
        <v>310</v>
      </c>
      <c r="B1689" s="89"/>
      <c r="C1689" s="262" t="s">
        <v>141</v>
      </c>
      <c r="D1689" s="84">
        <v>43551</v>
      </c>
      <c r="E1689" s="85" t="s">
        <v>3982</v>
      </c>
      <c r="F1689" s="85" t="s">
        <v>629</v>
      </c>
      <c r="G1689" s="85">
        <v>7532</v>
      </c>
      <c r="H1689" s="89"/>
      <c r="I1689" s="263" t="s">
        <v>4520</v>
      </c>
      <c r="J1689" s="89"/>
      <c r="K1689" s="89"/>
      <c r="L1689" s="89"/>
      <c r="M1689" s="89"/>
      <c r="N1689" s="264">
        <v>10963.26</v>
      </c>
      <c r="O1689" s="264">
        <v>0</v>
      </c>
      <c r="P1689" s="89" t="s">
        <v>670</v>
      </c>
    </row>
    <row r="1690" spans="1:16" ht="102" hidden="1">
      <c r="A1690" s="261">
        <v>310</v>
      </c>
      <c r="B1690" s="89"/>
      <c r="C1690" s="262" t="s">
        <v>141</v>
      </c>
      <c r="D1690" s="84">
        <v>43551</v>
      </c>
      <c r="E1690" s="85" t="s">
        <v>3983</v>
      </c>
      <c r="F1690" s="85" t="s">
        <v>629</v>
      </c>
      <c r="G1690" s="85">
        <v>7530</v>
      </c>
      <c r="H1690" s="89"/>
      <c r="I1690" s="263" t="s">
        <v>4521</v>
      </c>
      <c r="J1690" s="89"/>
      <c r="K1690" s="89"/>
      <c r="L1690" s="89"/>
      <c r="M1690" s="89"/>
      <c r="N1690" s="264">
        <v>19503.79</v>
      </c>
      <c r="O1690" s="264">
        <v>0</v>
      </c>
      <c r="P1690" s="89" t="s">
        <v>670</v>
      </c>
    </row>
    <row r="1691" spans="1:16" ht="51" hidden="1">
      <c r="A1691" s="261" t="s">
        <v>557</v>
      </c>
      <c r="B1691" s="89"/>
      <c r="C1691" s="262" t="s">
        <v>777</v>
      </c>
      <c r="D1691" s="84">
        <v>43551</v>
      </c>
      <c r="E1691" s="85" t="s">
        <v>3984</v>
      </c>
      <c r="F1691" s="85" t="s">
        <v>11</v>
      </c>
      <c r="G1691" s="85">
        <v>11961</v>
      </c>
      <c r="H1691" s="89"/>
      <c r="I1691" s="263" t="s">
        <v>4522</v>
      </c>
      <c r="J1691" s="89"/>
      <c r="K1691" s="89"/>
      <c r="L1691" s="89"/>
      <c r="M1691" s="89"/>
      <c r="N1691" s="264">
        <v>328.79</v>
      </c>
      <c r="O1691" s="264">
        <v>0</v>
      </c>
      <c r="P1691" s="89" t="s">
        <v>670</v>
      </c>
    </row>
    <row r="1692" spans="1:16" ht="63.75" hidden="1">
      <c r="A1692" s="261" t="s">
        <v>557</v>
      </c>
      <c r="B1692" s="89"/>
      <c r="C1692" s="262" t="s">
        <v>777</v>
      </c>
      <c r="D1692" s="84">
        <v>43551</v>
      </c>
      <c r="E1692" s="85" t="s">
        <v>3985</v>
      </c>
      <c r="F1692" s="85" t="s">
        <v>11</v>
      </c>
      <c r="G1692" s="85">
        <v>11970</v>
      </c>
      <c r="H1692" s="89"/>
      <c r="I1692" s="263" t="s">
        <v>4523</v>
      </c>
      <c r="J1692" s="89"/>
      <c r="K1692" s="89"/>
      <c r="L1692" s="89"/>
      <c r="M1692" s="89"/>
      <c r="N1692" s="264">
        <v>4232.13</v>
      </c>
      <c r="O1692" s="264">
        <v>0</v>
      </c>
      <c r="P1692" s="89" t="s">
        <v>670</v>
      </c>
    </row>
    <row r="1693" spans="1:16" ht="51" hidden="1">
      <c r="A1693" s="261" t="s">
        <v>557</v>
      </c>
      <c r="B1693" s="89"/>
      <c r="C1693" s="262" t="s">
        <v>777</v>
      </c>
      <c r="D1693" s="84">
        <v>43551</v>
      </c>
      <c r="E1693" s="85" t="s">
        <v>3986</v>
      </c>
      <c r="F1693" s="85" t="s">
        <v>11</v>
      </c>
      <c r="G1693" s="85">
        <v>11973</v>
      </c>
      <c r="H1693" s="89"/>
      <c r="I1693" s="263" t="s">
        <v>4524</v>
      </c>
      <c r="J1693" s="89"/>
      <c r="K1693" s="89"/>
      <c r="L1693" s="89"/>
      <c r="M1693" s="89"/>
      <c r="N1693" s="264">
        <v>298.61</v>
      </c>
      <c r="O1693" s="264">
        <v>0</v>
      </c>
      <c r="P1693" s="89" t="s">
        <v>670</v>
      </c>
    </row>
    <row r="1694" spans="1:16" ht="63.75" hidden="1">
      <c r="A1694" s="261" t="s">
        <v>557</v>
      </c>
      <c r="B1694" s="89"/>
      <c r="C1694" s="262" t="s">
        <v>777</v>
      </c>
      <c r="D1694" s="84">
        <v>43551</v>
      </c>
      <c r="E1694" s="85" t="s">
        <v>3987</v>
      </c>
      <c r="F1694" s="85" t="s">
        <v>11</v>
      </c>
      <c r="G1694" s="85">
        <v>11972</v>
      </c>
      <c r="H1694" s="89"/>
      <c r="I1694" s="263" t="s">
        <v>4525</v>
      </c>
      <c r="J1694" s="89"/>
      <c r="K1694" s="89"/>
      <c r="L1694" s="89"/>
      <c r="M1694" s="89"/>
      <c r="N1694" s="264">
        <v>2202.67</v>
      </c>
      <c r="O1694" s="264">
        <v>0</v>
      </c>
      <c r="P1694" s="89" t="s">
        <v>670</v>
      </c>
    </row>
    <row r="1695" spans="1:16" ht="63.75" hidden="1">
      <c r="A1695" s="261" t="s">
        <v>557</v>
      </c>
      <c r="B1695" s="89"/>
      <c r="C1695" s="262" t="s">
        <v>777</v>
      </c>
      <c r="D1695" s="84">
        <v>43551</v>
      </c>
      <c r="E1695" s="85" t="s">
        <v>3988</v>
      </c>
      <c r="F1695" s="85" t="s">
        <v>11</v>
      </c>
      <c r="G1695" s="85">
        <v>11992</v>
      </c>
      <c r="H1695" s="89"/>
      <c r="I1695" s="263" t="s">
        <v>4526</v>
      </c>
      <c r="J1695" s="89"/>
      <c r="K1695" s="89"/>
      <c r="L1695" s="89"/>
      <c r="M1695" s="89"/>
      <c r="N1695" s="264">
        <v>2078.91</v>
      </c>
      <c r="O1695" s="264">
        <v>0</v>
      </c>
      <c r="P1695" s="89" t="s">
        <v>670</v>
      </c>
    </row>
    <row r="1696" spans="1:16" ht="51" hidden="1">
      <c r="A1696" s="261" t="s">
        <v>557</v>
      </c>
      <c r="B1696" s="89"/>
      <c r="C1696" s="262" t="s">
        <v>777</v>
      </c>
      <c r="D1696" s="84">
        <v>43551</v>
      </c>
      <c r="E1696" s="85" t="s">
        <v>3989</v>
      </c>
      <c r="F1696" s="85" t="s">
        <v>11</v>
      </c>
      <c r="G1696" s="85">
        <v>11994</v>
      </c>
      <c r="H1696" s="89"/>
      <c r="I1696" s="263" t="s">
        <v>4527</v>
      </c>
      <c r="J1696" s="89"/>
      <c r="K1696" s="89"/>
      <c r="L1696" s="89"/>
      <c r="M1696" s="89"/>
      <c r="N1696" s="264">
        <v>287.83999999999997</v>
      </c>
      <c r="O1696" s="264">
        <v>0</v>
      </c>
      <c r="P1696" s="89" t="s">
        <v>670</v>
      </c>
    </row>
    <row r="1697" spans="1:16" ht="63.75" hidden="1">
      <c r="A1697" s="261" t="s">
        <v>557</v>
      </c>
      <c r="B1697" s="89"/>
      <c r="C1697" s="262" t="s">
        <v>777</v>
      </c>
      <c r="D1697" s="84">
        <v>43551</v>
      </c>
      <c r="E1697" s="85" t="s">
        <v>3990</v>
      </c>
      <c r="F1697" s="85" t="s">
        <v>11</v>
      </c>
      <c r="G1697" s="85">
        <v>11995</v>
      </c>
      <c r="H1697" s="89"/>
      <c r="I1697" s="263" t="s">
        <v>4528</v>
      </c>
      <c r="J1697" s="89"/>
      <c r="K1697" s="89"/>
      <c r="L1697" s="89"/>
      <c r="M1697" s="89"/>
      <c r="N1697" s="264">
        <v>1475.65</v>
      </c>
      <c r="O1697" s="264">
        <v>0</v>
      </c>
      <c r="P1697" s="89" t="s">
        <v>670</v>
      </c>
    </row>
    <row r="1698" spans="1:16" ht="63.75" hidden="1">
      <c r="A1698" s="261" t="s">
        <v>557</v>
      </c>
      <c r="B1698" s="89"/>
      <c r="C1698" s="262" t="s">
        <v>777</v>
      </c>
      <c r="D1698" s="84">
        <v>43551</v>
      </c>
      <c r="E1698" s="85" t="s">
        <v>3991</v>
      </c>
      <c r="F1698" s="85" t="s">
        <v>11</v>
      </c>
      <c r="G1698" s="85">
        <v>11991</v>
      </c>
      <c r="H1698" s="89"/>
      <c r="I1698" s="263" t="s">
        <v>4529</v>
      </c>
      <c r="J1698" s="89"/>
      <c r="K1698" s="89"/>
      <c r="L1698" s="89"/>
      <c r="M1698" s="89"/>
      <c r="N1698" s="264">
        <v>296.55</v>
      </c>
      <c r="O1698" s="264">
        <v>0</v>
      </c>
      <c r="P1698" s="89" t="s">
        <v>670</v>
      </c>
    </row>
    <row r="1699" spans="1:16" ht="76.5" hidden="1">
      <c r="A1699" s="261" t="s">
        <v>557</v>
      </c>
      <c r="B1699" s="89"/>
      <c r="C1699" s="262" t="s">
        <v>777</v>
      </c>
      <c r="D1699" s="84">
        <v>43551</v>
      </c>
      <c r="E1699" s="85" t="s">
        <v>3992</v>
      </c>
      <c r="F1699" s="85" t="s">
        <v>11</v>
      </c>
      <c r="G1699" s="85">
        <v>950229</v>
      </c>
      <c r="H1699" s="89"/>
      <c r="I1699" s="263" t="s">
        <v>4530</v>
      </c>
      <c r="J1699" s="89"/>
      <c r="K1699" s="89"/>
      <c r="L1699" s="89"/>
      <c r="M1699" s="89"/>
      <c r="N1699" s="264">
        <v>50</v>
      </c>
      <c r="O1699" s="264">
        <v>0</v>
      </c>
      <c r="P1699" s="89" t="s">
        <v>670</v>
      </c>
    </row>
    <row r="1700" spans="1:16" ht="51" hidden="1">
      <c r="A1700" s="261">
        <v>670</v>
      </c>
      <c r="B1700" s="89"/>
      <c r="C1700" s="262" t="s">
        <v>190</v>
      </c>
      <c r="D1700" s="84">
        <v>43552</v>
      </c>
      <c r="E1700" s="85" t="s">
        <v>3993</v>
      </c>
      <c r="F1700" s="85" t="s">
        <v>3</v>
      </c>
      <c r="G1700" s="85">
        <v>1723699</v>
      </c>
      <c r="H1700" s="89"/>
      <c r="I1700" s="263" t="s">
        <v>4531</v>
      </c>
      <c r="J1700" s="89"/>
      <c r="K1700" s="89"/>
      <c r="L1700" s="89"/>
      <c r="M1700" s="89"/>
      <c r="N1700" s="264">
        <v>0</v>
      </c>
      <c r="O1700" s="264">
        <v>450</v>
      </c>
      <c r="P1700" s="89" t="s">
        <v>670</v>
      </c>
    </row>
    <row r="1701" spans="1:16" ht="38.25" hidden="1">
      <c r="A1701" s="261" t="s">
        <v>565</v>
      </c>
      <c r="B1701" s="89"/>
      <c r="C1701" s="262" t="s">
        <v>615</v>
      </c>
      <c r="D1701" s="84">
        <v>43552</v>
      </c>
      <c r="E1701" s="85" t="s">
        <v>3994</v>
      </c>
      <c r="F1701" s="85" t="s">
        <v>3</v>
      </c>
      <c r="G1701" s="85">
        <v>1723709</v>
      </c>
      <c r="H1701" s="89"/>
      <c r="I1701" s="263" t="s">
        <v>4532</v>
      </c>
      <c r="J1701" s="89"/>
      <c r="K1701" s="89"/>
      <c r="L1701" s="89"/>
      <c r="M1701" s="89"/>
      <c r="N1701" s="264">
        <v>0</v>
      </c>
      <c r="O1701" s="264">
        <v>818.77</v>
      </c>
      <c r="P1701" s="89" t="s">
        <v>670</v>
      </c>
    </row>
    <row r="1702" spans="1:16" ht="51" hidden="1">
      <c r="A1702" s="261" t="s">
        <v>565</v>
      </c>
      <c r="B1702" s="89"/>
      <c r="C1702" s="262" t="s">
        <v>615</v>
      </c>
      <c r="D1702" s="84">
        <v>43552</v>
      </c>
      <c r="E1702" s="85" t="s">
        <v>3995</v>
      </c>
      <c r="F1702" s="85" t="s">
        <v>3</v>
      </c>
      <c r="G1702" s="85">
        <v>1723740</v>
      </c>
      <c r="H1702" s="89"/>
      <c r="I1702" s="263" t="s">
        <v>4533</v>
      </c>
      <c r="J1702" s="89"/>
      <c r="K1702" s="89"/>
      <c r="L1702" s="89"/>
      <c r="M1702" s="89"/>
      <c r="N1702" s="264">
        <v>0</v>
      </c>
      <c r="O1702" s="264">
        <v>1318.72</v>
      </c>
      <c r="P1702" s="89" t="s">
        <v>670</v>
      </c>
    </row>
    <row r="1703" spans="1:16" ht="51" hidden="1">
      <c r="A1703" s="261" t="s">
        <v>565</v>
      </c>
      <c r="B1703" s="89"/>
      <c r="C1703" s="262" t="s">
        <v>615</v>
      </c>
      <c r="D1703" s="84">
        <v>43552</v>
      </c>
      <c r="E1703" s="85" t="s">
        <v>3996</v>
      </c>
      <c r="F1703" s="85" t="s">
        <v>3</v>
      </c>
      <c r="G1703" s="85">
        <v>1723796</v>
      </c>
      <c r="H1703" s="89"/>
      <c r="I1703" s="263" t="s">
        <v>4534</v>
      </c>
      <c r="J1703" s="89"/>
      <c r="K1703" s="89"/>
      <c r="L1703" s="89"/>
      <c r="M1703" s="89"/>
      <c r="N1703" s="264">
        <v>0</v>
      </c>
      <c r="O1703" s="264">
        <v>1053.7</v>
      </c>
      <c r="P1703" s="89" t="s">
        <v>670</v>
      </c>
    </row>
    <row r="1704" spans="1:16" ht="51" hidden="1">
      <c r="A1704" s="261" t="s">
        <v>565</v>
      </c>
      <c r="B1704" s="89"/>
      <c r="C1704" s="262" t="s">
        <v>615</v>
      </c>
      <c r="D1704" s="84">
        <v>43552</v>
      </c>
      <c r="E1704" s="85" t="s">
        <v>3997</v>
      </c>
      <c r="F1704" s="85" t="s">
        <v>3</v>
      </c>
      <c r="G1704" s="85">
        <v>1723928</v>
      </c>
      <c r="H1704" s="89"/>
      <c r="I1704" s="263" t="s">
        <v>4535</v>
      </c>
      <c r="J1704" s="89"/>
      <c r="K1704" s="89"/>
      <c r="L1704" s="89"/>
      <c r="M1704" s="89"/>
      <c r="N1704" s="264">
        <v>0</v>
      </c>
      <c r="O1704" s="264">
        <v>2703.39</v>
      </c>
      <c r="P1704" s="89" t="s">
        <v>670</v>
      </c>
    </row>
    <row r="1705" spans="1:16" ht="38.25" hidden="1">
      <c r="A1705" s="261">
        <v>35</v>
      </c>
      <c r="B1705" s="89"/>
      <c r="C1705" s="262" t="s">
        <v>46</v>
      </c>
      <c r="D1705" s="84">
        <v>43552</v>
      </c>
      <c r="E1705" s="85" t="s">
        <v>3998</v>
      </c>
      <c r="F1705" s="85" t="s">
        <v>3</v>
      </c>
      <c r="G1705" s="85">
        <v>1723924</v>
      </c>
      <c r="H1705" s="89"/>
      <c r="I1705" s="263" t="s">
        <v>3441</v>
      </c>
      <c r="J1705" s="89"/>
      <c r="K1705" s="89"/>
      <c r="L1705" s="89"/>
      <c r="M1705" s="89"/>
      <c r="N1705" s="264">
        <v>0</v>
      </c>
      <c r="O1705" s="264">
        <v>15208.35</v>
      </c>
      <c r="P1705" s="89" t="s">
        <v>670</v>
      </c>
    </row>
    <row r="1706" spans="1:16" ht="51" hidden="1">
      <c r="A1706" s="261">
        <v>47</v>
      </c>
      <c r="B1706" s="89"/>
      <c r="C1706" s="262" t="s">
        <v>49</v>
      </c>
      <c r="D1706" s="84">
        <v>43552</v>
      </c>
      <c r="E1706" s="85" t="s">
        <v>3999</v>
      </c>
      <c r="F1706" s="85" t="s">
        <v>3</v>
      </c>
      <c r="G1706" s="85">
        <v>1723902</v>
      </c>
      <c r="H1706" s="89"/>
      <c r="I1706" s="263" t="s">
        <v>4536</v>
      </c>
      <c r="J1706" s="89"/>
      <c r="K1706" s="89"/>
      <c r="L1706" s="89"/>
      <c r="M1706" s="89"/>
      <c r="N1706" s="264">
        <v>0</v>
      </c>
      <c r="O1706" s="264">
        <v>4.5</v>
      </c>
      <c r="P1706" s="89" t="s">
        <v>670</v>
      </c>
    </row>
    <row r="1707" spans="1:16" ht="51" hidden="1">
      <c r="A1707" s="261" t="s">
        <v>565</v>
      </c>
      <c r="B1707" s="89"/>
      <c r="C1707" s="262" t="s">
        <v>615</v>
      </c>
      <c r="D1707" s="84">
        <v>43552</v>
      </c>
      <c r="E1707" s="85" t="s">
        <v>4000</v>
      </c>
      <c r="F1707" s="85" t="s">
        <v>3</v>
      </c>
      <c r="G1707" s="85">
        <v>1723730</v>
      </c>
      <c r="H1707" s="89"/>
      <c r="I1707" s="263" t="s">
        <v>4537</v>
      </c>
      <c r="J1707" s="89"/>
      <c r="K1707" s="89"/>
      <c r="L1707" s="89"/>
      <c r="M1707" s="89"/>
      <c r="N1707" s="264">
        <v>0</v>
      </c>
      <c r="O1707" s="264">
        <v>11370.31</v>
      </c>
      <c r="P1707" s="89" t="s">
        <v>670</v>
      </c>
    </row>
    <row r="1708" spans="1:16" ht="51" hidden="1">
      <c r="A1708" s="261" t="s">
        <v>565</v>
      </c>
      <c r="B1708" s="89"/>
      <c r="C1708" s="262" t="s">
        <v>615</v>
      </c>
      <c r="D1708" s="84">
        <v>43552</v>
      </c>
      <c r="E1708" s="85" t="s">
        <v>4001</v>
      </c>
      <c r="F1708" s="85" t="s">
        <v>3</v>
      </c>
      <c r="G1708" s="85">
        <v>1723729</v>
      </c>
      <c r="H1708" s="89"/>
      <c r="I1708" s="263" t="s">
        <v>4538</v>
      </c>
      <c r="J1708" s="89"/>
      <c r="K1708" s="89"/>
      <c r="L1708" s="89"/>
      <c r="M1708" s="89"/>
      <c r="N1708" s="264">
        <v>0</v>
      </c>
      <c r="O1708" s="264">
        <v>500</v>
      </c>
      <c r="P1708" s="89" t="s">
        <v>670</v>
      </c>
    </row>
    <row r="1709" spans="1:16" ht="51" hidden="1">
      <c r="A1709" s="261" t="s">
        <v>565</v>
      </c>
      <c r="B1709" s="89"/>
      <c r="C1709" s="262" t="s">
        <v>615</v>
      </c>
      <c r="D1709" s="84">
        <v>43552</v>
      </c>
      <c r="E1709" s="85" t="s">
        <v>4002</v>
      </c>
      <c r="F1709" s="85" t="s">
        <v>3</v>
      </c>
      <c r="G1709" s="85">
        <v>1723725</v>
      </c>
      <c r="H1709" s="89"/>
      <c r="I1709" s="263" t="s">
        <v>4539</v>
      </c>
      <c r="J1709" s="89"/>
      <c r="K1709" s="89"/>
      <c r="L1709" s="89"/>
      <c r="M1709" s="89"/>
      <c r="N1709" s="264">
        <v>0</v>
      </c>
      <c r="O1709" s="264">
        <v>1043.4000000000001</v>
      </c>
      <c r="P1709" s="89" t="s">
        <v>670</v>
      </c>
    </row>
    <row r="1710" spans="1:16" ht="51" hidden="1">
      <c r="A1710" s="261" t="s">
        <v>565</v>
      </c>
      <c r="B1710" s="89"/>
      <c r="C1710" s="262" t="s">
        <v>615</v>
      </c>
      <c r="D1710" s="84">
        <v>43552</v>
      </c>
      <c r="E1710" s="85" t="s">
        <v>4003</v>
      </c>
      <c r="F1710" s="85" t="s">
        <v>3</v>
      </c>
      <c r="G1710" s="85">
        <v>1723723</v>
      </c>
      <c r="H1710" s="89"/>
      <c r="I1710" s="263" t="s">
        <v>4540</v>
      </c>
      <c r="J1710" s="89"/>
      <c r="K1710" s="89"/>
      <c r="L1710" s="89"/>
      <c r="M1710" s="89"/>
      <c r="N1710" s="264">
        <v>0</v>
      </c>
      <c r="O1710" s="264">
        <v>371</v>
      </c>
      <c r="P1710" s="89" t="s">
        <v>670</v>
      </c>
    </row>
    <row r="1711" spans="1:16" ht="51" hidden="1">
      <c r="A1711" s="261">
        <v>287</v>
      </c>
      <c r="B1711" s="89"/>
      <c r="C1711" s="262" t="s">
        <v>126</v>
      </c>
      <c r="D1711" s="84">
        <v>43552</v>
      </c>
      <c r="E1711" s="85" t="s">
        <v>4004</v>
      </c>
      <c r="F1711" s="85" t="s">
        <v>3</v>
      </c>
      <c r="G1711" s="85">
        <v>1723776</v>
      </c>
      <c r="H1711" s="89"/>
      <c r="I1711" s="263" t="s">
        <v>4541</v>
      </c>
      <c r="J1711" s="89"/>
      <c r="K1711" s="89"/>
      <c r="L1711" s="89"/>
      <c r="M1711" s="89"/>
      <c r="N1711" s="264">
        <v>0</v>
      </c>
      <c r="O1711" s="264">
        <v>2560</v>
      </c>
      <c r="P1711" s="89" t="s">
        <v>670</v>
      </c>
    </row>
    <row r="1712" spans="1:16" ht="51" hidden="1">
      <c r="A1712" s="261">
        <v>590</v>
      </c>
      <c r="B1712" s="89"/>
      <c r="C1712" s="262" t="s">
        <v>611</v>
      </c>
      <c r="D1712" s="84">
        <v>43552</v>
      </c>
      <c r="E1712" s="85" t="s">
        <v>4005</v>
      </c>
      <c r="F1712" s="85" t="s">
        <v>3</v>
      </c>
      <c r="G1712" s="85">
        <v>1723799</v>
      </c>
      <c r="H1712" s="89"/>
      <c r="I1712" s="263" t="s">
        <v>4542</v>
      </c>
      <c r="J1712" s="89"/>
      <c r="K1712" s="89"/>
      <c r="L1712" s="89"/>
      <c r="M1712" s="89"/>
      <c r="N1712" s="264">
        <v>0</v>
      </c>
      <c r="O1712" s="264">
        <v>2650</v>
      </c>
      <c r="P1712" s="89" t="s">
        <v>670</v>
      </c>
    </row>
    <row r="1713" spans="1:16" ht="76.5" hidden="1">
      <c r="A1713" s="261" t="s">
        <v>556</v>
      </c>
      <c r="B1713" s="89"/>
      <c r="C1713" s="262" t="s">
        <v>616</v>
      </c>
      <c r="D1713" s="84">
        <v>43552</v>
      </c>
      <c r="E1713" s="85" t="s">
        <v>4006</v>
      </c>
      <c r="F1713" s="85" t="s">
        <v>15</v>
      </c>
      <c r="G1713" s="85">
        <v>999057</v>
      </c>
      <c r="H1713" s="89"/>
      <c r="I1713" s="263" t="s">
        <v>4543</v>
      </c>
      <c r="J1713" s="89"/>
      <c r="K1713" s="89"/>
      <c r="L1713" s="89"/>
      <c r="M1713" s="89"/>
      <c r="N1713" s="264">
        <v>50</v>
      </c>
      <c r="O1713" s="264">
        <v>0</v>
      </c>
      <c r="P1713" s="89" t="s">
        <v>670</v>
      </c>
    </row>
    <row r="1714" spans="1:16" ht="63.75" hidden="1">
      <c r="A1714" s="261">
        <v>287</v>
      </c>
      <c r="B1714" s="89"/>
      <c r="C1714" s="262" t="s">
        <v>126</v>
      </c>
      <c r="D1714" s="84">
        <v>43552</v>
      </c>
      <c r="E1714" s="85" t="s">
        <v>4007</v>
      </c>
      <c r="F1714" s="85" t="s">
        <v>11</v>
      </c>
      <c r="G1714" s="85">
        <v>999524</v>
      </c>
      <c r="H1714" s="89"/>
      <c r="I1714" s="263" t="s">
        <v>4544</v>
      </c>
      <c r="J1714" s="89"/>
      <c r="K1714" s="89"/>
      <c r="L1714" s="89"/>
      <c r="M1714" s="89"/>
      <c r="N1714" s="264">
        <v>50</v>
      </c>
      <c r="O1714" s="264">
        <v>0</v>
      </c>
      <c r="P1714" s="89" t="s">
        <v>670</v>
      </c>
    </row>
    <row r="1715" spans="1:16" ht="102" hidden="1">
      <c r="A1715" s="261">
        <v>576</v>
      </c>
      <c r="B1715" s="89"/>
      <c r="C1715" s="262" t="s">
        <v>1363</v>
      </c>
      <c r="D1715" s="84">
        <v>43552</v>
      </c>
      <c r="E1715" s="85" t="s">
        <v>4008</v>
      </c>
      <c r="F1715" s="85" t="s">
        <v>629</v>
      </c>
      <c r="G1715" s="85">
        <v>7570</v>
      </c>
      <c r="H1715" s="89"/>
      <c r="I1715" s="263" t="s">
        <v>4545</v>
      </c>
      <c r="J1715" s="89"/>
      <c r="K1715" s="89"/>
      <c r="L1715" s="89"/>
      <c r="M1715" s="89"/>
      <c r="N1715" s="264">
        <v>217.52</v>
      </c>
      <c r="O1715" s="264">
        <v>0</v>
      </c>
      <c r="P1715" s="89" t="s">
        <v>670</v>
      </c>
    </row>
    <row r="1716" spans="1:16" ht="51" hidden="1">
      <c r="A1716" s="261" t="s">
        <v>565</v>
      </c>
      <c r="B1716" s="89"/>
      <c r="C1716" s="262" t="s">
        <v>615</v>
      </c>
      <c r="D1716" s="84">
        <v>43553</v>
      </c>
      <c r="E1716" s="85" t="s">
        <v>4009</v>
      </c>
      <c r="F1716" s="85" t="s">
        <v>3</v>
      </c>
      <c r="G1716" s="85">
        <v>1724225</v>
      </c>
      <c r="H1716" s="89"/>
      <c r="I1716" s="263" t="s">
        <v>4546</v>
      </c>
      <c r="J1716" s="89"/>
      <c r="K1716" s="89"/>
      <c r="L1716" s="89"/>
      <c r="M1716" s="89"/>
      <c r="N1716" s="264">
        <v>0</v>
      </c>
      <c r="O1716" s="264">
        <v>300</v>
      </c>
      <c r="P1716" s="89" t="s">
        <v>670</v>
      </c>
    </row>
    <row r="1717" spans="1:16" ht="38.25" hidden="1">
      <c r="A1717" s="261" t="s">
        <v>565</v>
      </c>
      <c r="B1717" s="89"/>
      <c r="C1717" s="262" t="s">
        <v>615</v>
      </c>
      <c r="D1717" s="84">
        <v>43553</v>
      </c>
      <c r="E1717" s="85" t="s">
        <v>4010</v>
      </c>
      <c r="F1717" s="85" t="s">
        <v>3</v>
      </c>
      <c r="G1717" s="85">
        <v>1724222</v>
      </c>
      <c r="H1717" s="89"/>
      <c r="I1717" s="263" t="s">
        <v>3279</v>
      </c>
      <c r="J1717" s="89"/>
      <c r="K1717" s="89"/>
      <c r="L1717" s="89"/>
      <c r="M1717" s="89"/>
      <c r="N1717" s="264">
        <v>0</v>
      </c>
      <c r="O1717" s="264">
        <v>3035.81</v>
      </c>
      <c r="P1717" s="89" t="s">
        <v>670</v>
      </c>
    </row>
    <row r="1718" spans="1:16" ht="51" hidden="1">
      <c r="A1718" s="261" t="s">
        <v>565</v>
      </c>
      <c r="B1718" s="89"/>
      <c r="C1718" s="262" t="s">
        <v>615</v>
      </c>
      <c r="D1718" s="84">
        <v>43553</v>
      </c>
      <c r="E1718" s="85" t="s">
        <v>4011</v>
      </c>
      <c r="F1718" s="85" t="s">
        <v>3</v>
      </c>
      <c r="G1718" s="85">
        <v>1724209</v>
      </c>
      <c r="H1718" s="89"/>
      <c r="I1718" s="263" t="s">
        <v>4547</v>
      </c>
      <c r="J1718" s="89"/>
      <c r="K1718" s="89"/>
      <c r="L1718" s="89"/>
      <c r="M1718" s="89"/>
      <c r="N1718" s="264">
        <v>0</v>
      </c>
      <c r="O1718" s="264">
        <v>8247.1</v>
      </c>
      <c r="P1718" s="89" t="s">
        <v>670</v>
      </c>
    </row>
    <row r="1719" spans="1:16" ht="63.75" hidden="1">
      <c r="A1719" s="261">
        <v>592</v>
      </c>
      <c r="B1719" s="89"/>
      <c r="C1719" s="262" t="s">
        <v>645</v>
      </c>
      <c r="D1719" s="84">
        <v>43553</v>
      </c>
      <c r="E1719" s="85" t="s">
        <v>4012</v>
      </c>
      <c r="F1719" s="85" t="s">
        <v>3</v>
      </c>
      <c r="G1719" s="85">
        <v>1724403</v>
      </c>
      <c r="H1719" s="89"/>
      <c r="I1719" s="263" t="s">
        <v>4548</v>
      </c>
      <c r="J1719" s="89"/>
      <c r="K1719" s="89"/>
      <c r="L1719" s="89"/>
      <c r="M1719" s="89"/>
      <c r="N1719" s="264">
        <v>0</v>
      </c>
      <c r="O1719" s="264">
        <v>1.1200000000000001</v>
      </c>
      <c r="P1719" s="89" t="s">
        <v>670</v>
      </c>
    </row>
    <row r="1720" spans="1:16" ht="63.75" hidden="1">
      <c r="A1720" s="261" t="s">
        <v>565</v>
      </c>
      <c r="B1720" s="89"/>
      <c r="C1720" s="262" t="s">
        <v>615</v>
      </c>
      <c r="D1720" s="84">
        <v>43553</v>
      </c>
      <c r="E1720" s="85" t="s">
        <v>4013</v>
      </c>
      <c r="F1720" s="85" t="s">
        <v>3</v>
      </c>
      <c r="G1720" s="85">
        <v>1724319</v>
      </c>
      <c r="H1720" s="89"/>
      <c r="I1720" s="263" t="s">
        <v>4549</v>
      </c>
      <c r="J1720" s="89"/>
      <c r="K1720" s="89"/>
      <c r="L1720" s="89"/>
      <c r="M1720" s="89"/>
      <c r="N1720" s="264">
        <v>0</v>
      </c>
      <c r="O1720" s="264">
        <v>3307.94</v>
      </c>
      <c r="P1720" s="89" t="s">
        <v>670</v>
      </c>
    </row>
    <row r="1721" spans="1:16" ht="51" hidden="1">
      <c r="A1721" s="261" t="s">
        <v>565</v>
      </c>
      <c r="B1721" s="89"/>
      <c r="C1721" s="262" t="s">
        <v>615</v>
      </c>
      <c r="D1721" s="84">
        <v>43553</v>
      </c>
      <c r="E1721" s="85" t="s">
        <v>4014</v>
      </c>
      <c r="F1721" s="85" t="s">
        <v>3</v>
      </c>
      <c r="G1721" s="85">
        <v>1724172</v>
      </c>
      <c r="H1721" s="89"/>
      <c r="I1721" s="263" t="s">
        <v>4550</v>
      </c>
      <c r="J1721" s="89"/>
      <c r="K1721" s="89"/>
      <c r="L1721" s="89"/>
      <c r="M1721" s="89"/>
      <c r="N1721" s="264">
        <v>0</v>
      </c>
      <c r="O1721" s="264">
        <v>2849.94</v>
      </c>
      <c r="P1721" s="89" t="s">
        <v>670</v>
      </c>
    </row>
    <row r="1722" spans="1:16" ht="51" hidden="1">
      <c r="A1722" s="261">
        <v>70</v>
      </c>
      <c r="B1722" s="89"/>
      <c r="C1722" s="262" t="s">
        <v>53</v>
      </c>
      <c r="D1722" s="84">
        <v>43553</v>
      </c>
      <c r="E1722" s="85" t="s">
        <v>4015</v>
      </c>
      <c r="F1722" s="85" t="s">
        <v>3</v>
      </c>
      <c r="G1722" s="85">
        <v>1724168</v>
      </c>
      <c r="H1722" s="89"/>
      <c r="I1722" s="263" t="s">
        <v>4551</v>
      </c>
      <c r="J1722" s="89"/>
      <c r="K1722" s="89"/>
      <c r="L1722" s="89"/>
      <c r="M1722" s="89"/>
      <c r="N1722" s="264">
        <v>0</v>
      </c>
      <c r="O1722" s="264">
        <v>1196.8</v>
      </c>
      <c r="P1722" s="89" t="s">
        <v>670</v>
      </c>
    </row>
    <row r="1723" spans="1:16" ht="51" hidden="1">
      <c r="A1723" s="261">
        <v>16</v>
      </c>
      <c r="B1723" s="89"/>
      <c r="C1723" s="262" t="s">
        <v>43</v>
      </c>
      <c r="D1723" s="84">
        <v>43553</v>
      </c>
      <c r="E1723" s="85" t="s">
        <v>4016</v>
      </c>
      <c r="F1723" s="85" t="s">
        <v>3</v>
      </c>
      <c r="G1723" s="85">
        <v>1724221</v>
      </c>
      <c r="H1723" s="89"/>
      <c r="I1723" s="263" t="s">
        <v>4552</v>
      </c>
      <c r="J1723" s="89"/>
      <c r="K1723" s="89"/>
      <c r="L1723" s="89"/>
      <c r="M1723" s="89"/>
      <c r="N1723" s="264">
        <v>0</v>
      </c>
      <c r="O1723" s="264">
        <v>826.14</v>
      </c>
      <c r="P1723" s="89" t="s">
        <v>670</v>
      </c>
    </row>
    <row r="1724" spans="1:16" ht="51" hidden="1">
      <c r="A1724" s="261">
        <v>16</v>
      </c>
      <c r="B1724" s="89"/>
      <c r="C1724" s="262" t="s">
        <v>43</v>
      </c>
      <c r="D1724" s="84">
        <v>43553</v>
      </c>
      <c r="E1724" s="85" t="s">
        <v>4017</v>
      </c>
      <c r="F1724" s="85" t="s">
        <v>3</v>
      </c>
      <c r="G1724" s="85">
        <v>1724220</v>
      </c>
      <c r="H1724" s="89"/>
      <c r="I1724" s="263" t="s">
        <v>4553</v>
      </c>
      <c r="J1724" s="89"/>
      <c r="K1724" s="89"/>
      <c r="L1724" s="89"/>
      <c r="M1724" s="89"/>
      <c r="N1724" s="264">
        <v>0</v>
      </c>
      <c r="O1724" s="264">
        <v>871</v>
      </c>
      <c r="P1724" s="89" t="s">
        <v>670</v>
      </c>
    </row>
    <row r="1725" spans="1:16" ht="51" hidden="1">
      <c r="A1725" s="261">
        <v>16</v>
      </c>
      <c r="B1725" s="89"/>
      <c r="C1725" s="262" t="s">
        <v>43</v>
      </c>
      <c r="D1725" s="84">
        <v>43553</v>
      </c>
      <c r="E1725" s="85" t="s">
        <v>4018</v>
      </c>
      <c r="F1725" s="85" t="s">
        <v>3</v>
      </c>
      <c r="G1725" s="85">
        <v>1724195</v>
      </c>
      <c r="H1725" s="89"/>
      <c r="I1725" s="263" t="s">
        <v>4554</v>
      </c>
      <c r="J1725" s="89"/>
      <c r="K1725" s="89"/>
      <c r="L1725" s="89"/>
      <c r="M1725" s="89"/>
      <c r="N1725" s="264">
        <v>0</v>
      </c>
      <c r="O1725" s="264">
        <v>3188</v>
      </c>
      <c r="P1725" s="89" t="s">
        <v>670</v>
      </c>
    </row>
    <row r="1726" spans="1:16" ht="63.75" hidden="1">
      <c r="A1726" s="261">
        <v>670</v>
      </c>
      <c r="B1726" s="89"/>
      <c r="C1726" s="262" t="s">
        <v>190</v>
      </c>
      <c r="D1726" s="84">
        <v>43553</v>
      </c>
      <c r="E1726" s="85" t="s">
        <v>4019</v>
      </c>
      <c r="F1726" s="85" t="s">
        <v>3</v>
      </c>
      <c r="G1726" s="85">
        <v>1724180</v>
      </c>
      <c r="H1726" s="89"/>
      <c r="I1726" s="263" t="s">
        <v>4555</v>
      </c>
      <c r="J1726" s="89"/>
      <c r="K1726" s="89"/>
      <c r="L1726" s="89"/>
      <c r="M1726" s="89"/>
      <c r="N1726" s="264">
        <v>0</v>
      </c>
      <c r="O1726" s="264">
        <v>720</v>
      </c>
      <c r="P1726" s="89" t="s">
        <v>670</v>
      </c>
    </row>
    <row r="1727" spans="1:16" ht="51" hidden="1">
      <c r="A1727" s="261" t="s">
        <v>565</v>
      </c>
      <c r="B1727" s="89"/>
      <c r="C1727" s="262" t="s">
        <v>615</v>
      </c>
      <c r="D1727" s="84">
        <v>43553</v>
      </c>
      <c r="E1727" s="85" t="s">
        <v>4020</v>
      </c>
      <c r="F1727" s="85" t="s">
        <v>3</v>
      </c>
      <c r="G1727" s="85">
        <v>1724177</v>
      </c>
      <c r="H1727" s="89"/>
      <c r="I1727" s="263" t="s">
        <v>4556</v>
      </c>
      <c r="J1727" s="89"/>
      <c r="K1727" s="89"/>
      <c r="L1727" s="89"/>
      <c r="M1727" s="89"/>
      <c r="N1727" s="264">
        <v>0</v>
      </c>
      <c r="O1727" s="264">
        <v>8631.2900000000009</v>
      </c>
      <c r="P1727" s="89" t="s">
        <v>670</v>
      </c>
    </row>
    <row r="1728" spans="1:16" ht="51" hidden="1">
      <c r="A1728" s="261" t="s">
        <v>565</v>
      </c>
      <c r="B1728" s="89"/>
      <c r="C1728" s="262" t="s">
        <v>615</v>
      </c>
      <c r="D1728" s="84">
        <v>43553</v>
      </c>
      <c r="E1728" s="85" t="s">
        <v>4021</v>
      </c>
      <c r="F1728" s="85" t="s">
        <v>3</v>
      </c>
      <c r="G1728" s="85">
        <v>1724173</v>
      </c>
      <c r="H1728" s="89"/>
      <c r="I1728" s="263" t="s">
        <v>4557</v>
      </c>
      <c r="J1728" s="89"/>
      <c r="K1728" s="89"/>
      <c r="L1728" s="89"/>
      <c r="M1728" s="89"/>
      <c r="N1728" s="264">
        <v>0</v>
      </c>
      <c r="O1728" s="264">
        <v>31201.72</v>
      </c>
      <c r="P1728" s="89" t="s">
        <v>670</v>
      </c>
    </row>
    <row r="1729" spans="1:16" ht="51" hidden="1">
      <c r="A1729" s="261">
        <v>590</v>
      </c>
      <c r="B1729" s="89"/>
      <c r="C1729" s="262" t="s">
        <v>611</v>
      </c>
      <c r="D1729" s="84">
        <v>43553</v>
      </c>
      <c r="E1729" s="85" t="s">
        <v>4022</v>
      </c>
      <c r="F1729" s="85" t="s">
        <v>3</v>
      </c>
      <c r="G1729" s="85">
        <v>1724169</v>
      </c>
      <c r="H1729" s="89"/>
      <c r="I1729" s="263" t="s">
        <v>4558</v>
      </c>
      <c r="J1729" s="89"/>
      <c r="K1729" s="89"/>
      <c r="L1729" s="89"/>
      <c r="M1729" s="89"/>
      <c r="N1729" s="264">
        <v>0</v>
      </c>
      <c r="O1729" s="264">
        <v>541.5</v>
      </c>
      <c r="P1729" s="89" t="s">
        <v>670</v>
      </c>
    </row>
    <row r="1730" spans="1:16" ht="76.5" hidden="1">
      <c r="A1730" s="261">
        <v>10</v>
      </c>
      <c r="B1730" s="89"/>
      <c r="C1730" s="262" t="s">
        <v>41</v>
      </c>
      <c r="D1730" s="84">
        <v>43553</v>
      </c>
      <c r="E1730" s="85" t="s">
        <v>4023</v>
      </c>
      <c r="F1730" s="85" t="s">
        <v>6</v>
      </c>
      <c r="G1730" s="85">
        <v>999916</v>
      </c>
      <c r="H1730" s="89"/>
      <c r="I1730" s="263" t="s">
        <v>4559</v>
      </c>
      <c r="J1730" s="89"/>
      <c r="K1730" s="89"/>
      <c r="L1730" s="89"/>
      <c r="M1730" s="89"/>
      <c r="N1730" s="264">
        <v>0</v>
      </c>
      <c r="O1730" s="264">
        <v>65518.49</v>
      </c>
      <c r="P1730" s="89" t="s">
        <v>670</v>
      </c>
    </row>
    <row r="1731" spans="1:16" ht="76.5" hidden="1">
      <c r="A1731" s="261">
        <v>41</v>
      </c>
      <c r="B1731" s="89"/>
      <c r="C1731" s="262" t="s">
        <v>47</v>
      </c>
      <c r="D1731" s="84">
        <v>43553</v>
      </c>
      <c r="E1731" s="85" t="s">
        <v>4024</v>
      </c>
      <c r="F1731" s="85" t="s">
        <v>628</v>
      </c>
      <c r="G1731" s="85">
        <v>275393</v>
      </c>
      <c r="H1731" s="89"/>
      <c r="I1731" s="263" t="s">
        <v>4560</v>
      </c>
      <c r="J1731" s="89"/>
      <c r="K1731" s="89"/>
      <c r="L1731" s="89"/>
      <c r="M1731" s="89"/>
      <c r="N1731" s="264">
        <v>0</v>
      </c>
      <c r="O1731" s="264">
        <v>128412</v>
      </c>
      <c r="P1731" s="89" t="s">
        <v>670</v>
      </c>
    </row>
    <row r="1732" spans="1:16" ht="63.75" hidden="1">
      <c r="A1732" s="261" t="s">
        <v>559</v>
      </c>
      <c r="B1732" s="89"/>
      <c r="C1732" s="262" t="s">
        <v>759</v>
      </c>
      <c r="D1732" s="84">
        <v>43553</v>
      </c>
      <c r="E1732" s="85" t="s">
        <v>4025</v>
      </c>
      <c r="F1732" s="85" t="s">
        <v>6</v>
      </c>
      <c r="G1732" s="85">
        <v>1099326</v>
      </c>
      <c r="H1732" s="89"/>
      <c r="I1732" s="263" t="s">
        <v>4561</v>
      </c>
      <c r="J1732" s="89"/>
      <c r="K1732" s="89"/>
      <c r="L1732" s="89"/>
      <c r="M1732" s="89"/>
      <c r="N1732" s="264">
        <v>0</v>
      </c>
      <c r="O1732" s="264">
        <v>800</v>
      </c>
      <c r="P1732" s="89" t="s">
        <v>670</v>
      </c>
    </row>
    <row r="1733" spans="1:16" ht="76.5" hidden="1">
      <c r="A1733" s="261">
        <v>41</v>
      </c>
      <c r="B1733" s="89"/>
      <c r="C1733" s="262" t="s">
        <v>47</v>
      </c>
      <c r="D1733" s="84">
        <v>43553</v>
      </c>
      <c r="E1733" s="85" t="s">
        <v>4026</v>
      </c>
      <c r="F1733" s="85" t="s">
        <v>628</v>
      </c>
      <c r="G1733" s="85">
        <v>281793</v>
      </c>
      <c r="H1733" s="89"/>
      <c r="I1733" s="263" t="s">
        <v>4562</v>
      </c>
      <c r="J1733" s="89"/>
      <c r="K1733" s="89"/>
      <c r="L1733" s="89"/>
      <c r="M1733" s="89"/>
      <c r="N1733" s="264">
        <v>0</v>
      </c>
      <c r="O1733" s="264">
        <v>17226</v>
      </c>
      <c r="P1733" s="89" t="s">
        <v>670</v>
      </c>
    </row>
    <row r="1734" spans="1:16" ht="76.5" hidden="1">
      <c r="A1734" s="261" t="s">
        <v>557</v>
      </c>
      <c r="B1734" s="89"/>
      <c r="C1734" s="262" t="s">
        <v>777</v>
      </c>
      <c r="D1734" s="84">
        <v>43553</v>
      </c>
      <c r="E1734" s="85" t="s">
        <v>4027</v>
      </c>
      <c r="F1734" s="85" t="s">
        <v>6</v>
      </c>
      <c r="G1734" s="85">
        <v>1099683</v>
      </c>
      <c r="H1734" s="89"/>
      <c r="I1734" s="263" t="s">
        <v>4563</v>
      </c>
      <c r="J1734" s="89"/>
      <c r="K1734" s="89"/>
      <c r="L1734" s="89"/>
      <c r="M1734" s="89"/>
      <c r="N1734" s="264">
        <v>0</v>
      </c>
      <c r="O1734" s="264">
        <v>338000</v>
      </c>
      <c r="P1734" s="89" t="s">
        <v>670</v>
      </c>
    </row>
    <row r="1735" spans="1:16" ht="51" hidden="1">
      <c r="A1735" s="261" t="s">
        <v>559</v>
      </c>
      <c r="B1735" s="89"/>
      <c r="C1735" s="262" t="s">
        <v>759</v>
      </c>
      <c r="D1735" s="84">
        <v>43553</v>
      </c>
      <c r="E1735" s="85" t="s">
        <v>4028</v>
      </c>
      <c r="F1735" s="85" t="s">
        <v>6</v>
      </c>
      <c r="G1735" s="85">
        <v>1099777</v>
      </c>
      <c r="H1735" s="89"/>
      <c r="I1735" s="263" t="s">
        <v>4564</v>
      </c>
      <c r="J1735" s="89"/>
      <c r="K1735" s="89"/>
      <c r="L1735" s="89"/>
      <c r="M1735" s="89"/>
      <c r="N1735" s="264">
        <v>0</v>
      </c>
      <c r="O1735" s="264">
        <v>898.04</v>
      </c>
      <c r="P1735" s="89" t="s">
        <v>670</v>
      </c>
    </row>
    <row r="1736" spans="1:16" ht="38.25" hidden="1">
      <c r="A1736" s="261" t="s">
        <v>711</v>
      </c>
      <c r="B1736" s="89"/>
      <c r="C1736" s="262" t="s">
        <v>1405</v>
      </c>
      <c r="D1736" s="84">
        <v>43553</v>
      </c>
      <c r="E1736" s="85" t="s">
        <v>4029</v>
      </c>
      <c r="F1736" s="85" t="s">
        <v>13</v>
      </c>
      <c r="G1736" s="85">
        <v>393626</v>
      </c>
      <c r="H1736" s="89"/>
      <c r="I1736" s="263" t="s">
        <v>720</v>
      </c>
      <c r="J1736" s="89"/>
      <c r="K1736" s="89"/>
      <c r="L1736" s="89"/>
      <c r="M1736" s="89"/>
      <c r="N1736" s="264">
        <v>1312697.7</v>
      </c>
      <c r="O1736" s="264">
        <v>0</v>
      </c>
      <c r="P1736" s="89" t="s">
        <v>670</v>
      </c>
    </row>
    <row r="1737" spans="1:16" ht="38.25" hidden="1">
      <c r="A1737" s="261" t="s">
        <v>711</v>
      </c>
      <c r="B1737" s="89"/>
      <c r="C1737" s="262" t="s">
        <v>1405</v>
      </c>
      <c r="D1737" s="84">
        <v>43553</v>
      </c>
      <c r="E1737" s="85" t="s">
        <v>4030</v>
      </c>
      <c r="F1737" s="85" t="s">
        <v>13</v>
      </c>
      <c r="G1737" s="85">
        <v>393628</v>
      </c>
      <c r="H1737" s="89"/>
      <c r="I1737" s="263" t="s">
        <v>720</v>
      </c>
      <c r="J1737" s="89"/>
      <c r="K1737" s="89"/>
      <c r="L1737" s="89"/>
      <c r="M1737" s="89"/>
      <c r="N1737" s="264">
        <v>1500637.9</v>
      </c>
      <c r="O1737" s="264">
        <v>0</v>
      </c>
      <c r="P1737" s="89" t="s">
        <v>670</v>
      </c>
    </row>
    <row r="1738" spans="1:16" ht="38.25" hidden="1">
      <c r="A1738" s="261" t="s">
        <v>711</v>
      </c>
      <c r="B1738" s="89"/>
      <c r="C1738" s="262" t="s">
        <v>1405</v>
      </c>
      <c r="D1738" s="84">
        <v>43553</v>
      </c>
      <c r="E1738" s="85" t="s">
        <v>4031</v>
      </c>
      <c r="F1738" s="85" t="s">
        <v>13</v>
      </c>
      <c r="G1738" s="85">
        <v>393630</v>
      </c>
      <c r="H1738" s="89"/>
      <c r="I1738" s="263" t="s">
        <v>720</v>
      </c>
      <c r="J1738" s="89"/>
      <c r="K1738" s="89"/>
      <c r="L1738" s="89"/>
      <c r="M1738" s="89"/>
      <c r="N1738" s="264">
        <v>1300830.04</v>
      </c>
      <c r="O1738" s="264">
        <v>0</v>
      </c>
      <c r="P1738" s="89" t="s">
        <v>670</v>
      </c>
    </row>
    <row r="1739" spans="1:16" ht="38.25" hidden="1">
      <c r="A1739" s="261" t="s">
        <v>711</v>
      </c>
      <c r="B1739" s="89"/>
      <c r="C1739" s="262" t="s">
        <v>1405</v>
      </c>
      <c r="D1739" s="84">
        <v>43553</v>
      </c>
      <c r="E1739" s="85" t="s">
        <v>4032</v>
      </c>
      <c r="F1739" s="85" t="s">
        <v>13</v>
      </c>
      <c r="G1739" s="85">
        <v>393632</v>
      </c>
      <c r="H1739" s="89"/>
      <c r="I1739" s="263" t="s">
        <v>720</v>
      </c>
      <c r="J1739" s="89"/>
      <c r="K1739" s="89"/>
      <c r="L1739" s="89"/>
      <c r="M1739" s="89"/>
      <c r="N1739" s="264">
        <v>3572882.41</v>
      </c>
      <c r="O1739" s="264">
        <v>0</v>
      </c>
      <c r="P1739" s="89" t="s">
        <v>670</v>
      </c>
    </row>
    <row r="1740" spans="1:16" ht="38.25" hidden="1">
      <c r="A1740" s="261" t="s">
        <v>711</v>
      </c>
      <c r="B1740" s="89"/>
      <c r="C1740" s="262" t="s">
        <v>1405</v>
      </c>
      <c r="D1740" s="84">
        <v>43553</v>
      </c>
      <c r="E1740" s="85" t="s">
        <v>4033</v>
      </c>
      <c r="F1740" s="85" t="s">
        <v>13</v>
      </c>
      <c r="G1740" s="85">
        <v>393634</v>
      </c>
      <c r="H1740" s="89"/>
      <c r="I1740" s="263" t="s">
        <v>720</v>
      </c>
      <c r="J1740" s="89"/>
      <c r="K1740" s="89"/>
      <c r="L1740" s="89"/>
      <c r="M1740" s="89"/>
      <c r="N1740" s="264">
        <v>1550028.18</v>
      </c>
      <c r="O1740" s="264">
        <v>0</v>
      </c>
      <c r="P1740" s="89" t="s">
        <v>670</v>
      </c>
    </row>
    <row r="1741" spans="1:16" ht="38.25" hidden="1">
      <c r="A1741" s="261" t="s">
        <v>711</v>
      </c>
      <c r="B1741" s="89"/>
      <c r="C1741" s="262" t="s">
        <v>1405</v>
      </c>
      <c r="D1741" s="84">
        <v>43553</v>
      </c>
      <c r="E1741" s="85" t="s">
        <v>4034</v>
      </c>
      <c r="F1741" s="85" t="s">
        <v>13</v>
      </c>
      <c r="G1741" s="85">
        <v>393636</v>
      </c>
      <c r="H1741" s="89"/>
      <c r="I1741" s="263" t="s">
        <v>720</v>
      </c>
      <c r="J1741" s="89"/>
      <c r="K1741" s="89"/>
      <c r="L1741" s="89"/>
      <c r="M1741" s="89"/>
      <c r="N1741" s="264">
        <v>3026597.84</v>
      </c>
      <c r="O1741" s="264">
        <v>0</v>
      </c>
      <c r="P1741" s="89" t="s">
        <v>670</v>
      </c>
    </row>
    <row r="1742" spans="1:16" ht="38.25" hidden="1">
      <c r="A1742" s="261" t="s">
        <v>711</v>
      </c>
      <c r="B1742" s="89"/>
      <c r="C1742" s="262" t="s">
        <v>1405</v>
      </c>
      <c r="D1742" s="84">
        <v>43553</v>
      </c>
      <c r="E1742" s="85" t="s">
        <v>4035</v>
      </c>
      <c r="F1742" s="85" t="s">
        <v>13</v>
      </c>
      <c r="G1742" s="85">
        <v>393638</v>
      </c>
      <c r="H1742" s="89"/>
      <c r="I1742" s="263" t="s">
        <v>720</v>
      </c>
      <c r="J1742" s="89"/>
      <c r="K1742" s="89"/>
      <c r="L1742" s="89"/>
      <c r="M1742" s="89"/>
      <c r="N1742" s="264">
        <v>3491484.12</v>
      </c>
      <c r="O1742" s="264">
        <v>0</v>
      </c>
      <c r="P1742" s="89" t="s">
        <v>670</v>
      </c>
    </row>
    <row r="1743" spans="1:16" ht="38.25" hidden="1">
      <c r="A1743" s="261" t="s">
        <v>711</v>
      </c>
      <c r="B1743" s="89"/>
      <c r="C1743" s="262" t="s">
        <v>1405</v>
      </c>
      <c r="D1743" s="84">
        <v>43553</v>
      </c>
      <c r="E1743" s="85" t="s">
        <v>4036</v>
      </c>
      <c r="F1743" s="85" t="s">
        <v>13</v>
      </c>
      <c r="G1743" s="85">
        <v>393640</v>
      </c>
      <c r="H1743" s="89"/>
      <c r="I1743" s="263" t="s">
        <v>720</v>
      </c>
      <c r="J1743" s="89"/>
      <c r="K1743" s="89"/>
      <c r="L1743" s="89"/>
      <c r="M1743" s="89"/>
      <c r="N1743" s="264">
        <v>1313032.81</v>
      </c>
      <c r="O1743" s="264">
        <v>0</v>
      </c>
      <c r="P1743" s="89" t="s">
        <v>670</v>
      </c>
    </row>
    <row r="1744" spans="1:16" ht="38.25" hidden="1">
      <c r="A1744" s="261" t="s">
        <v>711</v>
      </c>
      <c r="B1744" s="89"/>
      <c r="C1744" s="262" t="s">
        <v>1405</v>
      </c>
      <c r="D1744" s="84">
        <v>43553</v>
      </c>
      <c r="E1744" s="85" t="s">
        <v>4037</v>
      </c>
      <c r="F1744" s="85" t="s">
        <v>13</v>
      </c>
      <c r="G1744" s="85">
        <v>393642</v>
      </c>
      <c r="H1744" s="89"/>
      <c r="I1744" s="263" t="s">
        <v>720</v>
      </c>
      <c r="J1744" s="89"/>
      <c r="K1744" s="89"/>
      <c r="L1744" s="89"/>
      <c r="M1744" s="89"/>
      <c r="N1744" s="264">
        <v>3606398.93</v>
      </c>
      <c r="O1744" s="264">
        <v>0</v>
      </c>
      <c r="P1744" s="89" t="s">
        <v>670</v>
      </c>
    </row>
    <row r="1745" spans="1:16" ht="38.25" hidden="1">
      <c r="A1745" s="261" t="s">
        <v>711</v>
      </c>
      <c r="B1745" s="89"/>
      <c r="C1745" s="262" t="s">
        <v>1405</v>
      </c>
      <c r="D1745" s="84">
        <v>43553</v>
      </c>
      <c r="E1745" s="85" t="s">
        <v>4038</v>
      </c>
      <c r="F1745" s="85" t="s">
        <v>13</v>
      </c>
      <c r="G1745" s="85">
        <v>393644</v>
      </c>
      <c r="H1745" s="89"/>
      <c r="I1745" s="263" t="s">
        <v>720</v>
      </c>
      <c r="J1745" s="89"/>
      <c r="K1745" s="89"/>
      <c r="L1745" s="89"/>
      <c r="M1745" s="89"/>
      <c r="N1745" s="264">
        <v>8312906.4299999997</v>
      </c>
      <c r="O1745" s="264">
        <v>0</v>
      </c>
      <c r="P1745" s="89" t="s">
        <v>670</v>
      </c>
    </row>
    <row r="1746" spans="1:16" ht="38.25" hidden="1">
      <c r="A1746" s="261" t="s">
        <v>711</v>
      </c>
      <c r="B1746" s="89"/>
      <c r="C1746" s="262" t="s">
        <v>1405</v>
      </c>
      <c r="D1746" s="84">
        <v>43553</v>
      </c>
      <c r="E1746" s="85" t="s">
        <v>4039</v>
      </c>
      <c r="F1746" s="85" t="s">
        <v>13</v>
      </c>
      <c r="G1746" s="85">
        <v>393646</v>
      </c>
      <c r="H1746" s="89"/>
      <c r="I1746" s="263" t="s">
        <v>720</v>
      </c>
      <c r="J1746" s="89"/>
      <c r="K1746" s="89"/>
      <c r="L1746" s="89"/>
      <c r="M1746" s="89"/>
      <c r="N1746" s="264">
        <v>1529414.84</v>
      </c>
      <c r="O1746" s="264">
        <v>0</v>
      </c>
      <c r="P1746" s="89" t="s">
        <v>670</v>
      </c>
    </row>
    <row r="1747" spans="1:16" ht="38.25" hidden="1">
      <c r="A1747" s="261" t="s">
        <v>711</v>
      </c>
      <c r="B1747" s="89"/>
      <c r="C1747" s="262" t="s">
        <v>1405</v>
      </c>
      <c r="D1747" s="84">
        <v>43553</v>
      </c>
      <c r="E1747" s="85" t="s">
        <v>4040</v>
      </c>
      <c r="F1747" s="85" t="s">
        <v>13</v>
      </c>
      <c r="G1747" s="85">
        <v>393648</v>
      </c>
      <c r="H1747" s="89"/>
      <c r="I1747" s="263" t="s">
        <v>720</v>
      </c>
      <c r="J1747" s="89"/>
      <c r="K1747" s="89"/>
      <c r="L1747" s="89"/>
      <c r="M1747" s="89"/>
      <c r="N1747" s="264">
        <v>663507.98</v>
      </c>
      <c r="O1747" s="264">
        <v>0</v>
      </c>
      <c r="P1747" s="89" t="s">
        <v>670</v>
      </c>
    </row>
    <row r="1748" spans="1:16" ht="38.25" hidden="1">
      <c r="A1748" s="261" t="s">
        <v>711</v>
      </c>
      <c r="B1748" s="89"/>
      <c r="C1748" s="262" t="s">
        <v>1405</v>
      </c>
      <c r="D1748" s="84">
        <v>43553</v>
      </c>
      <c r="E1748" s="85" t="s">
        <v>4041</v>
      </c>
      <c r="F1748" s="85" t="s">
        <v>13</v>
      </c>
      <c r="G1748" s="85">
        <v>393650</v>
      </c>
      <c r="H1748" s="89"/>
      <c r="I1748" s="263" t="s">
        <v>720</v>
      </c>
      <c r="J1748" s="89"/>
      <c r="K1748" s="89"/>
      <c r="L1748" s="89"/>
      <c r="M1748" s="89"/>
      <c r="N1748" s="264">
        <v>12827432.85</v>
      </c>
      <c r="O1748" s="264">
        <v>0</v>
      </c>
      <c r="P1748" s="89" t="s">
        <v>670</v>
      </c>
    </row>
    <row r="1749" spans="1:16" ht="38.25" hidden="1">
      <c r="A1749" s="261" t="s">
        <v>711</v>
      </c>
      <c r="B1749" s="89"/>
      <c r="C1749" s="262" t="s">
        <v>1405</v>
      </c>
      <c r="D1749" s="84">
        <v>43553</v>
      </c>
      <c r="E1749" s="85" t="s">
        <v>4042</v>
      </c>
      <c r="F1749" s="85" t="s">
        <v>13</v>
      </c>
      <c r="G1749" s="85">
        <v>393652</v>
      </c>
      <c r="H1749" s="89"/>
      <c r="I1749" s="263" t="s">
        <v>720</v>
      </c>
      <c r="J1749" s="89"/>
      <c r="K1749" s="89"/>
      <c r="L1749" s="89"/>
      <c r="M1749" s="89"/>
      <c r="N1749" s="264">
        <v>12577132.51</v>
      </c>
      <c r="O1749" s="264">
        <v>0</v>
      </c>
      <c r="P1749" s="89" t="s">
        <v>670</v>
      </c>
    </row>
    <row r="1750" spans="1:16" ht="38.25" hidden="1">
      <c r="A1750" s="261" t="s">
        <v>711</v>
      </c>
      <c r="B1750" s="89"/>
      <c r="C1750" s="262" t="s">
        <v>1405</v>
      </c>
      <c r="D1750" s="84">
        <v>43553</v>
      </c>
      <c r="E1750" s="85" t="s">
        <v>4043</v>
      </c>
      <c r="F1750" s="85" t="s">
        <v>13</v>
      </c>
      <c r="G1750" s="85">
        <v>393654</v>
      </c>
      <c r="H1750" s="89"/>
      <c r="I1750" s="263" t="s">
        <v>720</v>
      </c>
      <c r="J1750" s="89"/>
      <c r="K1750" s="89"/>
      <c r="L1750" s="89"/>
      <c r="M1750" s="89"/>
      <c r="N1750" s="264">
        <v>6211748.6600000001</v>
      </c>
      <c r="O1750" s="264">
        <v>0</v>
      </c>
      <c r="P1750" s="89" t="s">
        <v>670</v>
      </c>
    </row>
    <row r="1751" spans="1:16" ht="38.25" hidden="1">
      <c r="A1751" s="261" t="s">
        <v>711</v>
      </c>
      <c r="B1751" s="89"/>
      <c r="C1751" s="262" t="s">
        <v>1405</v>
      </c>
      <c r="D1751" s="84">
        <v>43553</v>
      </c>
      <c r="E1751" s="85" t="s">
        <v>4044</v>
      </c>
      <c r="F1751" s="85" t="s">
        <v>13</v>
      </c>
      <c r="G1751" s="85">
        <v>393656</v>
      </c>
      <c r="H1751" s="89"/>
      <c r="I1751" s="263" t="s">
        <v>720</v>
      </c>
      <c r="J1751" s="89"/>
      <c r="K1751" s="89"/>
      <c r="L1751" s="89"/>
      <c r="M1751" s="89"/>
      <c r="N1751" s="264">
        <v>75001172.879999995</v>
      </c>
      <c r="O1751" s="264">
        <v>0</v>
      </c>
      <c r="P1751" s="89" t="s">
        <v>670</v>
      </c>
    </row>
    <row r="1752" spans="1:16" ht="38.25" hidden="1">
      <c r="A1752" s="261" t="s">
        <v>711</v>
      </c>
      <c r="B1752" s="89"/>
      <c r="C1752" s="262" t="s">
        <v>1405</v>
      </c>
      <c r="D1752" s="84">
        <v>43553</v>
      </c>
      <c r="E1752" s="85" t="s">
        <v>4045</v>
      </c>
      <c r="F1752" s="85" t="s">
        <v>13</v>
      </c>
      <c r="G1752" s="85">
        <v>393658</v>
      </c>
      <c r="H1752" s="89"/>
      <c r="I1752" s="263" t="s">
        <v>720</v>
      </c>
      <c r="J1752" s="89"/>
      <c r="K1752" s="89"/>
      <c r="L1752" s="89"/>
      <c r="M1752" s="89"/>
      <c r="N1752" s="264">
        <v>32235461.050000001</v>
      </c>
      <c r="O1752" s="264">
        <v>0</v>
      </c>
      <c r="P1752" s="89" t="s">
        <v>670</v>
      </c>
    </row>
    <row r="1753" spans="1:16" ht="38.25" hidden="1">
      <c r="A1753" s="261" t="s">
        <v>711</v>
      </c>
      <c r="B1753" s="89"/>
      <c r="C1753" s="262" t="s">
        <v>1405</v>
      </c>
      <c r="D1753" s="84">
        <v>43553</v>
      </c>
      <c r="E1753" s="85" t="s">
        <v>4046</v>
      </c>
      <c r="F1753" s="85" t="s">
        <v>13</v>
      </c>
      <c r="G1753" s="85">
        <v>393660</v>
      </c>
      <c r="H1753" s="89"/>
      <c r="I1753" s="263" t="s">
        <v>720</v>
      </c>
      <c r="J1753" s="89"/>
      <c r="K1753" s="89"/>
      <c r="L1753" s="89"/>
      <c r="M1753" s="89"/>
      <c r="N1753" s="264">
        <v>7443.37</v>
      </c>
      <c r="O1753" s="264">
        <v>0</v>
      </c>
      <c r="P1753" s="89" t="s">
        <v>670</v>
      </c>
    </row>
    <row r="1754" spans="1:16" ht="38.25" hidden="1">
      <c r="A1754" s="261" t="s">
        <v>711</v>
      </c>
      <c r="B1754" s="89"/>
      <c r="C1754" s="262" t="s">
        <v>1405</v>
      </c>
      <c r="D1754" s="84">
        <v>43553</v>
      </c>
      <c r="E1754" s="85" t="s">
        <v>4047</v>
      </c>
      <c r="F1754" s="85" t="s">
        <v>13</v>
      </c>
      <c r="G1754" s="85">
        <v>393662</v>
      </c>
      <c r="H1754" s="89"/>
      <c r="I1754" s="263" t="s">
        <v>720</v>
      </c>
      <c r="J1754" s="89"/>
      <c r="K1754" s="89"/>
      <c r="L1754" s="89"/>
      <c r="M1754" s="89"/>
      <c r="N1754" s="264">
        <v>11233.11</v>
      </c>
      <c r="O1754" s="264">
        <v>0</v>
      </c>
      <c r="P1754" s="89" t="s">
        <v>670</v>
      </c>
    </row>
    <row r="1755" spans="1:16" ht="38.25" hidden="1">
      <c r="A1755" s="261" t="s">
        <v>711</v>
      </c>
      <c r="B1755" s="89"/>
      <c r="C1755" s="262" t="s">
        <v>1405</v>
      </c>
      <c r="D1755" s="84">
        <v>43553</v>
      </c>
      <c r="E1755" s="85" t="s">
        <v>4048</v>
      </c>
      <c r="F1755" s="85" t="s">
        <v>13</v>
      </c>
      <c r="G1755" s="85">
        <v>393664</v>
      </c>
      <c r="H1755" s="89"/>
      <c r="I1755" s="263" t="s">
        <v>720</v>
      </c>
      <c r="J1755" s="89"/>
      <c r="K1755" s="89"/>
      <c r="L1755" s="89"/>
      <c r="M1755" s="89"/>
      <c r="N1755" s="264">
        <v>1201.3900000000001</v>
      </c>
      <c r="O1755" s="264">
        <v>0</v>
      </c>
      <c r="P1755" s="89" t="s">
        <v>670</v>
      </c>
    </row>
    <row r="1756" spans="1:16" ht="38.25" hidden="1">
      <c r="A1756" s="261" t="s">
        <v>711</v>
      </c>
      <c r="B1756" s="89"/>
      <c r="C1756" s="262" t="s">
        <v>1405</v>
      </c>
      <c r="D1756" s="84">
        <v>43553</v>
      </c>
      <c r="E1756" s="85" t="s">
        <v>4049</v>
      </c>
      <c r="F1756" s="85" t="s">
        <v>13</v>
      </c>
      <c r="G1756" s="85">
        <v>393666</v>
      </c>
      <c r="H1756" s="89"/>
      <c r="I1756" s="263" t="s">
        <v>720</v>
      </c>
      <c r="J1756" s="89"/>
      <c r="K1756" s="89"/>
      <c r="L1756" s="89"/>
      <c r="M1756" s="89"/>
      <c r="N1756" s="264">
        <v>11205.6</v>
      </c>
      <c r="O1756" s="264">
        <v>0</v>
      </c>
      <c r="P1756" s="89" t="s">
        <v>670</v>
      </c>
    </row>
    <row r="1757" spans="1:16" ht="38.25" hidden="1">
      <c r="A1757" s="261" t="s">
        <v>711</v>
      </c>
      <c r="B1757" s="89"/>
      <c r="C1757" s="262" t="s">
        <v>1405</v>
      </c>
      <c r="D1757" s="84">
        <v>43553</v>
      </c>
      <c r="E1757" s="85" t="s">
        <v>4050</v>
      </c>
      <c r="F1757" s="85" t="s">
        <v>13</v>
      </c>
      <c r="G1757" s="85">
        <v>393668</v>
      </c>
      <c r="H1757" s="89"/>
      <c r="I1757" s="263" t="s">
        <v>720</v>
      </c>
      <c r="J1757" s="89"/>
      <c r="K1757" s="89"/>
      <c r="L1757" s="89"/>
      <c r="M1757" s="89"/>
      <c r="N1757" s="264">
        <v>11205.6</v>
      </c>
      <c r="O1757" s="264">
        <v>0</v>
      </c>
      <c r="P1757" s="89" t="s">
        <v>670</v>
      </c>
    </row>
    <row r="1758" spans="1:16" ht="38.25" hidden="1">
      <c r="A1758" s="261" t="s">
        <v>711</v>
      </c>
      <c r="B1758" s="89"/>
      <c r="C1758" s="262" t="s">
        <v>1405</v>
      </c>
      <c r="D1758" s="84">
        <v>43553</v>
      </c>
      <c r="E1758" s="85" t="s">
        <v>4051</v>
      </c>
      <c r="F1758" s="85" t="s">
        <v>13</v>
      </c>
      <c r="G1758" s="85">
        <v>393670</v>
      </c>
      <c r="H1758" s="89"/>
      <c r="I1758" s="263" t="s">
        <v>720</v>
      </c>
      <c r="J1758" s="89"/>
      <c r="K1758" s="89"/>
      <c r="L1758" s="89"/>
      <c r="M1758" s="89"/>
      <c r="N1758" s="264">
        <v>11205.6</v>
      </c>
      <c r="O1758" s="264">
        <v>0</v>
      </c>
      <c r="P1758" s="89" t="s">
        <v>670</v>
      </c>
    </row>
    <row r="1759" spans="1:16" ht="38.25" hidden="1">
      <c r="A1759" s="261" t="s">
        <v>711</v>
      </c>
      <c r="B1759" s="89"/>
      <c r="C1759" s="262" t="s">
        <v>1405</v>
      </c>
      <c r="D1759" s="84">
        <v>43553</v>
      </c>
      <c r="E1759" s="85" t="s">
        <v>4052</v>
      </c>
      <c r="F1759" s="85" t="s">
        <v>13</v>
      </c>
      <c r="G1759" s="85">
        <v>393672</v>
      </c>
      <c r="H1759" s="89"/>
      <c r="I1759" s="263" t="s">
        <v>720</v>
      </c>
      <c r="J1759" s="89"/>
      <c r="K1759" s="89"/>
      <c r="L1759" s="89"/>
      <c r="M1759" s="89"/>
      <c r="N1759" s="264">
        <v>11205.6</v>
      </c>
      <c r="O1759" s="264">
        <v>0</v>
      </c>
      <c r="P1759" s="89" t="s">
        <v>670</v>
      </c>
    </row>
    <row r="1760" spans="1:16" ht="38.25" hidden="1">
      <c r="A1760" s="261" t="s">
        <v>711</v>
      </c>
      <c r="B1760" s="89"/>
      <c r="C1760" s="262" t="s">
        <v>1405</v>
      </c>
      <c r="D1760" s="84">
        <v>43553</v>
      </c>
      <c r="E1760" s="85" t="s">
        <v>4053</v>
      </c>
      <c r="F1760" s="85" t="s">
        <v>13</v>
      </c>
      <c r="G1760" s="85">
        <v>393674</v>
      </c>
      <c r="H1760" s="89"/>
      <c r="I1760" s="263" t="s">
        <v>720</v>
      </c>
      <c r="J1760" s="89"/>
      <c r="K1760" s="89"/>
      <c r="L1760" s="89"/>
      <c r="M1760" s="89"/>
      <c r="N1760" s="264">
        <v>214903.08</v>
      </c>
      <c r="O1760" s="264">
        <v>0</v>
      </c>
      <c r="P1760" s="89" t="s">
        <v>670</v>
      </c>
    </row>
    <row r="1761" spans="1:16" ht="38.25" hidden="1">
      <c r="A1761" s="261" t="s">
        <v>711</v>
      </c>
      <c r="B1761" s="89"/>
      <c r="C1761" s="262" t="s">
        <v>1405</v>
      </c>
      <c r="D1761" s="84">
        <v>43553</v>
      </c>
      <c r="E1761" s="85" t="s">
        <v>4054</v>
      </c>
      <c r="F1761" s="85" t="s">
        <v>13</v>
      </c>
      <c r="G1761" s="85">
        <v>393676</v>
      </c>
      <c r="H1761" s="89"/>
      <c r="I1761" s="263" t="s">
        <v>720</v>
      </c>
      <c r="J1761" s="89"/>
      <c r="K1761" s="89"/>
      <c r="L1761" s="89"/>
      <c r="M1761" s="89"/>
      <c r="N1761" s="264">
        <v>3970.02</v>
      </c>
      <c r="O1761" s="264">
        <v>0</v>
      </c>
      <c r="P1761" s="89" t="s">
        <v>670</v>
      </c>
    </row>
    <row r="1762" spans="1:16" ht="38.25" hidden="1">
      <c r="A1762" s="261" t="s">
        <v>711</v>
      </c>
      <c r="B1762" s="89"/>
      <c r="C1762" s="262" t="s">
        <v>1405</v>
      </c>
      <c r="D1762" s="84">
        <v>43553</v>
      </c>
      <c r="E1762" s="85" t="s">
        <v>4055</v>
      </c>
      <c r="F1762" s="85" t="s">
        <v>13</v>
      </c>
      <c r="G1762" s="85">
        <v>393678</v>
      </c>
      <c r="H1762" s="89"/>
      <c r="I1762" s="263" t="s">
        <v>720</v>
      </c>
      <c r="J1762" s="89"/>
      <c r="K1762" s="89"/>
      <c r="L1762" s="89"/>
      <c r="M1762" s="89"/>
      <c r="N1762" s="264">
        <v>424.57</v>
      </c>
      <c r="O1762" s="264">
        <v>0</v>
      </c>
      <c r="P1762" s="89" t="s">
        <v>670</v>
      </c>
    </row>
    <row r="1763" spans="1:16" ht="38.25" hidden="1">
      <c r="A1763" s="261" t="s">
        <v>711</v>
      </c>
      <c r="B1763" s="89"/>
      <c r="C1763" s="262" t="s">
        <v>1405</v>
      </c>
      <c r="D1763" s="84">
        <v>43553</v>
      </c>
      <c r="E1763" s="85" t="s">
        <v>4056</v>
      </c>
      <c r="F1763" s="85" t="s">
        <v>13</v>
      </c>
      <c r="G1763" s="85">
        <v>393680</v>
      </c>
      <c r="H1763" s="89"/>
      <c r="I1763" s="263" t="s">
        <v>720</v>
      </c>
      <c r="J1763" s="89"/>
      <c r="K1763" s="89"/>
      <c r="L1763" s="89"/>
      <c r="M1763" s="89"/>
      <c r="N1763" s="264">
        <v>895.37</v>
      </c>
      <c r="O1763" s="264">
        <v>0</v>
      </c>
      <c r="P1763" s="89" t="s">
        <v>670</v>
      </c>
    </row>
    <row r="1764" spans="1:16" ht="38.25" hidden="1">
      <c r="A1764" s="261" t="s">
        <v>711</v>
      </c>
      <c r="B1764" s="89"/>
      <c r="C1764" s="262" t="s">
        <v>1405</v>
      </c>
      <c r="D1764" s="84">
        <v>43553</v>
      </c>
      <c r="E1764" s="85" t="s">
        <v>4057</v>
      </c>
      <c r="F1764" s="85" t="s">
        <v>13</v>
      </c>
      <c r="G1764" s="85">
        <v>393682</v>
      </c>
      <c r="H1764" s="89"/>
      <c r="I1764" s="263" t="s">
        <v>720</v>
      </c>
      <c r="J1764" s="89"/>
      <c r="K1764" s="89"/>
      <c r="L1764" s="89"/>
      <c r="M1764" s="89"/>
      <c r="N1764" s="264">
        <v>3960.35</v>
      </c>
      <c r="O1764" s="264">
        <v>0</v>
      </c>
      <c r="P1764" s="89" t="s">
        <v>670</v>
      </c>
    </row>
    <row r="1765" spans="1:16" ht="38.25" hidden="1">
      <c r="A1765" s="261" t="s">
        <v>711</v>
      </c>
      <c r="B1765" s="89"/>
      <c r="C1765" s="262" t="s">
        <v>1405</v>
      </c>
      <c r="D1765" s="84">
        <v>43553</v>
      </c>
      <c r="E1765" s="85" t="s">
        <v>4058</v>
      </c>
      <c r="F1765" s="85" t="s">
        <v>13</v>
      </c>
      <c r="G1765" s="85">
        <v>393684</v>
      </c>
      <c r="H1765" s="89"/>
      <c r="I1765" s="263" t="s">
        <v>720</v>
      </c>
      <c r="J1765" s="89"/>
      <c r="K1765" s="89"/>
      <c r="L1765" s="89"/>
      <c r="M1765" s="89"/>
      <c r="N1765" s="264">
        <v>3960.35</v>
      </c>
      <c r="O1765" s="264">
        <v>0</v>
      </c>
      <c r="P1765" s="89" t="s">
        <v>670</v>
      </c>
    </row>
    <row r="1766" spans="1:16" ht="38.25" hidden="1">
      <c r="A1766" s="261" t="s">
        <v>711</v>
      </c>
      <c r="B1766" s="89"/>
      <c r="C1766" s="262" t="s">
        <v>1405</v>
      </c>
      <c r="D1766" s="84">
        <v>43553</v>
      </c>
      <c r="E1766" s="85" t="s">
        <v>4059</v>
      </c>
      <c r="F1766" s="85" t="s">
        <v>13</v>
      </c>
      <c r="G1766" s="85">
        <v>393686</v>
      </c>
      <c r="H1766" s="89"/>
      <c r="I1766" s="263" t="s">
        <v>720</v>
      </c>
      <c r="J1766" s="89"/>
      <c r="K1766" s="89"/>
      <c r="L1766" s="89"/>
      <c r="M1766" s="89"/>
      <c r="N1766" s="264">
        <v>3960.35</v>
      </c>
      <c r="O1766" s="264">
        <v>0</v>
      </c>
      <c r="P1766" s="89" t="s">
        <v>670</v>
      </c>
    </row>
    <row r="1767" spans="1:16" ht="38.25" hidden="1">
      <c r="A1767" s="261" t="s">
        <v>711</v>
      </c>
      <c r="B1767" s="89"/>
      <c r="C1767" s="262" t="s">
        <v>1405</v>
      </c>
      <c r="D1767" s="84">
        <v>43553</v>
      </c>
      <c r="E1767" s="85" t="s">
        <v>4060</v>
      </c>
      <c r="F1767" s="85" t="s">
        <v>13</v>
      </c>
      <c r="G1767" s="85">
        <v>393688</v>
      </c>
      <c r="H1767" s="89"/>
      <c r="I1767" s="263" t="s">
        <v>720</v>
      </c>
      <c r="J1767" s="89"/>
      <c r="K1767" s="89"/>
      <c r="L1767" s="89"/>
      <c r="M1767" s="89"/>
      <c r="N1767" s="264">
        <v>3960.35</v>
      </c>
      <c r="O1767" s="264">
        <v>0</v>
      </c>
      <c r="P1767" s="89" t="s">
        <v>670</v>
      </c>
    </row>
    <row r="1768" spans="1:16" ht="38.25" hidden="1">
      <c r="A1768" s="261" t="s">
        <v>711</v>
      </c>
      <c r="B1768" s="89"/>
      <c r="C1768" s="262" t="s">
        <v>1405</v>
      </c>
      <c r="D1768" s="84">
        <v>43553</v>
      </c>
      <c r="E1768" s="85" t="s">
        <v>4061</v>
      </c>
      <c r="F1768" s="85" t="s">
        <v>13</v>
      </c>
      <c r="G1768" s="85">
        <v>393690</v>
      </c>
      <c r="H1768" s="89"/>
      <c r="I1768" s="263" t="s">
        <v>720</v>
      </c>
      <c r="J1768" s="89"/>
      <c r="K1768" s="89"/>
      <c r="L1768" s="89"/>
      <c r="M1768" s="89"/>
      <c r="N1768" s="264">
        <v>30853.06</v>
      </c>
      <c r="O1768" s="264">
        <v>0</v>
      </c>
      <c r="P1768" s="89" t="s">
        <v>670</v>
      </c>
    </row>
    <row r="1769" spans="1:16" ht="38.25" hidden="1">
      <c r="A1769" s="261" t="s">
        <v>711</v>
      </c>
      <c r="B1769" s="89"/>
      <c r="C1769" s="262" t="s">
        <v>1405</v>
      </c>
      <c r="D1769" s="84">
        <v>43553</v>
      </c>
      <c r="E1769" s="85" t="s">
        <v>4062</v>
      </c>
      <c r="F1769" s="85" t="s">
        <v>13</v>
      </c>
      <c r="G1769" s="85">
        <v>393692</v>
      </c>
      <c r="H1769" s="89"/>
      <c r="I1769" s="263" t="s">
        <v>720</v>
      </c>
      <c r="J1769" s="89"/>
      <c r="K1769" s="89"/>
      <c r="L1769" s="89"/>
      <c r="M1769" s="89"/>
      <c r="N1769" s="264">
        <v>3299.73</v>
      </c>
      <c r="O1769" s="264">
        <v>0</v>
      </c>
      <c r="P1769" s="89" t="s">
        <v>670</v>
      </c>
    </row>
    <row r="1770" spans="1:16" ht="38.25" hidden="1">
      <c r="A1770" s="261" t="s">
        <v>711</v>
      </c>
      <c r="B1770" s="89"/>
      <c r="C1770" s="262" t="s">
        <v>1405</v>
      </c>
      <c r="D1770" s="84">
        <v>43553</v>
      </c>
      <c r="E1770" s="85" t="s">
        <v>4063</v>
      </c>
      <c r="F1770" s="85" t="s">
        <v>13</v>
      </c>
      <c r="G1770" s="85">
        <v>393694</v>
      </c>
      <c r="H1770" s="89"/>
      <c r="I1770" s="263" t="s">
        <v>720</v>
      </c>
      <c r="J1770" s="89"/>
      <c r="K1770" s="89"/>
      <c r="L1770" s="89"/>
      <c r="M1770" s="89"/>
      <c r="N1770" s="264">
        <v>6958.37</v>
      </c>
      <c r="O1770" s="264">
        <v>0</v>
      </c>
      <c r="P1770" s="89" t="s">
        <v>670</v>
      </c>
    </row>
    <row r="1771" spans="1:16" ht="38.25" hidden="1">
      <c r="A1771" s="261" t="s">
        <v>711</v>
      </c>
      <c r="B1771" s="89"/>
      <c r="C1771" s="262" t="s">
        <v>1405</v>
      </c>
      <c r="D1771" s="84">
        <v>43553</v>
      </c>
      <c r="E1771" s="85" t="s">
        <v>4064</v>
      </c>
      <c r="F1771" s="85" t="s">
        <v>13</v>
      </c>
      <c r="G1771" s="85">
        <v>393696</v>
      </c>
      <c r="H1771" s="89"/>
      <c r="I1771" s="263" t="s">
        <v>720</v>
      </c>
      <c r="J1771" s="89"/>
      <c r="K1771" s="89"/>
      <c r="L1771" s="89"/>
      <c r="M1771" s="89"/>
      <c r="N1771" s="264">
        <v>30777.599999999999</v>
      </c>
      <c r="O1771" s="264">
        <v>0</v>
      </c>
      <c r="P1771" s="89" t="s">
        <v>670</v>
      </c>
    </row>
    <row r="1772" spans="1:16" ht="38.25" hidden="1">
      <c r="A1772" s="261" t="s">
        <v>711</v>
      </c>
      <c r="B1772" s="89"/>
      <c r="C1772" s="262" t="s">
        <v>1405</v>
      </c>
      <c r="D1772" s="84">
        <v>43553</v>
      </c>
      <c r="E1772" s="85" t="s">
        <v>4065</v>
      </c>
      <c r="F1772" s="85" t="s">
        <v>13</v>
      </c>
      <c r="G1772" s="85">
        <v>393698</v>
      </c>
      <c r="H1772" s="89"/>
      <c r="I1772" s="263" t="s">
        <v>720</v>
      </c>
      <c r="J1772" s="89"/>
      <c r="K1772" s="89"/>
      <c r="L1772" s="89"/>
      <c r="M1772" s="89"/>
      <c r="N1772" s="264">
        <v>30777.599999999999</v>
      </c>
      <c r="O1772" s="264">
        <v>0</v>
      </c>
      <c r="P1772" s="89" t="s">
        <v>670</v>
      </c>
    </row>
    <row r="1773" spans="1:16" ht="38.25" hidden="1">
      <c r="A1773" s="261" t="s">
        <v>711</v>
      </c>
      <c r="B1773" s="89"/>
      <c r="C1773" s="262" t="s">
        <v>1405</v>
      </c>
      <c r="D1773" s="84">
        <v>43553</v>
      </c>
      <c r="E1773" s="85" t="s">
        <v>4066</v>
      </c>
      <c r="F1773" s="85" t="s">
        <v>13</v>
      </c>
      <c r="G1773" s="85">
        <v>393700</v>
      </c>
      <c r="H1773" s="89"/>
      <c r="I1773" s="263" t="s">
        <v>720</v>
      </c>
      <c r="J1773" s="89"/>
      <c r="K1773" s="89"/>
      <c r="L1773" s="89"/>
      <c r="M1773" s="89"/>
      <c r="N1773" s="264">
        <v>30777.599999999999</v>
      </c>
      <c r="O1773" s="264">
        <v>0</v>
      </c>
      <c r="P1773" s="89" t="s">
        <v>670</v>
      </c>
    </row>
    <row r="1774" spans="1:16" ht="38.25" hidden="1">
      <c r="A1774" s="261" t="s">
        <v>711</v>
      </c>
      <c r="B1774" s="89"/>
      <c r="C1774" s="262" t="s">
        <v>1405</v>
      </c>
      <c r="D1774" s="84">
        <v>43553</v>
      </c>
      <c r="E1774" s="85" t="s">
        <v>4067</v>
      </c>
      <c r="F1774" s="85" t="s">
        <v>13</v>
      </c>
      <c r="G1774" s="85">
        <v>393702</v>
      </c>
      <c r="H1774" s="89"/>
      <c r="I1774" s="263" t="s">
        <v>720</v>
      </c>
      <c r="J1774" s="89"/>
      <c r="K1774" s="89"/>
      <c r="L1774" s="89"/>
      <c r="M1774" s="89"/>
      <c r="N1774" s="264">
        <v>30777.599999999999</v>
      </c>
      <c r="O1774" s="264">
        <v>0</v>
      </c>
      <c r="P1774" s="89" t="s">
        <v>670</v>
      </c>
    </row>
    <row r="1775" spans="1:16" ht="38.25" hidden="1">
      <c r="A1775" s="261" t="s">
        <v>711</v>
      </c>
      <c r="B1775" s="89"/>
      <c r="C1775" s="262" t="s">
        <v>1405</v>
      </c>
      <c r="D1775" s="84">
        <v>43553</v>
      </c>
      <c r="E1775" s="85" t="s">
        <v>4068</v>
      </c>
      <c r="F1775" s="85" t="s">
        <v>13</v>
      </c>
      <c r="G1775" s="85">
        <v>393704</v>
      </c>
      <c r="H1775" s="89"/>
      <c r="I1775" s="263" t="s">
        <v>720</v>
      </c>
      <c r="J1775" s="89"/>
      <c r="K1775" s="89"/>
      <c r="L1775" s="89"/>
      <c r="M1775" s="89"/>
      <c r="N1775" s="264">
        <v>3064.98</v>
      </c>
      <c r="O1775" s="264">
        <v>0</v>
      </c>
      <c r="P1775" s="89" t="s">
        <v>670</v>
      </c>
    </row>
    <row r="1776" spans="1:16" ht="38.25" hidden="1">
      <c r="A1776" s="261" t="s">
        <v>711</v>
      </c>
      <c r="B1776" s="89"/>
      <c r="C1776" s="262" t="s">
        <v>1405</v>
      </c>
      <c r="D1776" s="84">
        <v>43553</v>
      </c>
      <c r="E1776" s="85" t="s">
        <v>4069</v>
      </c>
      <c r="F1776" s="85" t="s">
        <v>13</v>
      </c>
      <c r="G1776" s="85">
        <v>393706</v>
      </c>
      <c r="H1776" s="89"/>
      <c r="I1776" s="263" t="s">
        <v>720</v>
      </c>
      <c r="J1776" s="89"/>
      <c r="K1776" s="89"/>
      <c r="L1776" s="89"/>
      <c r="M1776" s="89"/>
      <c r="N1776" s="264">
        <v>3535.71</v>
      </c>
      <c r="O1776" s="264">
        <v>0</v>
      </c>
      <c r="P1776" s="89" t="s">
        <v>670</v>
      </c>
    </row>
    <row r="1777" spans="1:16" ht="38.25" hidden="1">
      <c r="A1777" s="261" t="s">
        <v>711</v>
      </c>
      <c r="B1777" s="89"/>
      <c r="C1777" s="262" t="s">
        <v>1405</v>
      </c>
      <c r="D1777" s="84">
        <v>43553</v>
      </c>
      <c r="E1777" s="85" t="s">
        <v>4070</v>
      </c>
      <c r="F1777" s="85" t="s">
        <v>13</v>
      </c>
      <c r="G1777" s="85">
        <v>393708</v>
      </c>
      <c r="H1777" s="89"/>
      <c r="I1777" s="263" t="s">
        <v>720</v>
      </c>
      <c r="J1777" s="89"/>
      <c r="K1777" s="89"/>
      <c r="L1777" s="89"/>
      <c r="M1777" s="89"/>
      <c r="N1777" s="264">
        <v>1329.67</v>
      </c>
      <c r="O1777" s="264">
        <v>0</v>
      </c>
      <c r="P1777" s="89" t="s">
        <v>670</v>
      </c>
    </row>
    <row r="1778" spans="1:16" ht="38.25" hidden="1">
      <c r="A1778" s="261" t="s">
        <v>711</v>
      </c>
      <c r="B1778" s="89"/>
      <c r="C1778" s="262" t="s">
        <v>1405</v>
      </c>
      <c r="D1778" s="84">
        <v>43553</v>
      </c>
      <c r="E1778" s="85" t="s">
        <v>4071</v>
      </c>
      <c r="F1778" s="85" t="s">
        <v>13</v>
      </c>
      <c r="G1778" s="85">
        <v>393710</v>
      </c>
      <c r="H1778" s="89"/>
      <c r="I1778" s="263" t="s">
        <v>720</v>
      </c>
      <c r="J1778" s="89"/>
      <c r="K1778" s="89"/>
      <c r="L1778" s="89"/>
      <c r="M1778" s="89"/>
      <c r="N1778" s="264">
        <v>3762.3</v>
      </c>
      <c r="O1778" s="264">
        <v>0</v>
      </c>
      <c r="P1778" s="89" t="s">
        <v>670</v>
      </c>
    </row>
    <row r="1779" spans="1:16" ht="38.25" hidden="1">
      <c r="A1779" s="261" t="s">
        <v>711</v>
      </c>
      <c r="B1779" s="89"/>
      <c r="C1779" s="262" t="s">
        <v>1405</v>
      </c>
      <c r="D1779" s="84">
        <v>43553</v>
      </c>
      <c r="E1779" s="85" t="s">
        <v>4072</v>
      </c>
      <c r="F1779" s="85" t="s">
        <v>13</v>
      </c>
      <c r="G1779" s="85">
        <v>393712</v>
      </c>
      <c r="H1779" s="89"/>
      <c r="I1779" s="263" t="s">
        <v>720</v>
      </c>
      <c r="J1779" s="89"/>
      <c r="K1779" s="89"/>
      <c r="L1779" s="89"/>
      <c r="M1779" s="89"/>
      <c r="N1779" s="264">
        <v>8672.2099999999991</v>
      </c>
      <c r="O1779" s="264">
        <v>0</v>
      </c>
      <c r="P1779" s="89" t="s">
        <v>670</v>
      </c>
    </row>
    <row r="1780" spans="1:16" ht="38.25" hidden="1">
      <c r="A1780" s="261" t="s">
        <v>711</v>
      </c>
      <c r="B1780" s="89"/>
      <c r="C1780" s="262" t="s">
        <v>1405</v>
      </c>
      <c r="D1780" s="84">
        <v>43553</v>
      </c>
      <c r="E1780" s="85" t="s">
        <v>4073</v>
      </c>
      <c r="F1780" s="85" t="s">
        <v>13</v>
      </c>
      <c r="G1780" s="85">
        <v>393714</v>
      </c>
      <c r="H1780" s="89"/>
      <c r="I1780" s="263" t="s">
        <v>720</v>
      </c>
      <c r="J1780" s="89"/>
      <c r="K1780" s="89"/>
      <c r="L1780" s="89"/>
      <c r="M1780" s="89"/>
      <c r="N1780" s="264">
        <v>10333.49</v>
      </c>
      <c r="O1780" s="264">
        <v>0</v>
      </c>
      <c r="P1780" s="89" t="s">
        <v>670</v>
      </c>
    </row>
    <row r="1781" spans="1:16" ht="38.25" hidden="1">
      <c r="A1781" s="261" t="s">
        <v>711</v>
      </c>
      <c r="B1781" s="89"/>
      <c r="C1781" s="262" t="s">
        <v>1405</v>
      </c>
      <c r="D1781" s="84">
        <v>43553</v>
      </c>
      <c r="E1781" s="85" t="s">
        <v>4074</v>
      </c>
      <c r="F1781" s="85" t="s">
        <v>13</v>
      </c>
      <c r="G1781" s="85">
        <v>393716</v>
      </c>
      <c r="H1781" s="89"/>
      <c r="I1781" s="263" t="s">
        <v>720</v>
      </c>
      <c r="J1781" s="89"/>
      <c r="K1781" s="89"/>
      <c r="L1781" s="89"/>
      <c r="M1781" s="89"/>
      <c r="N1781" s="264">
        <v>27477.87</v>
      </c>
      <c r="O1781" s="264">
        <v>0</v>
      </c>
      <c r="P1781" s="89" t="s">
        <v>670</v>
      </c>
    </row>
    <row r="1782" spans="1:16" ht="63.75" hidden="1">
      <c r="A1782" s="261" t="s">
        <v>556</v>
      </c>
      <c r="B1782" s="89"/>
      <c r="C1782" s="262" t="s">
        <v>616</v>
      </c>
      <c r="D1782" s="84">
        <v>43553</v>
      </c>
      <c r="E1782" s="85" t="s">
        <v>4075</v>
      </c>
      <c r="F1782" s="85" t="s">
        <v>11</v>
      </c>
      <c r="G1782" s="85">
        <v>950546</v>
      </c>
      <c r="H1782" s="89"/>
      <c r="I1782" s="263" t="s">
        <v>751</v>
      </c>
      <c r="J1782" s="89"/>
      <c r="K1782" s="89"/>
      <c r="L1782" s="89"/>
      <c r="M1782" s="89"/>
      <c r="N1782" s="264">
        <v>50</v>
      </c>
      <c r="O1782" s="264">
        <v>0</v>
      </c>
      <c r="P1782" s="89" t="s">
        <v>670</v>
      </c>
    </row>
    <row r="1783" spans="1:16" ht="38.25" hidden="1">
      <c r="A1783" s="261" t="s">
        <v>711</v>
      </c>
      <c r="B1783" s="89"/>
      <c r="C1783" s="262" t="s">
        <v>1405</v>
      </c>
      <c r="D1783" s="84">
        <v>43553</v>
      </c>
      <c r="E1783" s="85" t="s">
        <v>4076</v>
      </c>
      <c r="F1783" s="85" t="s">
        <v>13</v>
      </c>
      <c r="G1783" s="85">
        <v>393508</v>
      </c>
      <c r="H1783" s="89"/>
      <c r="I1783" s="263" t="s">
        <v>720</v>
      </c>
      <c r="J1783" s="89"/>
      <c r="K1783" s="89"/>
      <c r="L1783" s="89"/>
      <c r="M1783" s="89"/>
      <c r="N1783" s="264">
        <v>1680843.92</v>
      </c>
      <c r="O1783" s="264">
        <v>0</v>
      </c>
      <c r="P1783" s="89" t="s">
        <v>670</v>
      </c>
    </row>
    <row r="1784" spans="1:16" ht="38.25" hidden="1">
      <c r="A1784" s="261" t="s">
        <v>711</v>
      </c>
      <c r="B1784" s="89"/>
      <c r="C1784" s="262" t="s">
        <v>1405</v>
      </c>
      <c r="D1784" s="84">
        <v>43553</v>
      </c>
      <c r="E1784" s="85" t="s">
        <v>4077</v>
      </c>
      <c r="F1784" s="85" t="s">
        <v>13</v>
      </c>
      <c r="G1784" s="85">
        <v>393510</v>
      </c>
      <c r="H1784" s="89"/>
      <c r="I1784" s="263" t="s">
        <v>720</v>
      </c>
      <c r="J1784" s="89"/>
      <c r="K1784" s="89"/>
      <c r="L1784" s="89"/>
      <c r="M1784" s="89"/>
      <c r="N1784" s="264">
        <v>1680843.92</v>
      </c>
      <c r="O1784" s="264">
        <v>0</v>
      </c>
      <c r="P1784" s="89" t="s">
        <v>670</v>
      </c>
    </row>
    <row r="1785" spans="1:16" ht="38.25" hidden="1">
      <c r="A1785" s="261" t="s">
        <v>711</v>
      </c>
      <c r="B1785" s="89"/>
      <c r="C1785" s="262" t="s">
        <v>1405</v>
      </c>
      <c r="D1785" s="84">
        <v>43553</v>
      </c>
      <c r="E1785" s="85" t="s">
        <v>4078</v>
      </c>
      <c r="F1785" s="85" t="s">
        <v>13</v>
      </c>
      <c r="G1785" s="85">
        <v>393512</v>
      </c>
      <c r="H1785" s="89"/>
      <c r="I1785" s="263" t="s">
        <v>720</v>
      </c>
      <c r="J1785" s="89"/>
      <c r="K1785" s="89"/>
      <c r="L1785" s="89"/>
      <c r="M1785" s="89"/>
      <c r="N1785" s="264">
        <v>1680843.92</v>
      </c>
      <c r="O1785" s="264">
        <v>0</v>
      </c>
      <c r="P1785" s="89" t="s">
        <v>670</v>
      </c>
    </row>
    <row r="1786" spans="1:16" ht="38.25" hidden="1">
      <c r="A1786" s="261" t="s">
        <v>711</v>
      </c>
      <c r="B1786" s="89"/>
      <c r="C1786" s="262" t="s">
        <v>1405</v>
      </c>
      <c r="D1786" s="84">
        <v>43553</v>
      </c>
      <c r="E1786" s="85" t="s">
        <v>4079</v>
      </c>
      <c r="F1786" s="85" t="s">
        <v>13</v>
      </c>
      <c r="G1786" s="85">
        <v>393514</v>
      </c>
      <c r="H1786" s="89"/>
      <c r="I1786" s="263" t="s">
        <v>720</v>
      </c>
      <c r="J1786" s="89"/>
      <c r="K1786" s="89"/>
      <c r="L1786" s="89"/>
      <c r="M1786" s="89"/>
      <c r="N1786" s="264">
        <v>1680843.92</v>
      </c>
      <c r="O1786" s="264">
        <v>0</v>
      </c>
      <c r="P1786" s="89" t="s">
        <v>670</v>
      </c>
    </row>
    <row r="1787" spans="1:16" ht="38.25" hidden="1">
      <c r="A1787" s="261" t="s">
        <v>711</v>
      </c>
      <c r="B1787" s="89"/>
      <c r="C1787" s="262" t="s">
        <v>1405</v>
      </c>
      <c r="D1787" s="84">
        <v>43553</v>
      </c>
      <c r="E1787" s="85" t="s">
        <v>4080</v>
      </c>
      <c r="F1787" s="85" t="s">
        <v>13</v>
      </c>
      <c r="G1787" s="85">
        <v>393516</v>
      </c>
      <c r="H1787" s="89"/>
      <c r="I1787" s="263" t="s">
        <v>720</v>
      </c>
      <c r="J1787" s="89"/>
      <c r="K1787" s="89"/>
      <c r="L1787" s="89"/>
      <c r="M1787" s="89"/>
      <c r="N1787" s="264">
        <v>4616635.32</v>
      </c>
      <c r="O1787" s="264">
        <v>0</v>
      </c>
      <c r="P1787" s="89" t="s">
        <v>670</v>
      </c>
    </row>
    <row r="1788" spans="1:16" ht="38.25" hidden="1">
      <c r="A1788" s="261" t="s">
        <v>711</v>
      </c>
      <c r="B1788" s="89"/>
      <c r="C1788" s="262" t="s">
        <v>1405</v>
      </c>
      <c r="D1788" s="84">
        <v>43553</v>
      </c>
      <c r="E1788" s="85" t="s">
        <v>4081</v>
      </c>
      <c r="F1788" s="85" t="s">
        <v>13</v>
      </c>
      <c r="G1788" s="85">
        <v>393518</v>
      </c>
      <c r="H1788" s="89"/>
      <c r="I1788" s="263" t="s">
        <v>720</v>
      </c>
      <c r="J1788" s="89"/>
      <c r="K1788" s="89"/>
      <c r="L1788" s="89"/>
      <c r="M1788" s="89"/>
      <c r="N1788" s="264">
        <v>4616635.32</v>
      </c>
      <c r="O1788" s="264">
        <v>0</v>
      </c>
      <c r="P1788" s="89" t="s">
        <v>670</v>
      </c>
    </row>
    <row r="1789" spans="1:16" ht="38.25" hidden="1">
      <c r="A1789" s="261" t="s">
        <v>711</v>
      </c>
      <c r="B1789" s="89"/>
      <c r="C1789" s="262" t="s">
        <v>1405</v>
      </c>
      <c r="D1789" s="84">
        <v>43553</v>
      </c>
      <c r="E1789" s="85" t="s">
        <v>4082</v>
      </c>
      <c r="F1789" s="85" t="s">
        <v>13</v>
      </c>
      <c r="G1789" s="85">
        <v>393520</v>
      </c>
      <c r="H1789" s="89"/>
      <c r="I1789" s="263" t="s">
        <v>720</v>
      </c>
      <c r="J1789" s="89"/>
      <c r="K1789" s="89"/>
      <c r="L1789" s="89"/>
      <c r="M1789" s="89"/>
      <c r="N1789" s="264">
        <v>4616635.32</v>
      </c>
      <c r="O1789" s="264">
        <v>0</v>
      </c>
      <c r="P1789" s="89" t="s">
        <v>670</v>
      </c>
    </row>
    <row r="1790" spans="1:16" ht="38.25" hidden="1">
      <c r="A1790" s="261" t="s">
        <v>711</v>
      </c>
      <c r="B1790" s="89"/>
      <c r="C1790" s="262" t="s">
        <v>1405</v>
      </c>
      <c r="D1790" s="84">
        <v>43553</v>
      </c>
      <c r="E1790" s="85" t="s">
        <v>4083</v>
      </c>
      <c r="F1790" s="85" t="s">
        <v>13</v>
      </c>
      <c r="G1790" s="85">
        <v>393522</v>
      </c>
      <c r="H1790" s="89"/>
      <c r="I1790" s="263" t="s">
        <v>720</v>
      </c>
      <c r="J1790" s="89"/>
      <c r="K1790" s="89"/>
      <c r="L1790" s="89"/>
      <c r="M1790" s="89"/>
      <c r="N1790" s="264">
        <v>4616635.32</v>
      </c>
      <c r="O1790" s="264">
        <v>0</v>
      </c>
      <c r="P1790" s="89" t="s">
        <v>670</v>
      </c>
    </row>
    <row r="1791" spans="1:16" ht="38.25" hidden="1">
      <c r="A1791" s="261" t="s">
        <v>711</v>
      </c>
      <c r="B1791" s="89"/>
      <c r="C1791" s="262" t="s">
        <v>1405</v>
      </c>
      <c r="D1791" s="84">
        <v>43553</v>
      </c>
      <c r="E1791" s="85" t="s">
        <v>4084</v>
      </c>
      <c r="F1791" s="85" t="s">
        <v>13</v>
      </c>
      <c r="G1791" s="85">
        <v>393524</v>
      </c>
      <c r="H1791" s="89"/>
      <c r="I1791" s="263" t="s">
        <v>720</v>
      </c>
      <c r="J1791" s="89"/>
      <c r="K1791" s="89"/>
      <c r="L1791" s="89"/>
      <c r="M1791" s="89"/>
      <c r="N1791" s="264">
        <v>4616635.32</v>
      </c>
      <c r="O1791" s="264">
        <v>0</v>
      </c>
      <c r="P1791" s="89" t="s">
        <v>670</v>
      </c>
    </row>
    <row r="1792" spans="1:16" ht="38.25" hidden="1">
      <c r="A1792" s="261" t="s">
        <v>711</v>
      </c>
      <c r="B1792" s="89"/>
      <c r="C1792" s="262" t="s">
        <v>1405</v>
      </c>
      <c r="D1792" s="84">
        <v>43553</v>
      </c>
      <c r="E1792" s="85" t="s">
        <v>4085</v>
      </c>
      <c r="F1792" s="85" t="s">
        <v>13</v>
      </c>
      <c r="G1792" s="85">
        <v>393526</v>
      </c>
      <c r="H1792" s="89"/>
      <c r="I1792" s="263" t="s">
        <v>720</v>
      </c>
      <c r="J1792" s="89"/>
      <c r="K1792" s="89"/>
      <c r="L1792" s="89"/>
      <c r="M1792" s="89"/>
      <c r="N1792" s="264">
        <v>3910763.62</v>
      </c>
      <c r="O1792" s="264">
        <v>0</v>
      </c>
      <c r="P1792" s="89" t="s">
        <v>670</v>
      </c>
    </row>
    <row r="1793" spans="1:16" ht="38.25" hidden="1">
      <c r="A1793" s="261" t="s">
        <v>711</v>
      </c>
      <c r="B1793" s="89"/>
      <c r="C1793" s="262" t="s">
        <v>1405</v>
      </c>
      <c r="D1793" s="84">
        <v>43553</v>
      </c>
      <c r="E1793" s="85" t="s">
        <v>4086</v>
      </c>
      <c r="F1793" s="85" t="s">
        <v>13</v>
      </c>
      <c r="G1793" s="85">
        <v>393528</v>
      </c>
      <c r="H1793" s="89"/>
      <c r="I1793" s="263" t="s">
        <v>720</v>
      </c>
      <c r="J1793" s="89"/>
      <c r="K1793" s="89"/>
      <c r="L1793" s="89"/>
      <c r="M1793" s="89"/>
      <c r="N1793" s="264">
        <v>3910763.62</v>
      </c>
      <c r="O1793" s="264">
        <v>0</v>
      </c>
      <c r="P1793" s="89" t="s">
        <v>670</v>
      </c>
    </row>
    <row r="1794" spans="1:16" ht="38.25" hidden="1">
      <c r="A1794" s="261" t="s">
        <v>711</v>
      </c>
      <c r="B1794" s="89"/>
      <c r="C1794" s="262" t="s">
        <v>1405</v>
      </c>
      <c r="D1794" s="84">
        <v>43553</v>
      </c>
      <c r="E1794" s="85" t="s">
        <v>4087</v>
      </c>
      <c r="F1794" s="85" t="s">
        <v>13</v>
      </c>
      <c r="G1794" s="85">
        <v>393530</v>
      </c>
      <c r="H1794" s="89"/>
      <c r="I1794" s="263" t="s">
        <v>720</v>
      </c>
      <c r="J1794" s="89"/>
      <c r="K1794" s="89"/>
      <c r="L1794" s="89"/>
      <c r="M1794" s="89"/>
      <c r="N1794" s="264">
        <v>3910763.62</v>
      </c>
      <c r="O1794" s="264">
        <v>0</v>
      </c>
      <c r="P1794" s="89" t="s">
        <v>670</v>
      </c>
    </row>
    <row r="1795" spans="1:16" ht="38.25" hidden="1">
      <c r="A1795" s="261" t="s">
        <v>711</v>
      </c>
      <c r="B1795" s="89"/>
      <c r="C1795" s="262" t="s">
        <v>1405</v>
      </c>
      <c r="D1795" s="84">
        <v>43553</v>
      </c>
      <c r="E1795" s="85" t="s">
        <v>4088</v>
      </c>
      <c r="F1795" s="85" t="s">
        <v>13</v>
      </c>
      <c r="G1795" s="85">
        <v>393532</v>
      </c>
      <c r="H1795" s="89"/>
      <c r="I1795" s="263" t="s">
        <v>720</v>
      </c>
      <c r="J1795" s="89"/>
      <c r="K1795" s="89"/>
      <c r="L1795" s="89"/>
      <c r="M1795" s="89"/>
      <c r="N1795" s="264">
        <v>3910763.62</v>
      </c>
      <c r="O1795" s="264">
        <v>0</v>
      </c>
      <c r="P1795" s="89" t="s">
        <v>670</v>
      </c>
    </row>
    <row r="1796" spans="1:16" ht="38.25" hidden="1">
      <c r="A1796" s="261" t="s">
        <v>711</v>
      </c>
      <c r="B1796" s="89"/>
      <c r="C1796" s="262" t="s">
        <v>1405</v>
      </c>
      <c r="D1796" s="84">
        <v>43553</v>
      </c>
      <c r="E1796" s="85" t="s">
        <v>4089</v>
      </c>
      <c r="F1796" s="85" t="s">
        <v>13</v>
      </c>
      <c r="G1796" s="85">
        <v>393534</v>
      </c>
      <c r="H1796" s="89"/>
      <c r="I1796" s="263" t="s">
        <v>720</v>
      </c>
      <c r="J1796" s="89"/>
      <c r="K1796" s="89"/>
      <c r="L1796" s="89"/>
      <c r="M1796" s="89"/>
      <c r="N1796" s="264">
        <v>3910763.62</v>
      </c>
      <c r="O1796" s="264">
        <v>0</v>
      </c>
      <c r="P1796" s="89" t="s">
        <v>670</v>
      </c>
    </row>
    <row r="1797" spans="1:16" ht="38.25" hidden="1">
      <c r="A1797" s="261" t="s">
        <v>711</v>
      </c>
      <c r="B1797" s="89"/>
      <c r="C1797" s="262" t="s">
        <v>1405</v>
      </c>
      <c r="D1797" s="84">
        <v>43553</v>
      </c>
      <c r="E1797" s="85" t="s">
        <v>4090</v>
      </c>
      <c r="F1797" s="85" t="s">
        <v>13</v>
      </c>
      <c r="G1797" s="85">
        <v>393536</v>
      </c>
      <c r="H1797" s="89"/>
      <c r="I1797" s="263" t="s">
        <v>720</v>
      </c>
      <c r="J1797" s="89"/>
      <c r="K1797" s="89"/>
      <c r="L1797" s="89"/>
      <c r="M1797" s="89"/>
      <c r="N1797" s="264">
        <v>10741371.6</v>
      </c>
      <c r="O1797" s="264">
        <v>0</v>
      </c>
      <c r="P1797" s="89" t="s">
        <v>670</v>
      </c>
    </row>
    <row r="1798" spans="1:16" ht="38.25" hidden="1">
      <c r="A1798" s="261" t="s">
        <v>711</v>
      </c>
      <c r="B1798" s="89"/>
      <c r="C1798" s="262" t="s">
        <v>1405</v>
      </c>
      <c r="D1798" s="84">
        <v>43553</v>
      </c>
      <c r="E1798" s="85" t="s">
        <v>4091</v>
      </c>
      <c r="F1798" s="85" t="s">
        <v>13</v>
      </c>
      <c r="G1798" s="85">
        <v>393538</v>
      </c>
      <c r="H1798" s="89"/>
      <c r="I1798" s="263" t="s">
        <v>720</v>
      </c>
      <c r="J1798" s="89"/>
      <c r="K1798" s="89"/>
      <c r="L1798" s="89"/>
      <c r="M1798" s="89"/>
      <c r="N1798" s="264">
        <v>10741371.6</v>
      </c>
      <c r="O1798" s="264">
        <v>0</v>
      </c>
      <c r="P1798" s="89" t="s">
        <v>670</v>
      </c>
    </row>
    <row r="1799" spans="1:16" ht="38.25" hidden="1">
      <c r="A1799" s="261" t="s">
        <v>711</v>
      </c>
      <c r="B1799" s="89"/>
      <c r="C1799" s="262" t="s">
        <v>1405</v>
      </c>
      <c r="D1799" s="84">
        <v>43553</v>
      </c>
      <c r="E1799" s="85" t="s">
        <v>4092</v>
      </c>
      <c r="F1799" s="85" t="s">
        <v>13</v>
      </c>
      <c r="G1799" s="85">
        <v>393540</v>
      </c>
      <c r="H1799" s="89"/>
      <c r="I1799" s="263" t="s">
        <v>720</v>
      </c>
      <c r="J1799" s="89"/>
      <c r="K1799" s="89"/>
      <c r="L1799" s="89"/>
      <c r="M1799" s="89"/>
      <c r="N1799" s="264">
        <v>10741371.6</v>
      </c>
      <c r="O1799" s="264">
        <v>0</v>
      </c>
      <c r="P1799" s="89" t="s">
        <v>670</v>
      </c>
    </row>
    <row r="1800" spans="1:16" ht="38.25" hidden="1">
      <c r="A1800" s="261" t="s">
        <v>711</v>
      </c>
      <c r="B1800" s="89"/>
      <c r="C1800" s="262" t="s">
        <v>1405</v>
      </c>
      <c r="D1800" s="84">
        <v>43553</v>
      </c>
      <c r="E1800" s="85" t="s">
        <v>4093</v>
      </c>
      <c r="F1800" s="85" t="s">
        <v>13</v>
      </c>
      <c r="G1800" s="85">
        <v>393542</v>
      </c>
      <c r="H1800" s="89"/>
      <c r="I1800" s="263" t="s">
        <v>720</v>
      </c>
      <c r="J1800" s="89"/>
      <c r="K1800" s="89"/>
      <c r="L1800" s="89"/>
      <c r="M1800" s="89"/>
      <c r="N1800" s="264">
        <v>10741371.6</v>
      </c>
      <c r="O1800" s="264">
        <v>0</v>
      </c>
      <c r="P1800" s="89" t="s">
        <v>670</v>
      </c>
    </row>
    <row r="1801" spans="1:16" ht="38.25" hidden="1">
      <c r="A1801" s="261" t="s">
        <v>711</v>
      </c>
      <c r="B1801" s="89"/>
      <c r="C1801" s="262" t="s">
        <v>1405</v>
      </c>
      <c r="D1801" s="84">
        <v>43553</v>
      </c>
      <c r="E1801" s="85" t="s">
        <v>4094</v>
      </c>
      <c r="F1801" s="85" t="s">
        <v>13</v>
      </c>
      <c r="G1801" s="85">
        <v>393544</v>
      </c>
      <c r="H1801" s="89"/>
      <c r="I1801" s="263" t="s">
        <v>720</v>
      </c>
      <c r="J1801" s="89"/>
      <c r="K1801" s="89"/>
      <c r="L1801" s="89"/>
      <c r="M1801" s="89"/>
      <c r="N1801" s="264">
        <v>10741371.6</v>
      </c>
      <c r="O1801" s="264">
        <v>0</v>
      </c>
      <c r="P1801" s="89" t="s">
        <v>670</v>
      </c>
    </row>
    <row r="1802" spans="1:16" ht="38.25" hidden="1">
      <c r="A1802" s="261" t="s">
        <v>711</v>
      </c>
      <c r="B1802" s="89"/>
      <c r="C1802" s="262" t="s">
        <v>1405</v>
      </c>
      <c r="D1802" s="84">
        <v>43553</v>
      </c>
      <c r="E1802" s="85" t="s">
        <v>4095</v>
      </c>
      <c r="F1802" s="85" t="s">
        <v>13</v>
      </c>
      <c r="G1802" s="85">
        <v>393546</v>
      </c>
      <c r="H1802" s="89"/>
      <c r="I1802" s="263" t="s">
        <v>720</v>
      </c>
      <c r="J1802" s="89"/>
      <c r="K1802" s="89"/>
      <c r="L1802" s="89"/>
      <c r="M1802" s="89"/>
      <c r="N1802" s="264">
        <v>1976205.68</v>
      </c>
      <c r="O1802" s="264">
        <v>0</v>
      </c>
      <c r="P1802" s="89" t="s">
        <v>670</v>
      </c>
    </row>
    <row r="1803" spans="1:16" ht="38.25" hidden="1">
      <c r="A1803" s="261" t="s">
        <v>711</v>
      </c>
      <c r="B1803" s="89"/>
      <c r="C1803" s="262" t="s">
        <v>1405</v>
      </c>
      <c r="D1803" s="84">
        <v>43553</v>
      </c>
      <c r="E1803" s="85" t="s">
        <v>4096</v>
      </c>
      <c r="F1803" s="85" t="s">
        <v>13</v>
      </c>
      <c r="G1803" s="85">
        <v>393548</v>
      </c>
      <c r="H1803" s="89"/>
      <c r="I1803" s="263" t="s">
        <v>720</v>
      </c>
      <c r="J1803" s="89"/>
      <c r="K1803" s="89"/>
      <c r="L1803" s="89"/>
      <c r="M1803" s="89"/>
      <c r="N1803" s="264">
        <v>1976205.68</v>
      </c>
      <c r="O1803" s="264">
        <v>0</v>
      </c>
      <c r="P1803" s="89" t="s">
        <v>670</v>
      </c>
    </row>
    <row r="1804" spans="1:16" ht="38.25" hidden="1">
      <c r="A1804" s="261" t="s">
        <v>711</v>
      </c>
      <c r="B1804" s="89"/>
      <c r="C1804" s="262" t="s">
        <v>1405</v>
      </c>
      <c r="D1804" s="84">
        <v>43553</v>
      </c>
      <c r="E1804" s="85" t="s">
        <v>4097</v>
      </c>
      <c r="F1804" s="85" t="s">
        <v>13</v>
      </c>
      <c r="G1804" s="85">
        <v>393550</v>
      </c>
      <c r="H1804" s="89"/>
      <c r="I1804" s="263" t="s">
        <v>720</v>
      </c>
      <c r="J1804" s="89"/>
      <c r="K1804" s="89"/>
      <c r="L1804" s="89"/>
      <c r="M1804" s="89"/>
      <c r="N1804" s="264">
        <v>1684964.66</v>
      </c>
      <c r="O1804" s="264">
        <v>0</v>
      </c>
      <c r="P1804" s="89" t="s">
        <v>670</v>
      </c>
    </row>
    <row r="1805" spans="1:16" ht="38.25" hidden="1">
      <c r="A1805" s="261" t="s">
        <v>711</v>
      </c>
      <c r="B1805" s="89"/>
      <c r="C1805" s="262" t="s">
        <v>1405</v>
      </c>
      <c r="D1805" s="84">
        <v>43553</v>
      </c>
      <c r="E1805" s="85" t="s">
        <v>4098</v>
      </c>
      <c r="F1805" s="85" t="s">
        <v>13</v>
      </c>
      <c r="G1805" s="85">
        <v>393552</v>
      </c>
      <c r="H1805" s="89"/>
      <c r="I1805" s="263" t="s">
        <v>720</v>
      </c>
      <c r="J1805" s="89"/>
      <c r="K1805" s="89"/>
      <c r="L1805" s="89"/>
      <c r="M1805" s="89"/>
      <c r="N1805" s="264">
        <v>1043752.91</v>
      </c>
      <c r="O1805" s="264">
        <v>0</v>
      </c>
      <c r="P1805" s="89" t="s">
        <v>670</v>
      </c>
    </row>
    <row r="1806" spans="1:16" ht="38.25" hidden="1">
      <c r="A1806" s="261" t="s">
        <v>711</v>
      </c>
      <c r="B1806" s="89"/>
      <c r="C1806" s="262" t="s">
        <v>1405</v>
      </c>
      <c r="D1806" s="84">
        <v>43553</v>
      </c>
      <c r="E1806" s="85" t="s">
        <v>4099</v>
      </c>
      <c r="F1806" s="85" t="s">
        <v>13</v>
      </c>
      <c r="G1806" s="85">
        <v>393554</v>
      </c>
      <c r="H1806" s="89"/>
      <c r="I1806" s="263" t="s">
        <v>720</v>
      </c>
      <c r="J1806" s="89"/>
      <c r="K1806" s="89"/>
      <c r="L1806" s="89"/>
      <c r="M1806" s="89"/>
      <c r="N1806" s="264">
        <v>2597730.7400000002</v>
      </c>
      <c r="O1806" s="264">
        <v>0</v>
      </c>
      <c r="P1806" s="89" t="s">
        <v>670</v>
      </c>
    </row>
    <row r="1807" spans="1:16" ht="38.25" hidden="1">
      <c r="A1807" s="261" t="s">
        <v>711</v>
      </c>
      <c r="B1807" s="89"/>
      <c r="C1807" s="262" t="s">
        <v>1405</v>
      </c>
      <c r="D1807" s="84">
        <v>43553</v>
      </c>
      <c r="E1807" s="85" t="s">
        <v>4100</v>
      </c>
      <c r="F1807" s="85" t="s">
        <v>13</v>
      </c>
      <c r="G1807" s="85">
        <v>393556</v>
      </c>
      <c r="H1807" s="89"/>
      <c r="I1807" s="263" t="s">
        <v>720</v>
      </c>
      <c r="J1807" s="89"/>
      <c r="K1807" s="89"/>
      <c r="L1807" s="89"/>
      <c r="M1807" s="89"/>
      <c r="N1807" s="264">
        <v>2428465.1800000002</v>
      </c>
      <c r="O1807" s="264">
        <v>0</v>
      </c>
      <c r="P1807" s="89" t="s">
        <v>670</v>
      </c>
    </row>
    <row r="1808" spans="1:16" ht="38.25" hidden="1">
      <c r="A1808" s="261" t="s">
        <v>711</v>
      </c>
      <c r="B1808" s="89"/>
      <c r="C1808" s="262" t="s">
        <v>1405</v>
      </c>
      <c r="D1808" s="84">
        <v>43553</v>
      </c>
      <c r="E1808" s="85" t="s">
        <v>4101</v>
      </c>
      <c r="F1808" s="85" t="s">
        <v>13</v>
      </c>
      <c r="G1808" s="85">
        <v>393558</v>
      </c>
      <c r="H1808" s="89"/>
      <c r="I1808" s="263" t="s">
        <v>720</v>
      </c>
      <c r="J1808" s="89"/>
      <c r="K1808" s="89"/>
      <c r="L1808" s="89"/>
      <c r="M1808" s="89"/>
      <c r="N1808" s="264">
        <v>211872.33</v>
      </c>
      <c r="O1808" s="264">
        <v>0</v>
      </c>
      <c r="P1808" s="89" t="s">
        <v>670</v>
      </c>
    </row>
    <row r="1809" spans="1:16" ht="38.25" hidden="1">
      <c r="A1809" s="261" t="s">
        <v>711</v>
      </c>
      <c r="B1809" s="89"/>
      <c r="C1809" s="262" t="s">
        <v>1405</v>
      </c>
      <c r="D1809" s="84">
        <v>43553</v>
      </c>
      <c r="E1809" s="85" t="s">
        <v>4102</v>
      </c>
      <c r="F1809" s="85" t="s">
        <v>13</v>
      </c>
      <c r="G1809" s="85">
        <v>393560</v>
      </c>
      <c r="H1809" s="89"/>
      <c r="I1809" s="263" t="s">
        <v>720</v>
      </c>
      <c r="J1809" s="89"/>
      <c r="K1809" s="89"/>
      <c r="L1809" s="89"/>
      <c r="M1809" s="89"/>
      <c r="N1809" s="264">
        <v>564340.78</v>
      </c>
      <c r="O1809" s="264">
        <v>0</v>
      </c>
      <c r="P1809" s="89" t="s">
        <v>670</v>
      </c>
    </row>
    <row r="1810" spans="1:16" ht="38.25" hidden="1">
      <c r="A1810" s="261" t="s">
        <v>711</v>
      </c>
      <c r="B1810" s="89"/>
      <c r="C1810" s="262" t="s">
        <v>1405</v>
      </c>
      <c r="D1810" s="84">
        <v>43553</v>
      </c>
      <c r="E1810" s="85" t="s">
        <v>4103</v>
      </c>
      <c r="F1810" s="85" t="s">
        <v>13</v>
      </c>
      <c r="G1810" s="85">
        <v>393562</v>
      </c>
      <c r="H1810" s="89"/>
      <c r="I1810" s="263" t="s">
        <v>720</v>
      </c>
      <c r="J1810" s="89"/>
      <c r="K1810" s="89"/>
      <c r="L1810" s="89"/>
      <c r="M1810" s="89"/>
      <c r="N1810" s="264">
        <v>4121678.23</v>
      </c>
      <c r="O1810" s="264">
        <v>0</v>
      </c>
      <c r="P1810" s="89" t="s">
        <v>670</v>
      </c>
    </row>
    <row r="1811" spans="1:16" ht="38.25" hidden="1">
      <c r="A1811" s="261" t="s">
        <v>711</v>
      </c>
      <c r="B1811" s="89"/>
      <c r="C1811" s="262" t="s">
        <v>1405</v>
      </c>
      <c r="D1811" s="84">
        <v>43553</v>
      </c>
      <c r="E1811" s="85" t="s">
        <v>4104</v>
      </c>
      <c r="F1811" s="85" t="s">
        <v>13</v>
      </c>
      <c r="G1811" s="85">
        <v>393564</v>
      </c>
      <c r="H1811" s="89"/>
      <c r="I1811" s="263" t="s">
        <v>720</v>
      </c>
      <c r="J1811" s="89"/>
      <c r="K1811" s="89"/>
      <c r="L1811" s="89"/>
      <c r="M1811" s="89"/>
      <c r="N1811" s="264">
        <v>9589771.2599999998</v>
      </c>
      <c r="O1811" s="264">
        <v>0</v>
      </c>
      <c r="P1811" s="89" t="s">
        <v>670</v>
      </c>
    </row>
    <row r="1812" spans="1:16" ht="38.25" hidden="1">
      <c r="A1812" s="261" t="s">
        <v>711</v>
      </c>
      <c r="B1812" s="89"/>
      <c r="C1812" s="262" t="s">
        <v>1405</v>
      </c>
      <c r="D1812" s="84">
        <v>43553</v>
      </c>
      <c r="E1812" s="85" t="s">
        <v>4105</v>
      </c>
      <c r="F1812" s="85" t="s">
        <v>13</v>
      </c>
      <c r="G1812" s="85">
        <v>393566</v>
      </c>
      <c r="H1812" s="89"/>
      <c r="I1812" s="263" t="s">
        <v>720</v>
      </c>
      <c r="J1812" s="89"/>
      <c r="K1812" s="89"/>
      <c r="L1812" s="89"/>
      <c r="M1812" s="89"/>
      <c r="N1812" s="264">
        <v>1764333.42</v>
      </c>
      <c r="O1812" s="264">
        <v>0</v>
      </c>
      <c r="P1812" s="89" t="s">
        <v>670</v>
      </c>
    </row>
    <row r="1813" spans="1:16" ht="38.25" hidden="1">
      <c r="A1813" s="261" t="s">
        <v>711</v>
      </c>
      <c r="B1813" s="89"/>
      <c r="C1813" s="262" t="s">
        <v>1405</v>
      </c>
      <c r="D1813" s="84">
        <v>43553</v>
      </c>
      <c r="E1813" s="85" t="s">
        <v>4106</v>
      </c>
      <c r="F1813" s="85" t="s">
        <v>13</v>
      </c>
      <c r="G1813" s="85">
        <v>393568</v>
      </c>
      <c r="H1813" s="89"/>
      <c r="I1813" s="263" t="s">
        <v>720</v>
      </c>
      <c r="J1813" s="89"/>
      <c r="K1813" s="89"/>
      <c r="L1813" s="89"/>
      <c r="M1813" s="89"/>
      <c r="N1813" s="264">
        <v>16128199.640000001</v>
      </c>
      <c r="O1813" s="264">
        <v>0</v>
      </c>
      <c r="P1813" s="89" t="s">
        <v>670</v>
      </c>
    </row>
    <row r="1814" spans="1:16" ht="38.25" hidden="1">
      <c r="A1814" s="261" t="s">
        <v>711</v>
      </c>
      <c r="B1814" s="89"/>
      <c r="C1814" s="262" t="s">
        <v>1405</v>
      </c>
      <c r="D1814" s="84">
        <v>43553</v>
      </c>
      <c r="E1814" s="85" t="s">
        <v>4107</v>
      </c>
      <c r="F1814" s="85" t="s">
        <v>13</v>
      </c>
      <c r="G1814" s="85">
        <v>393570</v>
      </c>
      <c r="H1814" s="89"/>
      <c r="I1814" s="263" t="s">
        <v>720</v>
      </c>
      <c r="J1814" s="89"/>
      <c r="K1814" s="89"/>
      <c r="L1814" s="89"/>
      <c r="M1814" s="89"/>
      <c r="N1814" s="264">
        <v>5513223.3300000001</v>
      </c>
      <c r="O1814" s="264">
        <v>0</v>
      </c>
      <c r="P1814" s="89" t="s">
        <v>670</v>
      </c>
    </row>
    <row r="1815" spans="1:16" ht="38.25" hidden="1">
      <c r="A1815" s="261" t="s">
        <v>711</v>
      </c>
      <c r="B1815" s="89"/>
      <c r="C1815" s="262" t="s">
        <v>1405</v>
      </c>
      <c r="D1815" s="84">
        <v>43553</v>
      </c>
      <c r="E1815" s="85" t="s">
        <v>4108</v>
      </c>
      <c r="F1815" s="85" t="s">
        <v>13</v>
      </c>
      <c r="G1815" s="85">
        <v>393572</v>
      </c>
      <c r="H1815" s="89"/>
      <c r="I1815" s="263" t="s">
        <v>720</v>
      </c>
      <c r="J1815" s="89"/>
      <c r="K1815" s="89"/>
      <c r="L1815" s="89"/>
      <c r="M1815" s="89"/>
      <c r="N1815" s="264">
        <v>2533.4</v>
      </c>
      <c r="O1815" s="264">
        <v>0</v>
      </c>
      <c r="P1815" s="89" t="s">
        <v>670</v>
      </c>
    </row>
    <row r="1816" spans="1:16" ht="38.25" hidden="1">
      <c r="A1816" s="261" t="s">
        <v>711</v>
      </c>
      <c r="B1816" s="89"/>
      <c r="C1816" s="262" t="s">
        <v>1405</v>
      </c>
      <c r="D1816" s="84">
        <v>43553</v>
      </c>
      <c r="E1816" s="85" t="s">
        <v>4109</v>
      </c>
      <c r="F1816" s="85" t="s">
        <v>13</v>
      </c>
      <c r="G1816" s="85">
        <v>393574</v>
      </c>
      <c r="H1816" s="89"/>
      <c r="I1816" s="263" t="s">
        <v>720</v>
      </c>
      <c r="J1816" s="89"/>
      <c r="K1816" s="89"/>
      <c r="L1816" s="89"/>
      <c r="M1816" s="89"/>
      <c r="N1816" s="264">
        <v>11205.6</v>
      </c>
      <c r="O1816" s="264">
        <v>0</v>
      </c>
      <c r="P1816" s="89" t="s">
        <v>670</v>
      </c>
    </row>
    <row r="1817" spans="1:16" ht="38.25" hidden="1">
      <c r="A1817" s="261" t="s">
        <v>711</v>
      </c>
      <c r="B1817" s="89"/>
      <c r="C1817" s="262" t="s">
        <v>1405</v>
      </c>
      <c r="D1817" s="84">
        <v>43553</v>
      </c>
      <c r="E1817" s="85" t="s">
        <v>4110</v>
      </c>
      <c r="F1817" s="85" t="s">
        <v>13</v>
      </c>
      <c r="G1817" s="85">
        <v>393576</v>
      </c>
      <c r="H1817" s="89"/>
      <c r="I1817" s="263" t="s">
        <v>720</v>
      </c>
      <c r="J1817" s="89"/>
      <c r="K1817" s="89"/>
      <c r="L1817" s="89"/>
      <c r="M1817" s="89"/>
      <c r="N1817" s="264">
        <v>2630.67</v>
      </c>
      <c r="O1817" s="264">
        <v>0</v>
      </c>
      <c r="P1817" s="89" t="s">
        <v>670</v>
      </c>
    </row>
    <row r="1818" spans="1:16" ht="38.25" hidden="1">
      <c r="A1818" s="261" t="s">
        <v>711</v>
      </c>
      <c r="B1818" s="89"/>
      <c r="C1818" s="262" t="s">
        <v>1405</v>
      </c>
      <c r="D1818" s="84">
        <v>43553</v>
      </c>
      <c r="E1818" s="85" t="s">
        <v>4111</v>
      </c>
      <c r="F1818" s="85" t="s">
        <v>13</v>
      </c>
      <c r="G1818" s="85">
        <v>393578</v>
      </c>
      <c r="H1818" s="89"/>
      <c r="I1818" s="263" t="s">
        <v>720</v>
      </c>
      <c r="J1818" s="89"/>
      <c r="K1818" s="89"/>
      <c r="L1818" s="89"/>
      <c r="M1818" s="89"/>
      <c r="N1818" s="264">
        <v>3960.35</v>
      </c>
      <c r="O1818" s="264">
        <v>0</v>
      </c>
      <c r="P1818" s="89" t="s">
        <v>670</v>
      </c>
    </row>
    <row r="1819" spans="1:16" ht="38.25" hidden="1">
      <c r="A1819" s="261" t="s">
        <v>711</v>
      </c>
      <c r="B1819" s="89"/>
      <c r="C1819" s="262" t="s">
        <v>1405</v>
      </c>
      <c r="D1819" s="84">
        <v>43553</v>
      </c>
      <c r="E1819" s="85" t="s">
        <v>4112</v>
      </c>
      <c r="F1819" s="85" t="s">
        <v>13</v>
      </c>
      <c r="G1819" s="85">
        <v>393580</v>
      </c>
      <c r="H1819" s="89"/>
      <c r="I1819" s="263" t="s">
        <v>720</v>
      </c>
      <c r="J1819" s="89"/>
      <c r="K1819" s="89"/>
      <c r="L1819" s="89"/>
      <c r="M1819" s="89"/>
      <c r="N1819" s="264">
        <v>20444.03</v>
      </c>
      <c r="O1819" s="264">
        <v>0</v>
      </c>
      <c r="P1819" s="89" t="s">
        <v>670</v>
      </c>
    </row>
    <row r="1820" spans="1:16" ht="38.25" hidden="1">
      <c r="A1820" s="261" t="s">
        <v>711</v>
      </c>
      <c r="B1820" s="89"/>
      <c r="C1820" s="262" t="s">
        <v>1405</v>
      </c>
      <c r="D1820" s="84">
        <v>43553</v>
      </c>
      <c r="E1820" s="85" t="s">
        <v>4113</v>
      </c>
      <c r="F1820" s="85" t="s">
        <v>13</v>
      </c>
      <c r="G1820" s="85">
        <v>393582</v>
      </c>
      <c r="H1820" s="89"/>
      <c r="I1820" s="263" t="s">
        <v>720</v>
      </c>
      <c r="J1820" s="89"/>
      <c r="K1820" s="89"/>
      <c r="L1820" s="89"/>
      <c r="M1820" s="89"/>
      <c r="N1820" s="264">
        <v>30777.599999999999</v>
      </c>
      <c r="O1820" s="264">
        <v>0</v>
      </c>
      <c r="P1820" s="89" t="s">
        <v>670</v>
      </c>
    </row>
    <row r="1821" spans="1:16" ht="38.25" hidden="1">
      <c r="A1821" s="261" t="s">
        <v>711</v>
      </c>
      <c r="B1821" s="89"/>
      <c r="C1821" s="262" t="s">
        <v>1405</v>
      </c>
      <c r="D1821" s="84">
        <v>43553</v>
      </c>
      <c r="E1821" s="85" t="s">
        <v>4114</v>
      </c>
      <c r="F1821" s="85" t="s">
        <v>13</v>
      </c>
      <c r="G1821" s="85">
        <v>393584</v>
      </c>
      <c r="H1821" s="89"/>
      <c r="I1821" s="263" t="s">
        <v>720</v>
      </c>
      <c r="J1821" s="89"/>
      <c r="K1821" s="89"/>
      <c r="L1821" s="89"/>
      <c r="M1821" s="89"/>
      <c r="N1821" s="264">
        <v>36754.85</v>
      </c>
      <c r="O1821" s="264">
        <v>0</v>
      </c>
      <c r="P1821" s="89" t="s">
        <v>670</v>
      </c>
    </row>
    <row r="1822" spans="1:16" ht="38.25" hidden="1">
      <c r="A1822" s="261" t="s">
        <v>711</v>
      </c>
      <c r="B1822" s="89"/>
      <c r="C1822" s="262" t="s">
        <v>1405</v>
      </c>
      <c r="D1822" s="84">
        <v>43553</v>
      </c>
      <c r="E1822" s="85" t="s">
        <v>4115</v>
      </c>
      <c r="F1822" s="85" t="s">
        <v>13</v>
      </c>
      <c r="G1822" s="85">
        <v>393586</v>
      </c>
      <c r="H1822" s="89"/>
      <c r="I1822" s="263" t="s">
        <v>720</v>
      </c>
      <c r="J1822" s="89"/>
      <c r="K1822" s="89"/>
      <c r="L1822" s="89"/>
      <c r="M1822" s="89"/>
      <c r="N1822" s="264">
        <v>10004.280000000001</v>
      </c>
      <c r="O1822" s="264">
        <v>0</v>
      </c>
      <c r="P1822" s="89" t="s">
        <v>670</v>
      </c>
    </row>
    <row r="1823" spans="1:16" ht="38.25" hidden="1">
      <c r="A1823" s="261" t="s">
        <v>711</v>
      </c>
      <c r="B1823" s="89"/>
      <c r="C1823" s="262" t="s">
        <v>1405</v>
      </c>
      <c r="D1823" s="84">
        <v>43553</v>
      </c>
      <c r="E1823" s="85" t="s">
        <v>4116</v>
      </c>
      <c r="F1823" s="85" t="s">
        <v>13</v>
      </c>
      <c r="G1823" s="85">
        <v>393588</v>
      </c>
      <c r="H1823" s="89"/>
      <c r="I1823" s="263" t="s">
        <v>720</v>
      </c>
      <c r="J1823" s="89"/>
      <c r="K1823" s="89"/>
      <c r="L1823" s="89"/>
      <c r="M1823" s="89"/>
      <c r="N1823" s="264">
        <v>23819.22</v>
      </c>
      <c r="O1823" s="264">
        <v>0</v>
      </c>
      <c r="P1823" s="89" t="s">
        <v>670</v>
      </c>
    </row>
    <row r="1824" spans="1:16" ht="38.25" hidden="1">
      <c r="A1824" s="261" t="s">
        <v>711</v>
      </c>
      <c r="B1824" s="89"/>
      <c r="C1824" s="262" t="s">
        <v>1405</v>
      </c>
      <c r="D1824" s="84">
        <v>43553</v>
      </c>
      <c r="E1824" s="85" t="s">
        <v>4117</v>
      </c>
      <c r="F1824" s="85" t="s">
        <v>13</v>
      </c>
      <c r="G1824" s="85">
        <v>393590</v>
      </c>
      <c r="H1824" s="89"/>
      <c r="I1824" s="263" t="s">
        <v>720</v>
      </c>
      <c r="J1824" s="89"/>
      <c r="K1824" s="89"/>
      <c r="L1824" s="89"/>
      <c r="M1824" s="89"/>
      <c r="N1824" s="264">
        <v>1680843.92</v>
      </c>
      <c r="O1824" s="264">
        <v>0</v>
      </c>
      <c r="P1824" s="89" t="s">
        <v>670</v>
      </c>
    </row>
    <row r="1825" spans="1:16" ht="38.25" hidden="1">
      <c r="A1825" s="261" t="s">
        <v>711</v>
      </c>
      <c r="B1825" s="89"/>
      <c r="C1825" s="262" t="s">
        <v>1405</v>
      </c>
      <c r="D1825" s="84">
        <v>43553</v>
      </c>
      <c r="E1825" s="85" t="s">
        <v>4118</v>
      </c>
      <c r="F1825" s="85" t="s">
        <v>13</v>
      </c>
      <c r="G1825" s="85">
        <v>393592</v>
      </c>
      <c r="H1825" s="89"/>
      <c r="I1825" s="263" t="s">
        <v>720</v>
      </c>
      <c r="J1825" s="89"/>
      <c r="K1825" s="89"/>
      <c r="L1825" s="89"/>
      <c r="M1825" s="89"/>
      <c r="N1825" s="264">
        <v>1976205.68</v>
      </c>
      <c r="O1825" s="264">
        <v>0</v>
      </c>
      <c r="P1825" s="89" t="s">
        <v>670</v>
      </c>
    </row>
    <row r="1826" spans="1:16" ht="38.25" hidden="1">
      <c r="A1826" s="261" t="s">
        <v>711</v>
      </c>
      <c r="B1826" s="89"/>
      <c r="C1826" s="262" t="s">
        <v>1405</v>
      </c>
      <c r="D1826" s="84">
        <v>43553</v>
      </c>
      <c r="E1826" s="85" t="s">
        <v>4119</v>
      </c>
      <c r="F1826" s="85" t="s">
        <v>13</v>
      </c>
      <c r="G1826" s="85">
        <v>393594</v>
      </c>
      <c r="H1826" s="89"/>
      <c r="I1826" s="263" t="s">
        <v>720</v>
      </c>
      <c r="J1826" s="89"/>
      <c r="K1826" s="89"/>
      <c r="L1826" s="89"/>
      <c r="M1826" s="89"/>
      <c r="N1826" s="264">
        <v>1976205.68</v>
      </c>
      <c r="O1826" s="264">
        <v>0</v>
      </c>
      <c r="P1826" s="89" t="s">
        <v>670</v>
      </c>
    </row>
    <row r="1827" spans="1:16" ht="38.25" hidden="1">
      <c r="A1827" s="261" t="s">
        <v>711</v>
      </c>
      <c r="B1827" s="89"/>
      <c r="C1827" s="262" t="s">
        <v>1405</v>
      </c>
      <c r="D1827" s="84">
        <v>43553</v>
      </c>
      <c r="E1827" s="85" t="s">
        <v>4120</v>
      </c>
      <c r="F1827" s="85" t="s">
        <v>13</v>
      </c>
      <c r="G1827" s="85">
        <v>393596</v>
      </c>
      <c r="H1827" s="89"/>
      <c r="I1827" s="263" t="s">
        <v>720</v>
      </c>
      <c r="J1827" s="89"/>
      <c r="K1827" s="89"/>
      <c r="L1827" s="89"/>
      <c r="M1827" s="89"/>
      <c r="N1827" s="264">
        <v>1976205.68</v>
      </c>
      <c r="O1827" s="264">
        <v>0</v>
      </c>
      <c r="P1827" s="89" t="s">
        <v>670</v>
      </c>
    </row>
    <row r="1828" spans="1:16" ht="38.25" hidden="1">
      <c r="A1828" s="261" t="s">
        <v>711</v>
      </c>
      <c r="B1828" s="89"/>
      <c r="C1828" s="262" t="s">
        <v>1405</v>
      </c>
      <c r="D1828" s="84">
        <v>43553</v>
      </c>
      <c r="E1828" s="85" t="s">
        <v>4121</v>
      </c>
      <c r="F1828" s="85" t="s">
        <v>13</v>
      </c>
      <c r="G1828" s="85">
        <v>393598</v>
      </c>
      <c r="H1828" s="89"/>
      <c r="I1828" s="263" t="s">
        <v>720</v>
      </c>
      <c r="J1828" s="89"/>
      <c r="K1828" s="89"/>
      <c r="L1828" s="89"/>
      <c r="M1828" s="89"/>
      <c r="N1828" s="264">
        <v>1116503.21</v>
      </c>
      <c r="O1828" s="264">
        <v>0</v>
      </c>
      <c r="P1828" s="89" t="s">
        <v>670</v>
      </c>
    </row>
    <row r="1829" spans="1:16" ht="38.25" hidden="1">
      <c r="A1829" s="261" t="s">
        <v>711</v>
      </c>
      <c r="B1829" s="89"/>
      <c r="C1829" s="262" t="s">
        <v>1405</v>
      </c>
      <c r="D1829" s="84">
        <v>43553</v>
      </c>
      <c r="E1829" s="85" t="s">
        <v>4122</v>
      </c>
      <c r="F1829" s="85" t="s">
        <v>13</v>
      </c>
      <c r="G1829" s="85">
        <v>393600</v>
      </c>
      <c r="H1829" s="89"/>
      <c r="I1829" s="263" t="s">
        <v>720</v>
      </c>
      <c r="J1829" s="89"/>
      <c r="K1829" s="89"/>
      <c r="L1829" s="89"/>
      <c r="M1829" s="89"/>
      <c r="N1829" s="264">
        <v>180206.09</v>
      </c>
      <c r="O1829" s="264">
        <v>0</v>
      </c>
      <c r="P1829" s="89" t="s">
        <v>670</v>
      </c>
    </row>
    <row r="1830" spans="1:16" ht="38.25" hidden="1">
      <c r="A1830" s="261" t="s">
        <v>711</v>
      </c>
      <c r="B1830" s="89"/>
      <c r="C1830" s="262" t="s">
        <v>1405</v>
      </c>
      <c r="D1830" s="84">
        <v>43553</v>
      </c>
      <c r="E1830" s="85" t="s">
        <v>4123</v>
      </c>
      <c r="F1830" s="85" t="s">
        <v>13</v>
      </c>
      <c r="G1830" s="85">
        <v>393602</v>
      </c>
      <c r="H1830" s="89"/>
      <c r="I1830" s="263" t="s">
        <v>720</v>
      </c>
      <c r="J1830" s="89"/>
      <c r="K1830" s="89"/>
      <c r="L1830" s="89"/>
      <c r="M1830" s="89"/>
      <c r="N1830" s="264">
        <v>380013.95</v>
      </c>
      <c r="O1830" s="264">
        <v>0</v>
      </c>
      <c r="P1830" s="89" t="s">
        <v>670</v>
      </c>
    </row>
    <row r="1831" spans="1:16" ht="38.25" hidden="1">
      <c r="A1831" s="261" t="s">
        <v>711</v>
      </c>
      <c r="B1831" s="89"/>
      <c r="C1831" s="262" t="s">
        <v>1405</v>
      </c>
      <c r="D1831" s="84">
        <v>43553</v>
      </c>
      <c r="E1831" s="85" t="s">
        <v>4124</v>
      </c>
      <c r="F1831" s="85" t="s">
        <v>13</v>
      </c>
      <c r="G1831" s="85">
        <v>393604</v>
      </c>
      <c r="H1831" s="89"/>
      <c r="I1831" s="263" t="s">
        <v>720</v>
      </c>
      <c r="J1831" s="89"/>
      <c r="K1831" s="89"/>
      <c r="L1831" s="89"/>
      <c r="M1831" s="89"/>
      <c r="N1831" s="264">
        <v>3066607.14</v>
      </c>
      <c r="O1831" s="264">
        <v>0</v>
      </c>
      <c r="P1831" s="89" t="s">
        <v>670</v>
      </c>
    </row>
    <row r="1832" spans="1:16" ht="38.25" hidden="1">
      <c r="A1832" s="261" t="s">
        <v>711</v>
      </c>
      <c r="B1832" s="89"/>
      <c r="C1832" s="262" t="s">
        <v>1405</v>
      </c>
      <c r="D1832" s="84">
        <v>43553</v>
      </c>
      <c r="E1832" s="85" t="s">
        <v>4125</v>
      </c>
      <c r="F1832" s="85" t="s">
        <v>13</v>
      </c>
      <c r="G1832" s="85">
        <v>393606</v>
      </c>
      <c r="H1832" s="89"/>
      <c r="I1832" s="263" t="s">
        <v>720</v>
      </c>
      <c r="J1832" s="89"/>
      <c r="K1832" s="89"/>
      <c r="L1832" s="89"/>
      <c r="M1832" s="89"/>
      <c r="N1832" s="264">
        <v>4627953.43</v>
      </c>
      <c r="O1832" s="264">
        <v>0</v>
      </c>
      <c r="P1832" s="89" t="s">
        <v>670</v>
      </c>
    </row>
    <row r="1833" spans="1:16" ht="38.25" hidden="1">
      <c r="A1833" s="261" t="s">
        <v>711</v>
      </c>
      <c r="B1833" s="89"/>
      <c r="C1833" s="262" t="s">
        <v>1405</v>
      </c>
      <c r="D1833" s="84">
        <v>43553</v>
      </c>
      <c r="E1833" s="85" t="s">
        <v>4126</v>
      </c>
      <c r="F1833" s="85" t="s">
        <v>13</v>
      </c>
      <c r="G1833" s="85">
        <v>393608</v>
      </c>
      <c r="H1833" s="89"/>
      <c r="I1833" s="263" t="s">
        <v>720</v>
      </c>
      <c r="J1833" s="89"/>
      <c r="K1833" s="89"/>
      <c r="L1833" s="89"/>
      <c r="M1833" s="89"/>
      <c r="N1833" s="264">
        <v>494957.16</v>
      </c>
      <c r="O1833" s="264">
        <v>0</v>
      </c>
      <c r="P1833" s="89" t="s">
        <v>670</v>
      </c>
    </row>
    <row r="1834" spans="1:16" ht="38.25" hidden="1">
      <c r="A1834" s="261" t="s">
        <v>711</v>
      </c>
      <c r="B1834" s="89"/>
      <c r="C1834" s="262" t="s">
        <v>1405</v>
      </c>
      <c r="D1834" s="84">
        <v>43553</v>
      </c>
      <c r="E1834" s="85" t="s">
        <v>4127</v>
      </c>
      <c r="F1834" s="85" t="s">
        <v>13</v>
      </c>
      <c r="G1834" s="85">
        <v>393610</v>
      </c>
      <c r="H1834" s="89"/>
      <c r="I1834" s="263" t="s">
        <v>720</v>
      </c>
      <c r="J1834" s="89"/>
      <c r="K1834" s="89"/>
      <c r="L1834" s="89"/>
      <c r="M1834" s="89"/>
      <c r="N1834" s="264">
        <v>884165.78</v>
      </c>
      <c r="O1834" s="264">
        <v>0</v>
      </c>
      <c r="P1834" s="89" t="s">
        <v>670</v>
      </c>
    </row>
    <row r="1835" spans="1:16" ht="38.25" hidden="1">
      <c r="A1835" s="261" t="s">
        <v>711</v>
      </c>
      <c r="B1835" s="89"/>
      <c r="C1835" s="262" t="s">
        <v>1405</v>
      </c>
      <c r="D1835" s="84">
        <v>43553</v>
      </c>
      <c r="E1835" s="85" t="s">
        <v>4128</v>
      </c>
      <c r="F1835" s="85" t="s">
        <v>13</v>
      </c>
      <c r="G1835" s="85">
        <v>393612</v>
      </c>
      <c r="H1835" s="89"/>
      <c r="I1835" s="263" t="s">
        <v>720</v>
      </c>
      <c r="J1835" s="89"/>
      <c r="K1835" s="89"/>
      <c r="L1835" s="89"/>
      <c r="M1835" s="89"/>
      <c r="N1835" s="264">
        <v>3920351.15</v>
      </c>
      <c r="O1835" s="264">
        <v>0</v>
      </c>
      <c r="P1835" s="89" t="s">
        <v>670</v>
      </c>
    </row>
    <row r="1836" spans="1:16" ht="38.25" hidden="1">
      <c r="A1836" s="261" t="s">
        <v>711</v>
      </c>
      <c r="B1836" s="89"/>
      <c r="C1836" s="262" t="s">
        <v>1405</v>
      </c>
      <c r="D1836" s="84">
        <v>43553</v>
      </c>
      <c r="E1836" s="85" t="s">
        <v>4129</v>
      </c>
      <c r="F1836" s="85" t="s">
        <v>13</v>
      </c>
      <c r="G1836" s="85">
        <v>393614</v>
      </c>
      <c r="H1836" s="89"/>
      <c r="I1836" s="263" t="s">
        <v>720</v>
      </c>
      <c r="J1836" s="89"/>
      <c r="K1836" s="89"/>
      <c r="L1836" s="89"/>
      <c r="M1836" s="89"/>
      <c r="N1836" s="264">
        <v>419279.5</v>
      </c>
      <c r="O1836" s="264">
        <v>0</v>
      </c>
      <c r="P1836" s="89" t="s">
        <v>670</v>
      </c>
    </row>
    <row r="1837" spans="1:16" ht="38.25" hidden="1">
      <c r="A1837" s="261" t="s">
        <v>711</v>
      </c>
      <c r="B1837" s="89"/>
      <c r="C1837" s="262" t="s">
        <v>1405</v>
      </c>
      <c r="D1837" s="84">
        <v>43553</v>
      </c>
      <c r="E1837" s="85" t="s">
        <v>4130</v>
      </c>
      <c r="F1837" s="85" t="s">
        <v>13</v>
      </c>
      <c r="G1837" s="85">
        <v>393616</v>
      </c>
      <c r="H1837" s="89"/>
      <c r="I1837" s="263" t="s">
        <v>720</v>
      </c>
      <c r="J1837" s="89"/>
      <c r="K1837" s="89"/>
      <c r="L1837" s="89"/>
      <c r="M1837" s="89"/>
      <c r="N1837" s="264">
        <v>1151600.3400000001</v>
      </c>
      <c r="O1837" s="264">
        <v>0</v>
      </c>
      <c r="P1837" s="89" t="s">
        <v>670</v>
      </c>
    </row>
    <row r="1838" spans="1:16" ht="38.25" hidden="1">
      <c r="A1838" s="261" t="s">
        <v>711</v>
      </c>
      <c r="B1838" s="89"/>
      <c r="C1838" s="262" t="s">
        <v>1405</v>
      </c>
      <c r="D1838" s="84">
        <v>43553</v>
      </c>
      <c r="E1838" s="85" t="s">
        <v>4131</v>
      </c>
      <c r="F1838" s="85" t="s">
        <v>13</v>
      </c>
      <c r="G1838" s="85">
        <v>393618</v>
      </c>
      <c r="H1838" s="89"/>
      <c r="I1838" s="263" t="s">
        <v>720</v>
      </c>
      <c r="J1838" s="89"/>
      <c r="K1838" s="89"/>
      <c r="L1838" s="89"/>
      <c r="M1838" s="89"/>
      <c r="N1838" s="264">
        <v>10767705.02</v>
      </c>
      <c r="O1838" s="264">
        <v>0</v>
      </c>
      <c r="P1838" s="89" t="s">
        <v>670</v>
      </c>
    </row>
    <row r="1839" spans="1:16" ht="38.25" hidden="1">
      <c r="A1839" s="261" t="s">
        <v>711</v>
      </c>
      <c r="B1839" s="89"/>
      <c r="C1839" s="262" t="s">
        <v>1405</v>
      </c>
      <c r="D1839" s="84">
        <v>43553</v>
      </c>
      <c r="E1839" s="85" t="s">
        <v>4132</v>
      </c>
      <c r="F1839" s="85" t="s">
        <v>13</v>
      </c>
      <c r="G1839" s="85">
        <v>393620</v>
      </c>
      <c r="H1839" s="89"/>
      <c r="I1839" s="263" t="s">
        <v>720</v>
      </c>
      <c r="J1839" s="89"/>
      <c r="K1839" s="89"/>
      <c r="L1839" s="89"/>
      <c r="M1839" s="89"/>
      <c r="N1839" s="264">
        <v>7134972.6699999999</v>
      </c>
      <c r="O1839" s="264">
        <v>0</v>
      </c>
      <c r="P1839" s="89" t="s">
        <v>670</v>
      </c>
    </row>
    <row r="1840" spans="1:16" ht="38.25" hidden="1">
      <c r="A1840" s="261" t="s">
        <v>711</v>
      </c>
      <c r="B1840" s="89"/>
      <c r="C1840" s="262" t="s">
        <v>1405</v>
      </c>
      <c r="D1840" s="84">
        <v>43553</v>
      </c>
      <c r="E1840" s="85" t="s">
        <v>4133</v>
      </c>
      <c r="F1840" s="85" t="s">
        <v>13</v>
      </c>
      <c r="G1840" s="85">
        <v>393622</v>
      </c>
      <c r="H1840" s="89"/>
      <c r="I1840" s="263" t="s">
        <v>720</v>
      </c>
      <c r="J1840" s="89"/>
      <c r="K1840" s="89"/>
      <c r="L1840" s="89"/>
      <c r="M1840" s="89"/>
      <c r="N1840" s="264">
        <v>1981050.56</v>
      </c>
      <c r="O1840" s="264">
        <v>0</v>
      </c>
      <c r="P1840" s="89" t="s">
        <v>670</v>
      </c>
    </row>
    <row r="1841" spans="1:16" ht="38.25" hidden="1">
      <c r="A1841" s="261" t="s">
        <v>711</v>
      </c>
      <c r="B1841" s="89"/>
      <c r="C1841" s="262" t="s">
        <v>1405</v>
      </c>
      <c r="D1841" s="84">
        <v>43553</v>
      </c>
      <c r="E1841" s="85" t="s">
        <v>4134</v>
      </c>
      <c r="F1841" s="85" t="s">
        <v>13</v>
      </c>
      <c r="G1841" s="85">
        <v>393624</v>
      </c>
      <c r="H1841" s="89"/>
      <c r="I1841" s="263" t="s">
        <v>720</v>
      </c>
      <c r="J1841" s="89"/>
      <c r="K1841" s="89"/>
      <c r="L1841" s="89"/>
      <c r="M1841" s="89"/>
      <c r="N1841" s="264">
        <v>446790.84</v>
      </c>
      <c r="O1841" s="264">
        <v>0</v>
      </c>
      <c r="P1841" s="89" t="s">
        <v>670</v>
      </c>
    </row>
    <row r="1842" spans="1:16" ht="63.75" hidden="1">
      <c r="A1842" s="261" t="s">
        <v>557</v>
      </c>
      <c r="B1842" s="89"/>
      <c r="C1842" s="262" t="s">
        <v>777</v>
      </c>
      <c r="D1842" s="84">
        <v>43553</v>
      </c>
      <c r="E1842" s="85" t="s">
        <v>4135</v>
      </c>
      <c r="F1842" s="85" t="s">
        <v>11</v>
      </c>
      <c r="G1842" s="85">
        <v>11957</v>
      </c>
      <c r="H1842" s="89"/>
      <c r="I1842" s="263" t="s">
        <v>4565</v>
      </c>
      <c r="J1842" s="89"/>
      <c r="K1842" s="89"/>
      <c r="L1842" s="89"/>
      <c r="M1842" s="89"/>
      <c r="N1842" s="264">
        <v>966.77</v>
      </c>
      <c r="O1842" s="264">
        <v>0</v>
      </c>
      <c r="P1842" s="89" t="s">
        <v>670</v>
      </c>
    </row>
    <row r="1843" spans="1:16" ht="51" hidden="1">
      <c r="A1843" s="261" t="s">
        <v>556</v>
      </c>
      <c r="B1843" s="89"/>
      <c r="C1843" s="262" t="s">
        <v>616</v>
      </c>
      <c r="D1843" s="84">
        <v>43553</v>
      </c>
      <c r="E1843" s="85" t="s">
        <v>4136</v>
      </c>
      <c r="F1843" s="85" t="s">
        <v>11</v>
      </c>
      <c r="G1843" s="85">
        <v>950409</v>
      </c>
      <c r="H1843" s="89"/>
      <c r="I1843" s="263" t="s">
        <v>4567</v>
      </c>
      <c r="J1843" s="89"/>
      <c r="K1843" s="89"/>
      <c r="L1843" s="89"/>
      <c r="M1843" s="89"/>
      <c r="N1843" s="264">
        <v>50</v>
      </c>
      <c r="O1843" s="264">
        <v>0</v>
      </c>
      <c r="P1843" s="89" t="s">
        <v>670</v>
      </c>
    </row>
    <row r="1844" spans="1:16" ht="51" hidden="1">
      <c r="A1844" s="261" t="s">
        <v>557</v>
      </c>
      <c r="B1844" s="89"/>
      <c r="C1844" s="262" t="s">
        <v>777</v>
      </c>
      <c r="D1844" s="84">
        <v>43556</v>
      </c>
      <c r="E1844" s="85" t="s">
        <v>4652</v>
      </c>
      <c r="F1844" s="85" t="s">
        <v>6</v>
      </c>
      <c r="G1844" s="85">
        <v>1001305</v>
      </c>
      <c r="H1844" s="89"/>
      <c r="I1844" s="263" t="s">
        <v>5257</v>
      </c>
      <c r="J1844" s="89"/>
      <c r="K1844" s="89"/>
      <c r="L1844" s="89"/>
      <c r="M1844" s="89"/>
      <c r="N1844" s="264">
        <v>0</v>
      </c>
      <c r="O1844" s="264">
        <v>12476.22</v>
      </c>
      <c r="P1844" s="89" t="s">
        <v>670</v>
      </c>
    </row>
    <row r="1845" spans="1:16" ht="51" hidden="1">
      <c r="A1845" s="261" t="s">
        <v>557</v>
      </c>
      <c r="B1845" s="89"/>
      <c r="C1845" s="262" t="s">
        <v>777</v>
      </c>
      <c r="D1845" s="84">
        <v>43556</v>
      </c>
      <c r="E1845" s="85" t="s">
        <v>4653</v>
      </c>
      <c r="F1845" s="85" t="s">
        <v>6</v>
      </c>
      <c r="G1845" s="85">
        <v>1001306</v>
      </c>
      <c r="H1845" s="89"/>
      <c r="I1845" s="263" t="s">
        <v>5258</v>
      </c>
      <c r="J1845" s="89"/>
      <c r="K1845" s="89"/>
      <c r="L1845" s="89"/>
      <c r="M1845" s="89"/>
      <c r="N1845" s="264">
        <v>0</v>
      </c>
      <c r="O1845" s="264">
        <v>9195.6200000000008</v>
      </c>
      <c r="P1845" s="89" t="s">
        <v>670</v>
      </c>
    </row>
    <row r="1846" spans="1:16" ht="51" hidden="1">
      <c r="A1846" s="261" t="s">
        <v>557</v>
      </c>
      <c r="B1846" s="89"/>
      <c r="C1846" s="262" t="s">
        <v>777</v>
      </c>
      <c r="D1846" s="84">
        <v>43556</v>
      </c>
      <c r="E1846" s="85" t="s">
        <v>4654</v>
      </c>
      <c r="F1846" s="85" t="s">
        <v>6</v>
      </c>
      <c r="G1846" s="85">
        <v>1001319</v>
      </c>
      <c r="H1846" s="89"/>
      <c r="I1846" s="263" t="s">
        <v>5259</v>
      </c>
      <c r="J1846" s="89"/>
      <c r="K1846" s="89"/>
      <c r="L1846" s="89"/>
      <c r="M1846" s="89"/>
      <c r="N1846" s="264">
        <v>0</v>
      </c>
      <c r="O1846" s="264">
        <v>1013593.5</v>
      </c>
      <c r="P1846" s="89" t="s">
        <v>670</v>
      </c>
    </row>
    <row r="1847" spans="1:16" ht="63.75" hidden="1">
      <c r="A1847" s="261" t="s">
        <v>556</v>
      </c>
      <c r="B1847" s="89"/>
      <c r="C1847" s="262" t="s">
        <v>616</v>
      </c>
      <c r="D1847" s="84">
        <v>43556</v>
      </c>
      <c r="E1847" s="85" t="s">
        <v>4655</v>
      </c>
      <c r="F1847" s="85" t="s">
        <v>11</v>
      </c>
      <c r="G1847" s="85">
        <v>950611</v>
      </c>
      <c r="H1847" s="89"/>
      <c r="I1847" s="263" t="s">
        <v>5260</v>
      </c>
      <c r="J1847" s="89"/>
      <c r="K1847" s="89"/>
      <c r="L1847" s="89"/>
      <c r="M1847" s="89"/>
      <c r="N1847" s="264">
        <v>50</v>
      </c>
      <c r="O1847" s="264">
        <v>0</v>
      </c>
      <c r="P1847" s="89" t="s">
        <v>670</v>
      </c>
    </row>
    <row r="1848" spans="1:16" ht="89.25" hidden="1">
      <c r="A1848" s="261" t="s">
        <v>557</v>
      </c>
      <c r="B1848" s="89"/>
      <c r="C1848" s="262" t="s">
        <v>777</v>
      </c>
      <c r="D1848" s="84">
        <v>43556</v>
      </c>
      <c r="E1848" s="85" t="s">
        <v>4656</v>
      </c>
      <c r="F1848" s="85" t="s">
        <v>13</v>
      </c>
      <c r="G1848" s="85">
        <v>950620</v>
      </c>
      <c r="H1848" s="89"/>
      <c r="I1848" s="263" t="s">
        <v>5261</v>
      </c>
      <c r="J1848" s="89"/>
      <c r="K1848" s="89"/>
      <c r="L1848" s="89"/>
      <c r="M1848" s="89"/>
      <c r="N1848" s="264">
        <v>220447.64</v>
      </c>
      <c r="O1848" s="264">
        <v>0</v>
      </c>
      <c r="P1848" s="89" t="s">
        <v>670</v>
      </c>
    </row>
    <row r="1849" spans="1:16" ht="89.25" hidden="1">
      <c r="A1849" s="261" t="s">
        <v>557</v>
      </c>
      <c r="B1849" s="89"/>
      <c r="C1849" s="262" t="s">
        <v>777</v>
      </c>
      <c r="D1849" s="84">
        <v>43556</v>
      </c>
      <c r="E1849" s="85" t="s">
        <v>4657</v>
      </c>
      <c r="F1849" s="85" t="s">
        <v>11</v>
      </c>
      <c r="G1849" s="85">
        <v>950620</v>
      </c>
      <c r="H1849" s="89"/>
      <c r="I1849" s="263" t="s">
        <v>5262</v>
      </c>
      <c r="J1849" s="89"/>
      <c r="K1849" s="89"/>
      <c r="L1849" s="89"/>
      <c r="M1849" s="89"/>
      <c r="N1849" s="264">
        <v>50</v>
      </c>
      <c r="O1849" s="264">
        <v>0</v>
      </c>
      <c r="P1849" s="89" t="s">
        <v>670</v>
      </c>
    </row>
    <row r="1850" spans="1:16" ht="89.25" hidden="1">
      <c r="A1850" s="261">
        <v>599</v>
      </c>
      <c r="B1850" s="89"/>
      <c r="C1850" s="262" t="s">
        <v>1366</v>
      </c>
      <c r="D1850" s="84">
        <v>43556</v>
      </c>
      <c r="E1850" s="85" t="s">
        <v>4658</v>
      </c>
      <c r="F1850" s="85" t="s">
        <v>11</v>
      </c>
      <c r="G1850" s="85">
        <v>950625</v>
      </c>
      <c r="H1850" s="89"/>
      <c r="I1850" s="263" t="s">
        <v>5263</v>
      </c>
      <c r="J1850" s="89"/>
      <c r="K1850" s="89"/>
      <c r="L1850" s="89"/>
      <c r="M1850" s="89"/>
      <c r="N1850" s="264">
        <v>50</v>
      </c>
      <c r="O1850" s="264">
        <v>0</v>
      </c>
      <c r="P1850" s="89" t="s">
        <v>670</v>
      </c>
    </row>
    <row r="1851" spans="1:16" ht="51" hidden="1">
      <c r="A1851" s="261">
        <v>15</v>
      </c>
      <c r="B1851" s="89"/>
      <c r="C1851" s="262" t="s">
        <v>42</v>
      </c>
      <c r="D1851" s="84">
        <v>43556</v>
      </c>
      <c r="E1851" s="85" t="s">
        <v>4853</v>
      </c>
      <c r="F1851" s="85" t="s">
        <v>3</v>
      </c>
      <c r="G1851" s="85">
        <v>1724721</v>
      </c>
      <c r="H1851" s="89"/>
      <c r="I1851" s="263" t="s">
        <v>5367</v>
      </c>
      <c r="J1851" s="89"/>
      <c r="K1851" s="89"/>
      <c r="L1851" s="89"/>
      <c r="M1851" s="89"/>
      <c r="N1851" s="264">
        <v>0</v>
      </c>
      <c r="O1851" s="264">
        <v>50</v>
      </c>
      <c r="P1851" s="89" t="s">
        <v>670</v>
      </c>
    </row>
    <row r="1852" spans="1:16" ht="51" hidden="1">
      <c r="A1852" s="261" t="s">
        <v>565</v>
      </c>
      <c r="B1852" s="89"/>
      <c r="C1852" s="262" t="s">
        <v>615</v>
      </c>
      <c r="D1852" s="84">
        <v>43556</v>
      </c>
      <c r="E1852" s="85" t="s">
        <v>4854</v>
      </c>
      <c r="F1852" s="85" t="s">
        <v>3</v>
      </c>
      <c r="G1852" s="85">
        <v>1724698</v>
      </c>
      <c r="H1852" s="89"/>
      <c r="I1852" s="263" t="s">
        <v>5368</v>
      </c>
      <c r="J1852" s="89"/>
      <c r="K1852" s="89"/>
      <c r="L1852" s="89"/>
      <c r="M1852" s="89"/>
      <c r="N1852" s="264">
        <v>0</v>
      </c>
      <c r="O1852" s="264">
        <v>1623.92</v>
      </c>
      <c r="P1852" s="89" t="s">
        <v>670</v>
      </c>
    </row>
    <row r="1853" spans="1:16" ht="51" hidden="1">
      <c r="A1853" s="261" t="s">
        <v>565</v>
      </c>
      <c r="B1853" s="89"/>
      <c r="C1853" s="262" t="s">
        <v>615</v>
      </c>
      <c r="D1853" s="84">
        <v>43556</v>
      </c>
      <c r="E1853" s="85" t="s">
        <v>4855</v>
      </c>
      <c r="F1853" s="85" t="s">
        <v>3</v>
      </c>
      <c r="G1853" s="85">
        <v>1724678</v>
      </c>
      <c r="H1853" s="89"/>
      <c r="I1853" s="263" t="s">
        <v>713</v>
      </c>
      <c r="J1853" s="89"/>
      <c r="K1853" s="89"/>
      <c r="L1853" s="89"/>
      <c r="M1853" s="89"/>
      <c r="N1853" s="264">
        <v>0</v>
      </c>
      <c r="O1853" s="264">
        <v>1000</v>
      </c>
      <c r="P1853" s="89" t="s">
        <v>670</v>
      </c>
    </row>
    <row r="1854" spans="1:16" ht="51" hidden="1">
      <c r="A1854" s="261">
        <v>35</v>
      </c>
      <c r="B1854" s="89"/>
      <c r="C1854" s="262" t="s">
        <v>46</v>
      </c>
      <c r="D1854" s="84">
        <v>43556</v>
      </c>
      <c r="E1854" s="85" t="s">
        <v>4856</v>
      </c>
      <c r="F1854" s="85" t="s">
        <v>3</v>
      </c>
      <c r="G1854" s="85">
        <v>1724759</v>
      </c>
      <c r="H1854" s="89"/>
      <c r="I1854" s="263" t="s">
        <v>5369</v>
      </c>
      <c r="J1854" s="89"/>
      <c r="K1854" s="89"/>
      <c r="L1854" s="89"/>
      <c r="M1854" s="89"/>
      <c r="N1854" s="264">
        <v>0</v>
      </c>
      <c r="O1854" s="264">
        <v>1133.48</v>
      </c>
      <c r="P1854" s="89" t="s">
        <v>670</v>
      </c>
    </row>
    <row r="1855" spans="1:16" ht="51" hidden="1">
      <c r="A1855" s="261">
        <v>130</v>
      </c>
      <c r="B1855" s="89"/>
      <c r="C1855" s="262" t="s">
        <v>67</v>
      </c>
      <c r="D1855" s="84">
        <v>43556</v>
      </c>
      <c r="E1855" s="85" t="s">
        <v>4857</v>
      </c>
      <c r="F1855" s="85" t="s">
        <v>3</v>
      </c>
      <c r="G1855" s="85">
        <v>1724773</v>
      </c>
      <c r="H1855" s="89"/>
      <c r="I1855" s="263" t="s">
        <v>5370</v>
      </c>
      <c r="J1855" s="89"/>
      <c r="K1855" s="89"/>
      <c r="L1855" s="89"/>
      <c r="M1855" s="89"/>
      <c r="N1855" s="264">
        <v>0</v>
      </c>
      <c r="O1855" s="264">
        <v>5</v>
      </c>
      <c r="P1855" s="89" t="s">
        <v>670</v>
      </c>
    </row>
    <row r="1856" spans="1:16" ht="63.75" hidden="1">
      <c r="A1856" s="261">
        <v>310</v>
      </c>
      <c r="B1856" s="89"/>
      <c r="C1856" s="262" t="s">
        <v>141</v>
      </c>
      <c r="D1856" s="84">
        <v>43556</v>
      </c>
      <c r="E1856" s="85" t="s">
        <v>4858</v>
      </c>
      <c r="F1856" s="85" t="s">
        <v>3</v>
      </c>
      <c r="G1856" s="85">
        <v>1724780</v>
      </c>
      <c r="H1856" s="89"/>
      <c r="I1856" s="263" t="s">
        <v>5371</v>
      </c>
      <c r="J1856" s="89"/>
      <c r="K1856" s="89"/>
      <c r="L1856" s="89"/>
      <c r="M1856" s="89"/>
      <c r="N1856" s="264">
        <v>0</v>
      </c>
      <c r="O1856" s="264">
        <v>410.35</v>
      </c>
      <c r="P1856" s="89" t="s">
        <v>670</v>
      </c>
    </row>
    <row r="1857" spans="1:16" ht="38.25" hidden="1">
      <c r="A1857" s="261">
        <v>650</v>
      </c>
      <c r="B1857" s="89"/>
      <c r="C1857" s="262" t="s">
        <v>187</v>
      </c>
      <c r="D1857" s="84">
        <v>43556</v>
      </c>
      <c r="E1857" s="85" t="s">
        <v>4859</v>
      </c>
      <c r="F1857" s="85" t="s">
        <v>3</v>
      </c>
      <c r="G1857" s="85">
        <v>1724795</v>
      </c>
      <c r="H1857" s="89"/>
      <c r="I1857" s="263" t="s">
        <v>5372</v>
      </c>
      <c r="J1857" s="89"/>
      <c r="K1857" s="89"/>
      <c r="L1857" s="89"/>
      <c r="M1857" s="89"/>
      <c r="N1857" s="264">
        <v>0</v>
      </c>
      <c r="O1857" s="264">
        <v>0.05</v>
      </c>
      <c r="P1857" s="89" t="s">
        <v>670</v>
      </c>
    </row>
    <row r="1858" spans="1:16" ht="51" hidden="1">
      <c r="A1858" s="261">
        <v>10</v>
      </c>
      <c r="B1858" s="89"/>
      <c r="C1858" s="262" t="s">
        <v>41</v>
      </c>
      <c r="D1858" s="84">
        <v>43556</v>
      </c>
      <c r="E1858" s="85" t="s">
        <v>4860</v>
      </c>
      <c r="F1858" s="85" t="s">
        <v>3</v>
      </c>
      <c r="G1858" s="85">
        <v>1724599</v>
      </c>
      <c r="H1858" s="89"/>
      <c r="I1858" s="263" t="s">
        <v>5373</v>
      </c>
      <c r="J1858" s="89"/>
      <c r="K1858" s="89"/>
      <c r="L1858" s="89"/>
      <c r="M1858" s="89"/>
      <c r="N1858" s="264">
        <v>0</v>
      </c>
      <c r="O1858" s="264">
        <v>4259</v>
      </c>
      <c r="P1858" s="89" t="s">
        <v>670</v>
      </c>
    </row>
    <row r="1859" spans="1:16" ht="63.75" hidden="1">
      <c r="A1859" s="261">
        <v>10</v>
      </c>
      <c r="B1859" s="89"/>
      <c r="C1859" s="262" t="s">
        <v>41</v>
      </c>
      <c r="D1859" s="84">
        <v>43556</v>
      </c>
      <c r="E1859" s="85" t="s">
        <v>4861</v>
      </c>
      <c r="F1859" s="85" t="s">
        <v>3</v>
      </c>
      <c r="G1859" s="85">
        <v>1724605</v>
      </c>
      <c r="H1859" s="89"/>
      <c r="I1859" s="263" t="s">
        <v>5374</v>
      </c>
      <c r="J1859" s="89"/>
      <c r="K1859" s="89"/>
      <c r="L1859" s="89"/>
      <c r="M1859" s="89"/>
      <c r="N1859" s="264">
        <v>0</v>
      </c>
      <c r="O1859" s="264">
        <v>139.20000000000002</v>
      </c>
      <c r="P1859" s="89" t="s">
        <v>670</v>
      </c>
    </row>
    <row r="1860" spans="1:16" ht="51" hidden="1">
      <c r="A1860" s="261" t="s">
        <v>565</v>
      </c>
      <c r="B1860" s="89"/>
      <c r="C1860" s="262" t="s">
        <v>615</v>
      </c>
      <c r="D1860" s="84">
        <v>43556</v>
      </c>
      <c r="E1860" s="85" t="s">
        <v>4862</v>
      </c>
      <c r="F1860" s="85" t="s">
        <v>3</v>
      </c>
      <c r="G1860" s="85">
        <v>1724626</v>
      </c>
      <c r="H1860" s="89"/>
      <c r="I1860" s="263" t="s">
        <v>5375</v>
      </c>
      <c r="J1860" s="89"/>
      <c r="K1860" s="89"/>
      <c r="L1860" s="89"/>
      <c r="M1860" s="89"/>
      <c r="N1860" s="264">
        <v>0</v>
      </c>
      <c r="O1860" s="264">
        <v>7108.54</v>
      </c>
      <c r="P1860" s="89" t="s">
        <v>670</v>
      </c>
    </row>
    <row r="1861" spans="1:16" ht="51" hidden="1">
      <c r="A1861" s="261" t="s">
        <v>565</v>
      </c>
      <c r="B1861" s="89"/>
      <c r="C1861" s="262" t="s">
        <v>615</v>
      </c>
      <c r="D1861" s="84">
        <v>43556</v>
      </c>
      <c r="E1861" s="85" t="s">
        <v>4863</v>
      </c>
      <c r="F1861" s="85" t="s">
        <v>3</v>
      </c>
      <c r="G1861" s="85">
        <v>1724627</v>
      </c>
      <c r="H1861" s="89"/>
      <c r="I1861" s="263" t="s">
        <v>5376</v>
      </c>
      <c r="J1861" s="89"/>
      <c r="K1861" s="89"/>
      <c r="L1861" s="89"/>
      <c r="M1861" s="89"/>
      <c r="N1861" s="264">
        <v>0</v>
      </c>
      <c r="O1861" s="264">
        <v>7108.54</v>
      </c>
      <c r="P1861" s="89" t="s">
        <v>670</v>
      </c>
    </row>
    <row r="1862" spans="1:16" ht="51" hidden="1">
      <c r="A1862" s="261" t="s">
        <v>559</v>
      </c>
      <c r="B1862" s="89"/>
      <c r="C1862" s="262" t="s">
        <v>759</v>
      </c>
      <c r="D1862" s="84">
        <v>43556</v>
      </c>
      <c r="E1862" s="85" t="s">
        <v>4864</v>
      </c>
      <c r="F1862" s="85" t="s">
        <v>3</v>
      </c>
      <c r="G1862" s="85">
        <v>1724676</v>
      </c>
      <c r="H1862" s="89"/>
      <c r="I1862" s="263" t="s">
        <v>5377</v>
      </c>
      <c r="J1862" s="89"/>
      <c r="K1862" s="89"/>
      <c r="L1862" s="89"/>
      <c r="M1862" s="89"/>
      <c r="N1862" s="264">
        <v>0</v>
      </c>
      <c r="O1862" s="264">
        <v>20000</v>
      </c>
      <c r="P1862" s="89" t="s">
        <v>670</v>
      </c>
    </row>
    <row r="1863" spans="1:16" ht="51" hidden="1">
      <c r="A1863" s="261">
        <v>593</v>
      </c>
      <c r="B1863" s="89"/>
      <c r="C1863" s="262" t="s">
        <v>612</v>
      </c>
      <c r="D1863" s="84">
        <v>43556</v>
      </c>
      <c r="E1863" s="85" t="s">
        <v>4865</v>
      </c>
      <c r="F1863" s="85" t="s">
        <v>3</v>
      </c>
      <c r="G1863" s="85">
        <v>1724679</v>
      </c>
      <c r="H1863" s="89"/>
      <c r="I1863" s="263" t="s">
        <v>5378</v>
      </c>
      <c r="J1863" s="89"/>
      <c r="K1863" s="89"/>
      <c r="L1863" s="89"/>
      <c r="M1863" s="89"/>
      <c r="N1863" s="264">
        <v>0</v>
      </c>
      <c r="O1863" s="264">
        <v>284499.02</v>
      </c>
      <c r="P1863" s="89" t="s">
        <v>670</v>
      </c>
    </row>
    <row r="1864" spans="1:16" ht="63.75" hidden="1">
      <c r="A1864" s="261" t="s">
        <v>565</v>
      </c>
      <c r="B1864" s="89"/>
      <c r="C1864" s="262" t="s">
        <v>615</v>
      </c>
      <c r="D1864" s="84">
        <v>43556</v>
      </c>
      <c r="E1864" s="85" t="s">
        <v>4866</v>
      </c>
      <c r="F1864" s="85" t="s">
        <v>3</v>
      </c>
      <c r="G1864" s="85">
        <v>1724655</v>
      </c>
      <c r="H1864" s="89"/>
      <c r="I1864" s="263" t="s">
        <v>5379</v>
      </c>
      <c r="J1864" s="89"/>
      <c r="K1864" s="89"/>
      <c r="L1864" s="89"/>
      <c r="M1864" s="89"/>
      <c r="N1864" s="264">
        <v>0</v>
      </c>
      <c r="O1864" s="264">
        <v>9830</v>
      </c>
      <c r="P1864" s="89" t="s">
        <v>670</v>
      </c>
    </row>
    <row r="1865" spans="1:16" ht="51" hidden="1">
      <c r="A1865" s="261" t="s">
        <v>565</v>
      </c>
      <c r="B1865" s="89"/>
      <c r="C1865" s="262" t="s">
        <v>615</v>
      </c>
      <c r="D1865" s="84">
        <v>43556</v>
      </c>
      <c r="E1865" s="85" t="s">
        <v>4867</v>
      </c>
      <c r="F1865" s="85" t="s">
        <v>3</v>
      </c>
      <c r="G1865" s="85">
        <v>1724641</v>
      </c>
      <c r="H1865" s="89"/>
      <c r="I1865" s="263" t="s">
        <v>773</v>
      </c>
      <c r="J1865" s="89"/>
      <c r="K1865" s="89"/>
      <c r="L1865" s="89"/>
      <c r="M1865" s="89"/>
      <c r="N1865" s="264">
        <v>0</v>
      </c>
      <c r="O1865" s="264">
        <v>5020</v>
      </c>
      <c r="P1865" s="89" t="s">
        <v>670</v>
      </c>
    </row>
    <row r="1866" spans="1:16" ht="51" hidden="1">
      <c r="A1866" s="261" t="s">
        <v>565</v>
      </c>
      <c r="B1866" s="89"/>
      <c r="C1866" s="262" t="s">
        <v>615</v>
      </c>
      <c r="D1866" s="84">
        <v>43556</v>
      </c>
      <c r="E1866" s="85" t="s">
        <v>4868</v>
      </c>
      <c r="F1866" s="85" t="s">
        <v>3</v>
      </c>
      <c r="G1866" s="85">
        <v>1724638</v>
      </c>
      <c r="H1866" s="89"/>
      <c r="I1866" s="263" t="s">
        <v>728</v>
      </c>
      <c r="J1866" s="89"/>
      <c r="K1866" s="89"/>
      <c r="L1866" s="89"/>
      <c r="M1866" s="89"/>
      <c r="N1866" s="264">
        <v>0</v>
      </c>
      <c r="O1866" s="264">
        <v>695</v>
      </c>
      <c r="P1866" s="89" t="s">
        <v>670</v>
      </c>
    </row>
    <row r="1867" spans="1:16" ht="51" hidden="1">
      <c r="A1867" s="261" t="s">
        <v>565</v>
      </c>
      <c r="B1867" s="89"/>
      <c r="C1867" s="262" t="s">
        <v>615</v>
      </c>
      <c r="D1867" s="84">
        <v>43556</v>
      </c>
      <c r="E1867" s="85" t="s">
        <v>4869</v>
      </c>
      <c r="F1867" s="85" t="s">
        <v>3</v>
      </c>
      <c r="G1867" s="85">
        <v>1724635</v>
      </c>
      <c r="H1867" s="89"/>
      <c r="I1867" s="263" t="s">
        <v>5380</v>
      </c>
      <c r="J1867" s="89"/>
      <c r="K1867" s="89"/>
      <c r="L1867" s="89"/>
      <c r="M1867" s="89"/>
      <c r="N1867" s="264">
        <v>0</v>
      </c>
      <c r="O1867" s="264">
        <v>4202</v>
      </c>
      <c r="P1867" s="89" t="s">
        <v>670</v>
      </c>
    </row>
    <row r="1868" spans="1:16" ht="38.25" hidden="1">
      <c r="A1868" s="261" t="s">
        <v>565</v>
      </c>
      <c r="B1868" s="89"/>
      <c r="C1868" s="262" t="s">
        <v>615</v>
      </c>
      <c r="D1868" s="84">
        <v>43556</v>
      </c>
      <c r="E1868" s="85" t="s">
        <v>4870</v>
      </c>
      <c r="F1868" s="85" t="s">
        <v>3</v>
      </c>
      <c r="G1868" s="85">
        <v>1724583</v>
      </c>
      <c r="H1868" s="89"/>
      <c r="I1868" s="263" t="s">
        <v>5381</v>
      </c>
      <c r="J1868" s="89"/>
      <c r="K1868" s="89"/>
      <c r="L1868" s="89"/>
      <c r="M1868" s="89"/>
      <c r="N1868" s="264">
        <v>0</v>
      </c>
      <c r="O1868" s="264">
        <v>300</v>
      </c>
      <c r="P1868" s="89" t="s">
        <v>670</v>
      </c>
    </row>
    <row r="1869" spans="1:16" ht="51" hidden="1">
      <c r="A1869" s="261" t="s">
        <v>556</v>
      </c>
      <c r="B1869" s="89"/>
      <c r="C1869" s="262" t="s">
        <v>616</v>
      </c>
      <c r="D1869" s="84">
        <v>43557</v>
      </c>
      <c r="E1869" s="85" t="s">
        <v>4659</v>
      </c>
      <c r="F1869" s="85" t="s">
        <v>6</v>
      </c>
      <c r="G1869" s="85">
        <v>950662</v>
      </c>
      <c r="H1869" s="89"/>
      <c r="I1869" s="263" t="s">
        <v>5264</v>
      </c>
      <c r="J1869" s="89"/>
      <c r="K1869" s="89"/>
      <c r="L1869" s="89"/>
      <c r="M1869" s="89"/>
      <c r="N1869" s="264">
        <v>0</v>
      </c>
      <c r="O1869" s="264">
        <v>50</v>
      </c>
      <c r="P1869" s="89" t="s">
        <v>670</v>
      </c>
    </row>
    <row r="1870" spans="1:16" ht="51" hidden="1">
      <c r="A1870" s="261">
        <v>591</v>
      </c>
      <c r="B1870" s="89"/>
      <c r="C1870" s="262" t="s">
        <v>1364</v>
      </c>
      <c r="D1870" s="84">
        <v>43557</v>
      </c>
      <c r="E1870" s="85" t="s">
        <v>4871</v>
      </c>
      <c r="F1870" s="85" t="s">
        <v>3</v>
      </c>
      <c r="G1870" s="85">
        <v>1725088</v>
      </c>
      <c r="H1870" s="89"/>
      <c r="I1870" s="263" t="s">
        <v>5382</v>
      </c>
      <c r="J1870" s="89"/>
      <c r="K1870" s="89"/>
      <c r="L1870" s="89"/>
      <c r="M1870" s="89"/>
      <c r="N1870" s="264">
        <v>0</v>
      </c>
      <c r="O1870" s="264">
        <v>355.28000000000003</v>
      </c>
      <c r="P1870" s="89" t="s">
        <v>670</v>
      </c>
    </row>
    <row r="1871" spans="1:16" ht="38.25" hidden="1">
      <c r="A1871" s="261" t="s">
        <v>565</v>
      </c>
      <c r="B1871" s="89"/>
      <c r="C1871" s="262" t="s">
        <v>615</v>
      </c>
      <c r="D1871" s="84">
        <v>43557</v>
      </c>
      <c r="E1871" s="85" t="s">
        <v>4872</v>
      </c>
      <c r="F1871" s="85" t="s">
        <v>3</v>
      </c>
      <c r="G1871" s="85">
        <v>1725093</v>
      </c>
      <c r="H1871" s="89"/>
      <c r="I1871" s="263" t="s">
        <v>5383</v>
      </c>
      <c r="J1871" s="89"/>
      <c r="K1871" s="89"/>
      <c r="L1871" s="89"/>
      <c r="M1871" s="89"/>
      <c r="N1871" s="264">
        <v>0</v>
      </c>
      <c r="O1871" s="264">
        <v>1317.04</v>
      </c>
      <c r="P1871" s="89" t="s">
        <v>670</v>
      </c>
    </row>
    <row r="1872" spans="1:16" ht="51" hidden="1">
      <c r="A1872" s="261">
        <v>591</v>
      </c>
      <c r="B1872" s="89"/>
      <c r="C1872" s="262" t="s">
        <v>1364</v>
      </c>
      <c r="D1872" s="84">
        <v>43557</v>
      </c>
      <c r="E1872" s="85" t="s">
        <v>4873</v>
      </c>
      <c r="F1872" s="85" t="s">
        <v>3</v>
      </c>
      <c r="G1872" s="85">
        <v>1725084</v>
      </c>
      <c r="H1872" s="89"/>
      <c r="I1872" s="263" t="s">
        <v>5382</v>
      </c>
      <c r="J1872" s="89"/>
      <c r="K1872" s="89"/>
      <c r="L1872" s="89"/>
      <c r="M1872" s="89"/>
      <c r="N1872" s="264">
        <v>0</v>
      </c>
      <c r="O1872" s="264">
        <v>16.740000000000002</v>
      </c>
      <c r="P1872" s="89" t="s">
        <v>670</v>
      </c>
    </row>
    <row r="1873" spans="1:16" ht="51" hidden="1">
      <c r="A1873" s="261">
        <v>591</v>
      </c>
      <c r="B1873" s="89"/>
      <c r="C1873" s="262" t="s">
        <v>1364</v>
      </c>
      <c r="D1873" s="84">
        <v>43557</v>
      </c>
      <c r="E1873" s="85" t="s">
        <v>4874</v>
      </c>
      <c r="F1873" s="85" t="s">
        <v>3</v>
      </c>
      <c r="G1873" s="85">
        <v>1725083</v>
      </c>
      <c r="H1873" s="89"/>
      <c r="I1873" s="263" t="s">
        <v>5382</v>
      </c>
      <c r="J1873" s="89"/>
      <c r="K1873" s="89"/>
      <c r="L1873" s="89"/>
      <c r="M1873" s="89"/>
      <c r="N1873" s="264">
        <v>0</v>
      </c>
      <c r="O1873" s="264">
        <v>27.2</v>
      </c>
      <c r="P1873" s="89" t="s">
        <v>670</v>
      </c>
    </row>
    <row r="1874" spans="1:16" ht="38.25" hidden="1">
      <c r="A1874" s="261">
        <v>526</v>
      </c>
      <c r="B1874" s="89"/>
      <c r="C1874" s="262" t="s">
        <v>610</v>
      </c>
      <c r="D1874" s="84">
        <v>43557</v>
      </c>
      <c r="E1874" s="85" t="s">
        <v>4875</v>
      </c>
      <c r="F1874" s="85" t="s">
        <v>3</v>
      </c>
      <c r="G1874" s="85">
        <v>1725052</v>
      </c>
      <c r="H1874" s="89"/>
      <c r="I1874" s="263" t="s">
        <v>5384</v>
      </c>
      <c r="J1874" s="89"/>
      <c r="K1874" s="89"/>
      <c r="L1874" s="89"/>
      <c r="M1874" s="89"/>
      <c r="N1874" s="264">
        <v>0</v>
      </c>
      <c r="O1874" s="264">
        <v>76</v>
      </c>
      <c r="P1874" s="89" t="s">
        <v>670</v>
      </c>
    </row>
    <row r="1875" spans="1:16" ht="38.25" hidden="1">
      <c r="A1875" s="261">
        <v>526</v>
      </c>
      <c r="B1875" s="89"/>
      <c r="C1875" s="262" t="s">
        <v>610</v>
      </c>
      <c r="D1875" s="84">
        <v>43557</v>
      </c>
      <c r="E1875" s="85" t="s">
        <v>4876</v>
      </c>
      <c r="F1875" s="85" t="s">
        <v>3</v>
      </c>
      <c r="G1875" s="85">
        <v>1725049</v>
      </c>
      <c r="H1875" s="89"/>
      <c r="I1875" s="263" t="s">
        <v>5385</v>
      </c>
      <c r="J1875" s="89"/>
      <c r="K1875" s="89"/>
      <c r="L1875" s="89"/>
      <c r="M1875" s="89"/>
      <c r="N1875" s="264">
        <v>0</v>
      </c>
      <c r="O1875" s="264">
        <v>70</v>
      </c>
      <c r="P1875" s="89" t="s">
        <v>670</v>
      </c>
    </row>
    <row r="1876" spans="1:16" ht="38.25" hidden="1">
      <c r="A1876" s="261">
        <v>35</v>
      </c>
      <c r="B1876" s="89"/>
      <c r="C1876" s="262" t="s">
        <v>46</v>
      </c>
      <c r="D1876" s="84">
        <v>43557</v>
      </c>
      <c r="E1876" s="85" t="s">
        <v>4877</v>
      </c>
      <c r="F1876" s="85" t="s">
        <v>3</v>
      </c>
      <c r="G1876" s="85">
        <v>1725240</v>
      </c>
      <c r="H1876" s="89"/>
      <c r="I1876" s="263" t="s">
        <v>1410</v>
      </c>
      <c r="J1876" s="89"/>
      <c r="K1876" s="89"/>
      <c r="L1876" s="89"/>
      <c r="M1876" s="89"/>
      <c r="N1876" s="264">
        <v>0</v>
      </c>
      <c r="O1876" s="264">
        <v>1000</v>
      </c>
      <c r="P1876" s="89" t="s">
        <v>670</v>
      </c>
    </row>
    <row r="1877" spans="1:16" ht="63.75" hidden="1">
      <c r="A1877" s="261">
        <v>221</v>
      </c>
      <c r="B1877" s="89"/>
      <c r="C1877" s="262" t="s">
        <v>102</v>
      </c>
      <c r="D1877" s="84">
        <v>43557</v>
      </c>
      <c r="E1877" s="85" t="s">
        <v>4878</v>
      </c>
      <c r="F1877" s="85" t="s">
        <v>3</v>
      </c>
      <c r="G1877" s="85">
        <v>1725221</v>
      </c>
      <c r="H1877" s="89"/>
      <c r="I1877" s="263" t="s">
        <v>5386</v>
      </c>
      <c r="J1877" s="89"/>
      <c r="K1877" s="89"/>
      <c r="L1877" s="89"/>
      <c r="M1877" s="89"/>
      <c r="N1877" s="264">
        <v>0</v>
      </c>
      <c r="O1877" s="264">
        <v>2.6</v>
      </c>
      <c r="P1877" s="89" t="s">
        <v>670</v>
      </c>
    </row>
    <row r="1878" spans="1:16" ht="51" hidden="1">
      <c r="A1878" s="261">
        <v>670</v>
      </c>
      <c r="B1878" s="89"/>
      <c r="C1878" s="262" t="s">
        <v>190</v>
      </c>
      <c r="D1878" s="84">
        <v>43557</v>
      </c>
      <c r="E1878" s="85" t="s">
        <v>4879</v>
      </c>
      <c r="F1878" s="85" t="s">
        <v>3</v>
      </c>
      <c r="G1878" s="85">
        <v>1724995</v>
      </c>
      <c r="H1878" s="89"/>
      <c r="I1878" s="263" t="s">
        <v>5387</v>
      </c>
      <c r="J1878" s="89"/>
      <c r="K1878" s="89"/>
      <c r="L1878" s="89"/>
      <c r="M1878" s="89"/>
      <c r="N1878" s="264">
        <v>0</v>
      </c>
      <c r="O1878" s="264">
        <v>800</v>
      </c>
      <c r="P1878" s="89" t="s">
        <v>670</v>
      </c>
    </row>
    <row r="1879" spans="1:16" ht="63.75" hidden="1">
      <c r="A1879" s="261">
        <v>87</v>
      </c>
      <c r="B1879" s="89"/>
      <c r="C1879" s="262" t="s">
        <v>57</v>
      </c>
      <c r="D1879" s="84">
        <v>43557</v>
      </c>
      <c r="E1879" s="85" t="s">
        <v>4880</v>
      </c>
      <c r="F1879" s="85" t="s">
        <v>3</v>
      </c>
      <c r="G1879" s="85">
        <v>1724989</v>
      </c>
      <c r="H1879" s="89"/>
      <c r="I1879" s="263" t="s">
        <v>5388</v>
      </c>
      <c r="J1879" s="89"/>
      <c r="K1879" s="89"/>
      <c r="L1879" s="89"/>
      <c r="M1879" s="89"/>
      <c r="N1879" s="264">
        <v>0</v>
      </c>
      <c r="O1879" s="264">
        <v>1899</v>
      </c>
      <c r="P1879" s="89" t="s">
        <v>670</v>
      </c>
    </row>
    <row r="1880" spans="1:16" ht="63.75" hidden="1">
      <c r="A1880" s="261" t="s">
        <v>556</v>
      </c>
      <c r="B1880" s="89"/>
      <c r="C1880" s="262" t="s">
        <v>616</v>
      </c>
      <c r="D1880" s="84">
        <v>43557</v>
      </c>
      <c r="E1880" s="85" t="s">
        <v>4881</v>
      </c>
      <c r="F1880" s="85" t="s">
        <v>3</v>
      </c>
      <c r="G1880" s="85">
        <v>1724985</v>
      </c>
      <c r="H1880" s="89"/>
      <c r="I1880" s="263" t="s">
        <v>5389</v>
      </c>
      <c r="J1880" s="89"/>
      <c r="K1880" s="89"/>
      <c r="L1880" s="89"/>
      <c r="M1880" s="89"/>
      <c r="N1880" s="264">
        <v>0</v>
      </c>
      <c r="O1880" s="264">
        <v>492</v>
      </c>
      <c r="P1880" s="89" t="s">
        <v>670</v>
      </c>
    </row>
    <row r="1881" spans="1:16" ht="51" hidden="1">
      <c r="A1881" s="261" t="s">
        <v>565</v>
      </c>
      <c r="B1881" s="89"/>
      <c r="C1881" s="262" t="s">
        <v>615</v>
      </c>
      <c r="D1881" s="84">
        <v>43557</v>
      </c>
      <c r="E1881" s="85" t="s">
        <v>4882</v>
      </c>
      <c r="F1881" s="85" t="s">
        <v>3</v>
      </c>
      <c r="G1881" s="85">
        <v>1725009</v>
      </c>
      <c r="H1881" s="89"/>
      <c r="I1881" s="263" t="s">
        <v>5390</v>
      </c>
      <c r="J1881" s="89"/>
      <c r="K1881" s="89"/>
      <c r="L1881" s="89"/>
      <c r="M1881" s="89"/>
      <c r="N1881" s="264">
        <v>0</v>
      </c>
      <c r="O1881" s="264">
        <v>3557</v>
      </c>
      <c r="P1881" s="89" t="s">
        <v>670</v>
      </c>
    </row>
    <row r="1882" spans="1:16" ht="51" hidden="1">
      <c r="A1882" s="261">
        <v>593</v>
      </c>
      <c r="B1882" s="89"/>
      <c r="C1882" s="262" t="s">
        <v>612</v>
      </c>
      <c r="D1882" s="84">
        <v>43557</v>
      </c>
      <c r="E1882" s="85" t="s">
        <v>4883</v>
      </c>
      <c r="F1882" s="85" t="s">
        <v>3</v>
      </c>
      <c r="G1882" s="85">
        <v>1725092</v>
      </c>
      <c r="H1882" s="89"/>
      <c r="I1882" s="263" t="s">
        <v>5391</v>
      </c>
      <c r="J1882" s="89"/>
      <c r="K1882" s="89"/>
      <c r="L1882" s="89"/>
      <c r="M1882" s="89"/>
      <c r="N1882" s="264">
        <v>0</v>
      </c>
      <c r="O1882" s="264">
        <v>294789.91000000003</v>
      </c>
      <c r="P1882" s="89" t="s">
        <v>670</v>
      </c>
    </row>
    <row r="1883" spans="1:16" ht="51" hidden="1">
      <c r="A1883" s="261">
        <v>163</v>
      </c>
      <c r="B1883" s="89"/>
      <c r="C1883" s="262" t="s">
        <v>88</v>
      </c>
      <c r="D1883" s="84">
        <v>43558</v>
      </c>
      <c r="E1883" s="85" t="s">
        <v>4660</v>
      </c>
      <c r="F1883" s="85" t="s">
        <v>671</v>
      </c>
      <c r="G1883" s="85">
        <v>296065</v>
      </c>
      <c r="H1883" s="89"/>
      <c r="I1883" s="263" t="s">
        <v>5265</v>
      </c>
      <c r="J1883" s="89"/>
      <c r="K1883" s="89"/>
      <c r="L1883" s="89"/>
      <c r="M1883" s="89"/>
      <c r="N1883" s="264">
        <v>819.48</v>
      </c>
      <c r="O1883" s="264">
        <v>0</v>
      </c>
      <c r="P1883" s="89" t="s">
        <v>670</v>
      </c>
    </row>
    <row r="1884" spans="1:16" ht="76.5" hidden="1">
      <c r="A1884" s="261" t="s">
        <v>557</v>
      </c>
      <c r="B1884" s="89"/>
      <c r="C1884" s="262" t="s">
        <v>777</v>
      </c>
      <c r="D1884" s="84">
        <v>43558</v>
      </c>
      <c r="E1884" s="85" t="s">
        <v>4661</v>
      </c>
      <c r="F1884" s="85" t="s">
        <v>6</v>
      </c>
      <c r="G1884" s="85">
        <v>1101468</v>
      </c>
      <c r="H1884" s="89"/>
      <c r="I1884" s="263" t="s">
        <v>5266</v>
      </c>
      <c r="J1884" s="89"/>
      <c r="K1884" s="89"/>
      <c r="L1884" s="89"/>
      <c r="M1884" s="89"/>
      <c r="N1884" s="264">
        <v>0</v>
      </c>
      <c r="O1884" s="264">
        <v>302000</v>
      </c>
      <c r="P1884" s="89" t="s">
        <v>670</v>
      </c>
    </row>
    <row r="1885" spans="1:16" ht="51" hidden="1">
      <c r="A1885" s="261">
        <v>86</v>
      </c>
      <c r="B1885" s="89"/>
      <c r="C1885" s="262" t="s">
        <v>56</v>
      </c>
      <c r="D1885" s="84">
        <v>43558</v>
      </c>
      <c r="E1885" s="85" t="s">
        <v>4662</v>
      </c>
      <c r="F1885" s="85" t="s">
        <v>6</v>
      </c>
      <c r="G1885" s="85">
        <v>950737</v>
      </c>
      <c r="H1885" s="89"/>
      <c r="I1885" s="263" t="s">
        <v>5267</v>
      </c>
      <c r="J1885" s="89"/>
      <c r="K1885" s="89"/>
      <c r="L1885" s="89"/>
      <c r="M1885" s="89"/>
      <c r="N1885" s="264">
        <v>0</v>
      </c>
      <c r="O1885" s="264">
        <v>1450419.36</v>
      </c>
      <c r="P1885" s="89" t="s">
        <v>670</v>
      </c>
    </row>
    <row r="1886" spans="1:16" ht="51" hidden="1">
      <c r="A1886" s="261" t="s">
        <v>565</v>
      </c>
      <c r="B1886" s="89"/>
      <c r="C1886" s="262" t="s">
        <v>615</v>
      </c>
      <c r="D1886" s="84">
        <v>43558</v>
      </c>
      <c r="E1886" s="85" t="s">
        <v>4884</v>
      </c>
      <c r="F1886" s="85" t="s">
        <v>3</v>
      </c>
      <c r="G1886" s="85">
        <v>1725573</v>
      </c>
      <c r="H1886" s="89"/>
      <c r="I1886" s="263" t="s">
        <v>5392</v>
      </c>
      <c r="J1886" s="89"/>
      <c r="K1886" s="89"/>
      <c r="L1886" s="89"/>
      <c r="M1886" s="89"/>
      <c r="N1886" s="264">
        <v>0</v>
      </c>
      <c r="O1886" s="264">
        <v>510</v>
      </c>
      <c r="P1886" s="89" t="s">
        <v>670</v>
      </c>
    </row>
    <row r="1887" spans="1:16" ht="51" hidden="1">
      <c r="A1887" s="261" t="s">
        <v>565</v>
      </c>
      <c r="B1887" s="89"/>
      <c r="C1887" s="262" t="s">
        <v>615</v>
      </c>
      <c r="D1887" s="84">
        <v>43558</v>
      </c>
      <c r="E1887" s="85" t="s">
        <v>4885</v>
      </c>
      <c r="F1887" s="85" t="s">
        <v>3</v>
      </c>
      <c r="G1887" s="85">
        <v>1725568</v>
      </c>
      <c r="H1887" s="89"/>
      <c r="I1887" s="263" t="s">
        <v>5393</v>
      </c>
      <c r="J1887" s="89"/>
      <c r="K1887" s="89"/>
      <c r="L1887" s="89"/>
      <c r="M1887" s="89"/>
      <c r="N1887" s="264">
        <v>0</v>
      </c>
      <c r="O1887" s="264">
        <v>510</v>
      </c>
      <c r="P1887" s="89" t="s">
        <v>670</v>
      </c>
    </row>
    <row r="1888" spans="1:16" ht="51" hidden="1">
      <c r="A1888" s="261" t="s">
        <v>565</v>
      </c>
      <c r="B1888" s="89"/>
      <c r="C1888" s="262" t="s">
        <v>615</v>
      </c>
      <c r="D1888" s="84">
        <v>43558</v>
      </c>
      <c r="E1888" s="85" t="s">
        <v>4886</v>
      </c>
      <c r="F1888" s="85" t="s">
        <v>3</v>
      </c>
      <c r="G1888" s="85">
        <v>1725690</v>
      </c>
      <c r="H1888" s="89"/>
      <c r="I1888" s="263" t="s">
        <v>5394</v>
      </c>
      <c r="J1888" s="89"/>
      <c r="K1888" s="89"/>
      <c r="L1888" s="89"/>
      <c r="M1888" s="89"/>
      <c r="N1888" s="264">
        <v>0</v>
      </c>
      <c r="O1888" s="264">
        <v>1350.08</v>
      </c>
      <c r="P1888" s="89" t="s">
        <v>670</v>
      </c>
    </row>
    <row r="1889" spans="1:16" ht="63.75" hidden="1">
      <c r="A1889" s="261">
        <v>512</v>
      </c>
      <c r="B1889" s="89"/>
      <c r="C1889" s="262" t="s">
        <v>779</v>
      </c>
      <c r="D1889" s="84">
        <v>43558</v>
      </c>
      <c r="E1889" s="85" t="s">
        <v>4887</v>
      </c>
      <c r="F1889" s="85" t="s">
        <v>3</v>
      </c>
      <c r="G1889" s="85">
        <v>1725649</v>
      </c>
      <c r="H1889" s="89"/>
      <c r="I1889" s="263" t="s">
        <v>5395</v>
      </c>
      <c r="J1889" s="89"/>
      <c r="K1889" s="89"/>
      <c r="L1889" s="89"/>
      <c r="M1889" s="89"/>
      <c r="N1889" s="264">
        <v>0</v>
      </c>
      <c r="O1889" s="264">
        <v>411</v>
      </c>
      <c r="P1889" s="89" t="s">
        <v>670</v>
      </c>
    </row>
    <row r="1890" spans="1:16" ht="51" hidden="1">
      <c r="A1890" s="261">
        <v>119</v>
      </c>
      <c r="B1890" s="89"/>
      <c r="C1890" s="262" t="s">
        <v>63</v>
      </c>
      <c r="D1890" s="84">
        <v>43558</v>
      </c>
      <c r="E1890" s="85" t="s">
        <v>4888</v>
      </c>
      <c r="F1890" s="85" t="s">
        <v>3</v>
      </c>
      <c r="G1890" s="85">
        <v>1725617</v>
      </c>
      <c r="H1890" s="89"/>
      <c r="I1890" s="263" t="s">
        <v>5396</v>
      </c>
      <c r="J1890" s="89"/>
      <c r="K1890" s="89"/>
      <c r="L1890" s="89"/>
      <c r="M1890" s="89"/>
      <c r="N1890" s="264">
        <v>0</v>
      </c>
      <c r="O1890" s="264">
        <v>15</v>
      </c>
      <c r="P1890" s="89" t="s">
        <v>670</v>
      </c>
    </row>
    <row r="1891" spans="1:16" ht="51" hidden="1">
      <c r="A1891" s="261" t="s">
        <v>565</v>
      </c>
      <c r="B1891" s="89"/>
      <c r="C1891" s="262" t="s">
        <v>615</v>
      </c>
      <c r="D1891" s="84">
        <v>43558</v>
      </c>
      <c r="E1891" s="85" t="s">
        <v>4889</v>
      </c>
      <c r="F1891" s="85" t="s">
        <v>3</v>
      </c>
      <c r="G1891" s="85">
        <v>1725613</v>
      </c>
      <c r="H1891" s="89"/>
      <c r="I1891" s="263" t="s">
        <v>5397</v>
      </c>
      <c r="J1891" s="89"/>
      <c r="K1891" s="89"/>
      <c r="L1891" s="89"/>
      <c r="M1891" s="89"/>
      <c r="N1891" s="264">
        <v>0</v>
      </c>
      <c r="O1891" s="264">
        <v>309</v>
      </c>
      <c r="P1891" s="89" t="s">
        <v>670</v>
      </c>
    </row>
    <row r="1892" spans="1:16" ht="51" hidden="1">
      <c r="A1892" s="261" t="s">
        <v>565</v>
      </c>
      <c r="B1892" s="89"/>
      <c r="C1892" s="262" t="s">
        <v>615</v>
      </c>
      <c r="D1892" s="84">
        <v>43558</v>
      </c>
      <c r="E1892" s="85" t="s">
        <v>4890</v>
      </c>
      <c r="F1892" s="85" t="s">
        <v>3</v>
      </c>
      <c r="G1892" s="85">
        <v>1725467</v>
      </c>
      <c r="H1892" s="89"/>
      <c r="I1892" s="263" t="s">
        <v>742</v>
      </c>
      <c r="J1892" s="89"/>
      <c r="K1892" s="89"/>
      <c r="L1892" s="89"/>
      <c r="M1892" s="89"/>
      <c r="N1892" s="264">
        <v>0</v>
      </c>
      <c r="O1892" s="264">
        <v>3000</v>
      </c>
      <c r="P1892" s="89" t="s">
        <v>670</v>
      </c>
    </row>
    <row r="1893" spans="1:16" ht="63.75" hidden="1">
      <c r="A1893" s="261" t="s">
        <v>565</v>
      </c>
      <c r="B1893" s="89"/>
      <c r="C1893" s="262" t="s">
        <v>615</v>
      </c>
      <c r="D1893" s="84">
        <v>43558</v>
      </c>
      <c r="E1893" s="85" t="s">
        <v>4891</v>
      </c>
      <c r="F1893" s="85" t="s">
        <v>3</v>
      </c>
      <c r="G1893" s="85">
        <v>1725427</v>
      </c>
      <c r="H1893" s="89"/>
      <c r="I1893" s="263" t="s">
        <v>5398</v>
      </c>
      <c r="J1893" s="89"/>
      <c r="K1893" s="89"/>
      <c r="L1893" s="89"/>
      <c r="M1893" s="89"/>
      <c r="N1893" s="264">
        <v>0</v>
      </c>
      <c r="O1893" s="264">
        <v>4054.7000000000003</v>
      </c>
      <c r="P1893" s="89" t="s">
        <v>670</v>
      </c>
    </row>
    <row r="1894" spans="1:16" ht="38.25" hidden="1">
      <c r="A1894" s="261" t="s">
        <v>565</v>
      </c>
      <c r="B1894" s="89"/>
      <c r="C1894" s="262" t="s">
        <v>615</v>
      </c>
      <c r="D1894" s="84">
        <v>43558</v>
      </c>
      <c r="E1894" s="85" t="s">
        <v>4892</v>
      </c>
      <c r="F1894" s="85" t="s">
        <v>3</v>
      </c>
      <c r="G1894" s="85">
        <v>1725404</v>
      </c>
      <c r="H1894" s="89"/>
      <c r="I1894" s="263" t="s">
        <v>712</v>
      </c>
      <c r="J1894" s="89"/>
      <c r="K1894" s="89"/>
      <c r="L1894" s="89"/>
      <c r="M1894" s="89"/>
      <c r="N1894" s="264">
        <v>0</v>
      </c>
      <c r="O1894" s="264">
        <v>545</v>
      </c>
      <c r="P1894" s="89" t="s">
        <v>670</v>
      </c>
    </row>
    <row r="1895" spans="1:16" ht="51" hidden="1">
      <c r="A1895" s="261" t="s">
        <v>565</v>
      </c>
      <c r="B1895" s="89"/>
      <c r="C1895" s="262" t="s">
        <v>615</v>
      </c>
      <c r="D1895" s="84">
        <v>43558</v>
      </c>
      <c r="E1895" s="85" t="s">
        <v>4893</v>
      </c>
      <c r="F1895" s="85" t="s">
        <v>3</v>
      </c>
      <c r="G1895" s="85">
        <v>1725395</v>
      </c>
      <c r="H1895" s="89"/>
      <c r="I1895" s="263" t="s">
        <v>3089</v>
      </c>
      <c r="J1895" s="89"/>
      <c r="K1895" s="89"/>
      <c r="L1895" s="89"/>
      <c r="M1895" s="89"/>
      <c r="N1895" s="264">
        <v>0</v>
      </c>
      <c r="O1895" s="264">
        <v>220</v>
      </c>
      <c r="P1895" s="89" t="s">
        <v>670</v>
      </c>
    </row>
    <row r="1896" spans="1:16" ht="63.75" hidden="1">
      <c r="A1896" s="261" t="s">
        <v>565</v>
      </c>
      <c r="B1896" s="89"/>
      <c r="C1896" s="262" t="s">
        <v>615</v>
      </c>
      <c r="D1896" s="84">
        <v>43558</v>
      </c>
      <c r="E1896" s="85" t="s">
        <v>4894</v>
      </c>
      <c r="F1896" s="85" t="s">
        <v>3</v>
      </c>
      <c r="G1896" s="85">
        <v>1725507</v>
      </c>
      <c r="H1896" s="89"/>
      <c r="I1896" s="263" t="s">
        <v>5399</v>
      </c>
      <c r="J1896" s="89"/>
      <c r="K1896" s="89"/>
      <c r="L1896" s="89"/>
      <c r="M1896" s="89"/>
      <c r="N1896" s="264">
        <v>0</v>
      </c>
      <c r="O1896" s="264">
        <v>20493.95</v>
      </c>
      <c r="P1896" s="89" t="s">
        <v>670</v>
      </c>
    </row>
    <row r="1897" spans="1:16" ht="51" hidden="1">
      <c r="A1897" s="261">
        <v>30</v>
      </c>
      <c r="B1897" s="89"/>
      <c r="C1897" s="262" t="s">
        <v>675</v>
      </c>
      <c r="D1897" s="84">
        <v>43558</v>
      </c>
      <c r="E1897" s="85" t="s">
        <v>4895</v>
      </c>
      <c r="F1897" s="85" t="s">
        <v>3</v>
      </c>
      <c r="G1897" s="85">
        <v>1725399</v>
      </c>
      <c r="H1897" s="89"/>
      <c r="I1897" s="263" t="s">
        <v>5400</v>
      </c>
      <c r="J1897" s="89"/>
      <c r="K1897" s="89"/>
      <c r="L1897" s="89"/>
      <c r="M1897" s="89"/>
      <c r="N1897" s="264">
        <v>0</v>
      </c>
      <c r="O1897" s="264">
        <v>462</v>
      </c>
      <c r="P1897" s="89" t="s">
        <v>670</v>
      </c>
    </row>
    <row r="1898" spans="1:16" ht="63.75" hidden="1">
      <c r="A1898" s="261">
        <v>287</v>
      </c>
      <c r="B1898" s="89"/>
      <c r="C1898" s="262" t="s">
        <v>126</v>
      </c>
      <c r="D1898" s="84">
        <v>43558</v>
      </c>
      <c r="E1898" s="85" t="s">
        <v>4896</v>
      </c>
      <c r="F1898" s="85" t="s">
        <v>3</v>
      </c>
      <c r="G1898" s="85">
        <v>1725385</v>
      </c>
      <c r="H1898" s="89"/>
      <c r="I1898" s="263" t="s">
        <v>5401</v>
      </c>
      <c r="J1898" s="89"/>
      <c r="K1898" s="89"/>
      <c r="L1898" s="89"/>
      <c r="M1898" s="89"/>
      <c r="N1898" s="264">
        <v>0</v>
      </c>
      <c r="O1898" s="264">
        <v>10518.880000000001</v>
      </c>
      <c r="P1898" s="89" t="s">
        <v>670</v>
      </c>
    </row>
    <row r="1899" spans="1:16" ht="51" hidden="1">
      <c r="A1899" s="261" t="s">
        <v>565</v>
      </c>
      <c r="B1899" s="89"/>
      <c r="C1899" s="262" t="s">
        <v>615</v>
      </c>
      <c r="D1899" s="84">
        <v>43558</v>
      </c>
      <c r="E1899" s="85" t="s">
        <v>4897</v>
      </c>
      <c r="F1899" s="85" t="s">
        <v>3</v>
      </c>
      <c r="G1899" s="85">
        <v>1725506</v>
      </c>
      <c r="H1899" s="89"/>
      <c r="I1899" s="263" t="s">
        <v>5402</v>
      </c>
      <c r="J1899" s="89"/>
      <c r="K1899" s="89"/>
      <c r="L1899" s="89"/>
      <c r="M1899" s="89"/>
      <c r="N1899" s="264">
        <v>0</v>
      </c>
      <c r="O1899" s="264">
        <v>806.4</v>
      </c>
      <c r="P1899" s="89" t="s">
        <v>670</v>
      </c>
    </row>
    <row r="1900" spans="1:16" ht="89.25" hidden="1">
      <c r="A1900" s="261" t="s">
        <v>557</v>
      </c>
      <c r="B1900" s="89"/>
      <c r="C1900" s="262" t="s">
        <v>777</v>
      </c>
      <c r="D1900" s="84">
        <v>43559</v>
      </c>
      <c r="E1900" s="85" t="s">
        <v>4663</v>
      </c>
      <c r="F1900" s="85" t="s">
        <v>11</v>
      </c>
      <c r="G1900" s="85">
        <v>950763</v>
      </c>
      <c r="H1900" s="89"/>
      <c r="I1900" s="263" t="s">
        <v>5268</v>
      </c>
      <c r="J1900" s="89"/>
      <c r="K1900" s="89"/>
      <c r="L1900" s="89"/>
      <c r="M1900" s="89"/>
      <c r="N1900" s="264">
        <v>270</v>
      </c>
      <c r="O1900" s="264">
        <v>0</v>
      </c>
      <c r="P1900" s="89" t="s">
        <v>670</v>
      </c>
    </row>
    <row r="1901" spans="1:16" ht="51" hidden="1">
      <c r="A1901" s="261" t="s">
        <v>565</v>
      </c>
      <c r="B1901" s="89"/>
      <c r="C1901" s="262" t="s">
        <v>615</v>
      </c>
      <c r="D1901" s="84">
        <v>43559</v>
      </c>
      <c r="E1901" s="85" t="s">
        <v>4898</v>
      </c>
      <c r="F1901" s="85" t="s">
        <v>3</v>
      </c>
      <c r="G1901" s="85">
        <v>1725974</v>
      </c>
      <c r="H1901" s="89"/>
      <c r="I1901" s="263" t="s">
        <v>5403</v>
      </c>
      <c r="J1901" s="89"/>
      <c r="K1901" s="89"/>
      <c r="L1901" s="89"/>
      <c r="M1901" s="89"/>
      <c r="N1901" s="264">
        <v>0</v>
      </c>
      <c r="O1901" s="264">
        <v>2195</v>
      </c>
      <c r="P1901" s="89" t="s">
        <v>670</v>
      </c>
    </row>
    <row r="1902" spans="1:16" ht="51" hidden="1">
      <c r="A1902" s="261" t="s">
        <v>565</v>
      </c>
      <c r="B1902" s="89"/>
      <c r="C1902" s="262" t="s">
        <v>615</v>
      </c>
      <c r="D1902" s="84">
        <v>43559</v>
      </c>
      <c r="E1902" s="85" t="s">
        <v>4899</v>
      </c>
      <c r="F1902" s="85" t="s">
        <v>3</v>
      </c>
      <c r="G1902" s="85">
        <v>1725963</v>
      </c>
      <c r="H1902" s="89"/>
      <c r="I1902" s="263" t="s">
        <v>5404</v>
      </c>
      <c r="J1902" s="89"/>
      <c r="K1902" s="89"/>
      <c r="L1902" s="89"/>
      <c r="M1902" s="89"/>
      <c r="N1902" s="264">
        <v>0</v>
      </c>
      <c r="O1902" s="264">
        <v>424.38</v>
      </c>
      <c r="P1902" s="89" t="s">
        <v>670</v>
      </c>
    </row>
    <row r="1903" spans="1:16" ht="38.25" hidden="1">
      <c r="A1903" s="261" t="s">
        <v>565</v>
      </c>
      <c r="B1903" s="89"/>
      <c r="C1903" s="262" t="s">
        <v>615</v>
      </c>
      <c r="D1903" s="84">
        <v>43559</v>
      </c>
      <c r="E1903" s="85" t="s">
        <v>4900</v>
      </c>
      <c r="F1903" s="85" t="s">
        <v>3</v>
      </c>
      <c r="G1903" s="85">
        <v>1725962</v>
      </c>
      <c r="H1903" s="89"/>
      <c r="I1903" s="263" t="s">
        <v>747</v>
      </c>
      <c r="J1903" s="89"/>
      <c r="K1903" s="89"/>
      <c r="L1903" s="89"/>
      <c r="M1903" s="89"/>
      <c r="N1903" s="264">
        <v>0</v>
      </c>
      <c r="O1903" s="264">
        <v>6200</v>
      </c>
      <c r="P1903" s="89" t="s">
        <v>670</v>
      </c>
    </row>
    <row r="1904" spans="1:16" ht="38.25" hidden="1">
      <c r="A1904" s="261" t="s">
        <v>565</v>
      </c>
      <c r="B1904" s="89"/>
      <c r="C1904" s="262" t="s">
        <v>615</v>
      </c>
      <c r="D1904" s="84">
        <v>43559</v>
      </c>
      <c r="E1904" s="85" t="s">
        <v>4901</v>
      </c>
      <c r="F1904" s="85" t="s">
        <v>3</v>
      </c>
      <c r="G1904" s="85">
        <v>1725935</v>
      </c>
      <c r="H1904" s="89"/>
      <c r="I1904" s="263" t="s">
        <v>5405</v>
      </c>
      <c r="J1904" s="89"/>
      <c r="K1904" s="89"/>
      <c r="L1904" s="89"/>
      <c r="M1904" s="89"/>
      <c r="N1904" s="264">
        <v>0</v>
      </c>
      <c r="O1904" s="264">
        <v>2097.7600000000002</v>
      </c>
      <c r="P1904" s="89" t="s">
        <v>670</v>
      </c>
    </row>
    <row r="1905" spans="1:16" ht="38.25" hidden="1">
      <c r="A1905" s="261" t="s">
        <v>565</v>
      </c>
      <c r="B1905" s="89"/>
      <c r="C1905" s="262" t="s">
        <v>615</v>
      </c>
      <c r="D1905" s="84">
        <v>43559</v>
      </c>
      <c r="E1905" s="85" t="s">
        <v>4902</v>
      </c>
      <c r="F1905" s="85" t="s">
        <v>3</v>
      </c>
      <c r="G1905" s="85">
        <v>1726023</v>
      </c>
      <c r="H1905" s="89"/>
      <c r="I1905" s="263" t="s">
        <v>5406</v>
      </c>
      <c r="J1905" s="89"/>
      <c r="K1905" s="89"/>
      <c r="L1905" s="89"/>
      <c r="M1905" s="89"/>
      <c r="N1905" s="264">
        <v>0</v>
      </c>
      <c r="O1905" s="264">
        <v>5720</v>
      </c>
      <c r="P1905" s="89" t="s">
        <v>670</v>
      </c>
    </row>
    <row r="1906" spans="1:16" ht="51" hidden="1">
      <c r="A1906" s="261">
        <v>48</v>
      </c>
      <c r="B1906" s="89"/>
      <c r="C1906" s="262" t="s">
        <v>50</v>
      </c>
      <c r="D1906" s="84">
        <v>43559</v>
      </c>
      <c r="E1906" s="85" t="s">
        <v>4903</v>
      </c>
      <c r="F1906" s="85" t="s">
        <v>3</v>
      </c>
      <c r="G1906" s="85">
        <v>1726021</v>
      </c>
      <c r="H1906" s="89"/>
      <c r="I1906" s="263" t="s">
        <v>5407</v>
      </c>
      <c r="J1906" s="89"/>
      <c r="K1906" s="89"/>
      <c r="L1906" s="89"/>
      <c r="M1906" s="89"/>
      <c r="N1906" s="264">
        <v>0</v>
      </c>
      <c r="O1906" s="264">
        <v>1684.17</v>
      </c>
      <c r="P1906" s="89" t="s">
        <v>670</v>
      </c>
    </row>
    <row r="1907" spans="1:16" ht="38.25" hidden="1">
      <c r="A1907" s="261" t="s">
        <v>565</v>
      </c>
      <c r="B1907" s="89"/>
      <c r="C1907" s="262" t="s">
        <v>615</v>
      </c>
      <c r="D1907" s="84">
        <v>43559</v>
      </c>
      <c r="E1907" s="85" t="s">
        <v>4904</v>
      </c>
      <c r="F1907" s="85" t="s">
        <v>3</v>
      </c>
      <c r="G1907" s="85">
        <v>1726020</v>
      </c>
      <c r="H1907" s="89"/>
      <c r="I1907" s="263" t="s">
        <v>5408</v>
      </c>
      <c r="J1907" s="89"/>
      <c r="K1907" s="89"/>
      <c r="L1907" s="89"/>
      <c r="M1907" s="89"/>
      <c r="N1907" s="264">
        <v>0</v>
      </c>
      <c r="O1907" s="264">
        <v>5720</v>
      </c>
      <c r="P1907" s="89" t="s">
        <v>670</v>
      </c>
    </row>
    <row r="1908" spans="1:16" ht="38.25" hidden="1">
      <c r="A1908" s="261" t="s">
        <v>565</v>
      </c>
      <c r="B1908" s="89"/>
      <c r="C1908" s="262" t="s">
        <v>615</v>
      </c>
      <c r="D1908" s="84">
        <v>43559</v>
      </c>
      <c r="E1908" s="85" t="s">
        <v>4905</v>
      </c>
      <c r="F1908" s="85" t="s">
        <v>3</v>
      </c>
      <c r="G1908" s="85">
        <v>1725976</v>
      </c>
      <c r="H1908" s="89"/>
      <c r="I1908" s="263" t="s">
        <v>717</v>
      </c>
      <c r="J1908" s="89"/>
      <c r="K1908" s="89"/>
      <c r="L1908" s="89"/>
      <c r="M1908" s="89"/>
      <c r="N1908" s="264">
        <v>0</v>
      </c>
      <c r="O1908" s="264">
        <v>800</v>
      </c>
      <c r="P1908" s="89" t="s">
        <v>670</v>
      </c>
    </row>
    <row r="1909" spans="1:16" ht="38.25" hidden="1">
      <c r="A1909" s="261" t="s">
        <v>565</v>
      </c>
      <c r="B1909" s="89"/>
      <c r="C1909" s="262" t="s">
        <v>615</v>
      </c>
      <c r="D1909" s="84">
        <v>43559</v>
      </c>
      <c r="E1909" s="85" t="s">
        <v>4906</v>
      </c>
      <c r="F1909" s="85" t="s">
        <v>3</v>
      </c>
      <c r="G1909" s="85">
        <v>1725848</v>
      </c>
      <c r="H1909" s="89"/>
      <c r="I1909" s="263" t="s">
        <v>5409</v>
      </c>
      <c r="J1909" s="89"/>
      <c r="K1909" s="89"/>
      <c r="L1909" s="89"/>
      <c r="M1909" s="89"/>
      <c r="N1909" s="264">
        <v>0</v>
      </c>
      <c r="O1909" s="264">
        <v>5738.03</v>
      </c>
      <c r="P1909" s="89" t="s">
        <v>670</v>
      </c>
    </row>
    <row r="1910" spans="1:16" ht="51" hidden="1">
      <c r="A1910" s="261" t="s">
        <v>565</v>
      </c>
      <c r="B1910" s="89"/>
      <c r="C1910" s="262" t="s">
        <v>615</v>
      </c>
      <c r="D1910" s="84">
        <v>43559</v>
      </c>
      <c r="E1910" s="85" t="s">
        <v>4907</v>
      </c>
      <c r="F1910" s="85" t="s">
        <v>3</v>
      </c>
      <c r="G1910" s="85">
        <v>1725832</v>
      </c>
      <c r="H1910" s="89"/>
      <c r="I1910" s="263" t="s">
        <v>5410</v>
      </c>
      <c r="J1910" s="89"/>
      <c r="K1910" s="89"/>
      <c r="L1910" s="89"/>
      <c r="M1910" s="89"/>
      <c r="N1910" s="264">
        <v>0</v>
      </c>
      <c r="O1910" s="264">
        <v>1465.5</v>
      </c>
      <c r="P1910" s="89" t="s">
        <v>670</v>
      </c>
    </row>
    <row r="1911" spans="1:16" ht="51" hidden="1">
      <c r="A1911" s="261">
        <v>35</v>
      </c>
      <c r="B1911" s="89"/>
      <c r="C1911" s="262" t="s">
        <v>46</v>
      </c>
      <c r="D1911" s="84">
        <v>43559</v>
      </c>
      <c r="E1911" s="85" t="s">
        <v>4908</v>
      </c>
      <c r="F1911" s="85" t="s">
        <v>3</v>
      </c>
      <c r="G1911" s="85">
        <v>1725831</v>
      </c>
      <c r="H1911" s="89"/>
      <c r="I1911" s="263" t="s">
        <v>3078</v>
      </c>
      <c r="J1911" s="89"/>
      <c r="K1911" s="89"/>
      <c r="L1911" s="89"/>
      <c r="M1911" s="89"/>
      <c r="N1911" s="264">
        <v>0</v>
      </c>
      <c r="O1911" s="264">
        <v>400</v>
      </c>
      <c r="P1911" s="89" t="s">
        <v>670</v>
      </c>
    </row>
    <row r="1912" spans="1:16" ht="63.75" hidden="1">
      <c r="A1912" s="261" t="s">
        <v>565</v>
      </c>
      <c r="B1912" s="89"/>
      <c r="C1912" s="262" t="s">
        <v>615</v>
      </c>
      <c r="D1912" s="84">
        <v>43559</v>
      </c>
      <c r="E1912" s="85" t="s">
        <v>4909</v>
      </c>
      <c r="F1912" s="85" t="s">
        <v>3</v>
      </c>
      <c r="G1912" s="85">
        <v>1725826</v>
      </c>
      <c r="H1912" s="89"/>
      <c r="I1912" s="263" t="s">
        <v>5411</v>
      </c>
      <c r="J1912" s="89"/>
      <c r="K1912" s="89"/>
      <c r="L1912" s="89"/>
      <c r="M1912" s="89"/>
      <c r="N1912" s="264">
        <v>0</v>
      </c>
      <c r="O1912" s="264">
        <v>11018</v>
      </c>
      <c r="P1912" s="89" t="s">
        <v>670</v>
      </c>
    </row>
    <row r="1913" spans="1:16" ht="51" hidden="1">
      <c r="A1913" s="261">
        <v>70</v>
      </c>
      <c r="B1913" s="89"/>
      <c r="C1913" s="262" t="s">
        <v>53</v>
      </c>
      <c r="D1913" s="84">
        <v>43559</v>
      </c>
      <c r="E1913" s="85" t="s">
        <v>4910</v>
      </c>
      <c r="F1913" s="85" t="s">
        <v>3</v>
      </c>
      <c r="G1913" s="85">
        <v>1725820</v>
      </c>
      <c r="H1913" s="89"/>
      <c r="I1913" s="263" t="s">
        <v>5412</v>
      </c>
      <c r="J1913" s="89"/>
      <c r="K1913" s="89"/>
      <c r="L1913" s="89"/>
      <c r="M1913" s="89"/>
      <c r="N1913" s="264">
        <v>0</v>
      </c>
      <c r="O1913" s="264">
        <v>20</v>
      </c>
      <c r="P1913" s="89" t="s">
        <v>670</v>
      </c>
    </row>
    <row r="1914" spans="1:16" ht="51" hidden="1">
      <c r="A1914" s="261">
        <v>291</v>
      </c>
      <c r="B1914" s="89"/>
      <c r="C1914" s="262" t="s">
        <v>129</v>
      </c>
      <c r="D1914" s="84">
        <v>43559</v>
      </c>
      <c r="E1914" s="85" t="s">
        <v>4911</v>
      </c>
      <c r="F1914" s="85" t="s">
        <v>3</v>
      </c>
      <c r="G1914" s="85">
        <v>1725901</v>
      </c>
      <c r="H1914" s="89"/>
      <c r="I1914" s="263" t="s">
        <v>5413</v>
      </c>
      <c r="J1914" s="89"/>
      <c r="K1914" s="89"/>
      <c r="L1914" s="89"/>
      <c r="M1914" s="89"/>
      <c r="N1914" s="264">
        <v>0</v>
      </c>
      <c r="O1914" s="264">
        <v>2000</v>
      </c>
      <c r="P1914" s="89" t="s">
        <v>670</v>
      </c>
    </row>
    <row r="1915" spans="1:16" ht="76.5" hidden="1">
      <c r="A1915" s="261">
        <v>10</v>
      </c>
      <c r="B1915" s="89"/>
      <c r="C1915" s="262" t="s">
        <v>41</v>
      </c>
      <c r="D1915" s="84">
        <v>43559</v>
      </c>
      <c r="E1915" s="85" t="s">
        <v>4912</v>
      </c>
      <c r="F1915" s="85" t="s">
        <v>3</v>
      </c>
      <c r="G1915" s="85">
        <v>1725847</v>
      </c>
      <c r="H1915" s="89"/>
      <c r="I1915" s="263" t="s">
        <v>5414</v>
      </c>
      <c r="J1915" s="89"/>
      <c r="K1915" s="89"/>
      <c r="L1915" s="89"/>
      <c r="M1915" s="89"/>
      <c r="N1915" s="264">
        <v>0</v>
      </c>
      <c r="O1915" s="264">
        <v>3306.73</v>
      </c>
      <c r="P1915" s="89" t="s">
        <v>670</v>
      </c>
    </row>
    <row r="1916" spans="1:16" ht="51" hidden="1">
      <c r="A1916" s="261">
        <v>302</v>
      </c>
      <c r="B1916" s="89"/>
      <c r="C1916" s="262" t="s">
        <v>139</v>
      </c>
      <c r="D1916" s="84">
        <v>43559</v>
      </c>
      <c r="E1916" s="85" t="s">
        <v>4913</v>
      </c>
      <c r="F1916" s="85" t="s">
        <v>3</v>
      </c>
      <c r="G1916" s="85">
        <v>1725845</v>
      </c>
      <c r="H1916" s="89"/>
      <c r="I1916" s="263" t="s">
        <v>5415</v>
      </c>
      <c r="J1916" s="89"/>
      <c r="K1916" s="89"/>
      <c r="L1916" s="89"/>
      <c r="M1916" s="89"/>
      <c r="N1916" s="264">
        <v>0</v>
      </c>
      <c r="O1916" s="264">
        <v>1067280</v>
      </c>
      <c r="P1916" s="89" t="s">
        <v>670</v>
      </c>
    </row>
    <row r="1917" spans="1:16" ht="38.25" hidden="1">
      <c r="A1917" s="261" t="s">
        <v>565</v>
      </c>
      <c r="B1917" s="89"/>
      <c r="C1917" s="262" t="s">
        <v>615</v>
      </c>
      <c r="D1917" s="84">
        <v>43559</v>
      </c>
      <c r="E1917" s="85" t="s">
        <v>4914</v>
      </c>
      <c r="F1917" s="85" t="s">
        <v>3</v>
      </c>
      <c r="G1917" s="85">
        <v>1725924</v>
      </c>
      <c r="H1917" s="89"/>
      <c r="I1917" s="263" t="s">
        <v>5416</v>
      </c>
      <c r="J1917" s="89"/>
      <c r="K1917" s="89"/>
      <c r="L1917" s="89"/>
      <c r="M1917" s="89"/>
      <c r="N1917" s="264">
        <v>0</v>
      </c>
      <c r="O1917" s="264">
        <v>2042.42</v>
      </c>
      <c r="P1917" s="89" t="s">
        <v>670</v>
      </c>
    </row>
    <row r="1918" spans="1:16" ht="38.25" hidden="1">
      <c r="A1918" s="261" t="s">
        <v>565</v>
      </c>
      <c r="B1918" s="89"/>
      <c r="C1918" s="262" t="s">
        <v>615</v>
      </c>
      <c r="D1918" s="84">
        <v>43559</v>
      </c>
      <c r="E1918" s="85" t="s">
        <v>4915</v>
      </c>
      <c r="F1918" s="85" t="s">
        <v>3</v>
      </c>
      <c r="G1918" s="85">
        <v>1725854</v>
      </c>
      <c r="H1918" s="89"/>
      <c r="I1918" s="263" t="s">
        <v>3271</v>
      </c>
      <c r="J1918" s="89"/>
      <c r="K1918" s="89"/>
      <c r="L1918" s="89"/>
      <c r="M1918" s="89"/>
      <c r="N1918" s="264">
        <v>0</v>
      </c>
      <c r="O1918" s="264">
        <v>606.56000000000006</v>
      </c>
      <c r="P1918" s="89" t="s">
        <v>670</v>
      </c>
    </row>
    <row r="1919" spans="1:16" ht="51" hidden="1">
      <c r="A1919" s="261">
        <v>15</v>
      </c>
      <c r="B1919" s="89"/>
      <c r="C1919" s="262" t="s">
        <v>42</v>
      </c>
      <c r="D1919" s="84">
        <v>43559</v>
      </c>
      <c r="E1919" s="85" t="s">
        <v>4916</v>
      </c>
      <c r="F1919" s="85" t="s">
        <v>3</v>
      </c>
      <c r="G1919" s="85">
        <v>1725860</v>
      </c>
      <c r="H1919" s="89"/>
      <c r="I1919" s="263" t="s">
        <v>4505</v>
      </c>
      <c r="J1919" s="89"/>
      <c r="K1919" s="89"/>
      <c r="L1919" s="89"/>
      <c r="M1919" s="89"/>
      <c r="N1919" s="264">
        <v>0</v>
      </c>
      <c r="O1919" s="264">
        <v>2013</v>
      </c>
      <c r="P1919" s="89" t="s">
        <v>670</v>
      </c>
    </row>
    <row r="1920" spans="1:16" ht="38.25" hidden="1">
      <c r="A1920" s="261">
        <v>35</v>
      </c>
      <c r="B1920" s="89"/>
      <c r="C1920" s="262" t="s">
        <v>46</v>
      </c>
      <c r="D1920" s="84">
        <v>43559</v>
      </c>
      <c r="E1920" s="85" t="s">
        <v>4917</v>
      </c>
      <c r="F1920" s="85" t="s">
        <v>3</v>
      </c>
      <c r="G1920" s="85">
        <v>1725863</v>
      </c>
      <c r="H1920" s="89"/>
      <c r="I1920" s="263" t="s">
        <v>5417</v>
      </c>
      <c r="J1920" s="89"/>
      <c r="K1920" s="89"/>
      <c r="L1920" s="89"/>
      <c r="M1920" s="89"/>
      <c r="N1920" s="264">
        <v>0</v>
      </c>
      <c r="O1920" s="264">
        <v>1278</v>
      </c>
      <c r="P1920" s="89" t="s">
        <v>670</v>
      </c>
    </row>
    <row r="1921" spans="1:16" ht="76.5" hidden="1">
      <c r="A1921" s="261" t="s">
        <v>557</v>
      </c>
      <c r="B1921" s="89"/>
      <c r="C1921" s="262" t="s">
        <v>777</v>
      </c>
      <c r="D1921" s="84">
        <v>43560</v>
      </c>
      <c r="E1921" s="85" t="s">
        <v>4664</v>
      </c>
      <c r="F1921" s="85" t="s">
        <v>6</v>
      </c>
      <c r="G1921" s="85">
        <v>1102647</v>
      </c>
      <c r="H1921" s="89"/>
      <c r="I1921" s="263" t="s">
        <v>5269</v>
      </c>
      <c r="J1921" s="89"/>
      <c r="K1921" s="89"/>
      <c r="L1921" s="89"/>
      <c r="M1921" s="89"/>
      <c r="N1921" s="264">
        <v>0</v>
      </c>
      <c r="O1921" s="264">
        <v>442000</v>
      </c>
      <c r="P1921" s="89" t="s">
        <v>670</v>
      </c>
    </row>
    <row r="1922" spans="1:16" ht="51" hidden="1">
      <c r="A1922" s="261">
        <v>340</v>
      </c>
      <c r="B1922" s="89"/>
      <c r="C1922" s="262" t="s">
        <v>147</v>
      </c>
      <c r="D1922" s="84">
        <v>43560</v>
      </c>
      <c r="E1922" s="85" t="s">
        <v>4665</v>
      </c>
      <c r="F1922" s="85" t="s">
        <v>15</v>
      </c>
      <c r="G1922" s="85">
        <v>1006546</v>
      </c>
      <c r="H1922" s="89"/>
      <c r="I1922" s="263" t="s">
        <v>5270</v>
      </c>
      <c r="J1922" s="89"/>
      <c r="K1922" s="89"/>
      <c r="L1922" s="89"/>
      <c r="M1922" s="89"/>
      <c r="N1922" s="264">
        <v>50</v>
      </c>
      <c r="O1922" s="264">
        <v>0</v>
      </c>
      <c r="P1922" s="89" t="s">
        <v>670</v>
      </c>
    </row>
    <row r="1923" spans="1:16" ht="51" hidden="1">
      <c r="A1923" s="261" t="s">
        <v>557</v>
      </c>
      <c r="B1923" s="89"/>
      <c r="C1923" s="262" t="s">
        <v>777</v>
      </c>
      <c r="D1923" s="84">
        <v>43560</v>
      </c>
      <c r="E1923" s="85" t="s">
        <v>4666</v>
      </c>
      <c r="F1923" s="85" t="s">
        <v>11</v>
      </c>
      <c r="G1923" s="85">
        <v>12067</v>
      </c>
      <c r="H1923" s="89"/>
      <c r="I1923" s="263" t="s">
        <v>5271</v>
      </c>
      <c r="J1923" s="89"/>
      <c r="K1923" s="89"/>
      <c r="L1923" s="89"/>
      <c r="M1923" s="89"/>
      <c r="N1923" s="264">
        <v>278.99</v>
      </c>
      <c r="O1923" s="264">
        <v>0</v>
      </c>
      <c r="P1923" s="89" t="s">
        <v>670</v>
      </c>
    </row>
    <row r="1924" spans="1:16" ht="63.75" hidden="1">
      <c r="A1924" s="261">
        <v>70</v>
      </c>
      <c r="B1924" s="89"/>
      <c r="C1924" s="262" t="s">
        <v>53</v>
      </c>
      <c r="D1924" s="84">
        <v>43560</v>
      </c>
      <c r="E1924" s="85" t="s">
        <v>4918</v>
      </c>
      <c r="F1924" s="85" t="s">
        <v>3</v>
      </c>
      <c r="G1924" s="85">
        <v>1726408</v>
      </c>
      <c r="H1924" s="89"/>
      <c r="I1924" s="263" t="s">
        <v>5418</v>
      </c>
      <c r="J1924" s="89"/>
      <c r="K1924" s="89"/>
      <c r="L1924" s="89"/>
      <c r="M1924" s="89"/>
      <c r="N1924" s="264">
        <v>0</v>
      </c>
      <c r="O1924" s="264">
        <v>3014</v>
      </c>
      <c r="P1924" s="89" t="s">
        <v>670</v>
      </c>
    </row>
    <row r="1925" spans="1:16" ht="51" hidden="1">
      <c r="A1925" s="261">
        <v>35</v>
      </c>
      <c r="B1925" s="89"/>
      <c r="C1925" s="262" t="s">
        <v>46</v>
      </c>
      <c r="D1925" s="84">
        <v>43560</v>
      </c>
      <c r="E1925" s="85" t="s">
        <v>4919</v>
      </c>
      <c r="F1925" s="85" t="s">
        <v>3</v>
      </c>
      <c r="G1925" s="85">
        <v>1726441</v>
      </c>
      <c r="H1925" s="89"/>
      <c r="I1925" s="263" t="s">
        <v>5419</v>
      </c>
      <c r="J1925" s="89"/>
      <c r="K1925" s="89"/>
      <c r="L1925" s="89"/>
      <c r="M1925" s="89"/>
      <c r="N1925" s="264">
        <v>0</v>
      </c>
      <c r="O1925" s="264">
        <v>494</v>
      </c>
      <c r="P1925" s="89" t="s">
        <v>670</v>
      </c>
    </row>
    <row r="1926" spans="1:16" ht="51" hidden="1">
      <c r="A1926" s="261">
        <v>190</v>
      </c>
      <c r="B1926" s="89"/>
      <c r="C1926" s="262" t="s">
        <v>92</v>
      </c>
      <c r="D1926" s="84">
        <v>43560</v>
      </c>
      <c r="E1926" s="85" t="s">
        <v>4920</v>
      </c>
      <c r="F1926" s="85" t="s">
        <v>3</v>
      </c>
      <c r="G1926" s="85">
        <v>1726455</v>
      </c>
      <c r="H1926" s="89"/>
      <c r="I1926" s="263" t="s">
        <v>5420</v>
      </c>
      <c r="J1926" s="89"/>
      <c r="K1926" s="89"/>
      <c r="L1926" s="89"/>
      <c r="M1926" s="89"/>
      <c r="N1926" s="264">
        <v>0</v>
      </c>
      <c r="O1926" s="264">
        <v>48</v>
      </c>
      <c r="P1926" s="89" t="s">
        <v>670</v>
      </c>
    </row>
    <row r="1927" spans="1:16" ht="63.75" hidden="1">
      <c r="A1927" s="261">
        <v>70</v>
      </c>
      <c r="B1927" s="89"/>
      <c r="C1927" s="262" t="s">
        <v>53</v>
      </c>
      <c r="D1927" s="84">
        <v>43560</v>
      </c>
      <c r="E1927" s="85" t="s">
        <v>4921</v>
      </c>
      <c r="F1927" s="85" t="s">
        <v>3</v>
      </c>
      <c r="G1927" s="85">
        <v>1726407</v>
      </c>
      <c r="H1927" s="89"/>
      <c r="I1927" s="263" t="s">
        <v>5421</v>
      </c>
      <c r="J1927" s="89"/>
      <c r="K1927" s="89"/>
      <c r="L1927" s="89"/>
      <c r="M1927" s="89"/>
      <c r="N1927" s="264">
        <v>0</v>
      </c>
      <c r="O1927" s="264">
        <v>3014</v>
      </c>
      <c r="P1927" s="89" t="s">
        <v>670</v>
      </c>
    </row>
    <row r="1928" spans="1:16" ht="51" hidden="1">
      <c r="A1928" s="261">
        <v>70</v>
      </c>
      <c r="B1928" s="89"/>
      <c r="C1928" s="262" t="s">
        <v>53</v>
      </c>
      <c r="D1928" s="84">
        <v>43560</v>
      </c>
      <c r="E1928" s="85" t="s">
        <v>4922</v>
      </c>
      <c r="F1928" s="85" t="s">
        <v>3</v>
      </c>
      <c r="G1928" s="85">
        <v>1726385</v>
      </c>
      <c r="H1928" s="89"/>
      <c r="I1928" s="263" t="s">
        <v>5422</v>
      </c>
      <c r="J1928" s="89"/>
      <c r="K1928" s="89"/>
      <c r="L1928" s="89"/>
      <c r="M1928" s="89"/>
      <c r="N1928" s="264">
        <v>0</v>
      </c>
      <c r="O1928" s="264">
        <v>3014</v>
      </c>
      <c r="P1928" s="89" t="s">
        <v>670</v>
      </c>
    </row>
    <row r="1929" spans="1:16" ht="51" hidden="1">
      <c r="A1929" s="261" t="s">
        <v>565</v>
      </c>
      <c r="B1929" s="89"/>
      <c r="C1929" s="262" t="s">
        <v>615</v>
      </c>
      <c r="D1929" s="84">
        <v>43560</v>
      </c>
      <c r="E1929" s="85" t="s">
        <v>4923</v>
      </c>
      <c r="F1929" s="85" t="s">
        <v>3</v>
      </c>
      <c r="G1929" s="85">
        <v>1726321</v>
      </c>
      <c r="H1929" s="89"/>
      <c r="I1929" s="263" t="s">
        <v>5423</v>
      </c>
      <c r="J1929" s="89"/>
      <c r="K1929" s="89"/>
      <c r="L1929" s="89"/>
      <c r="M1929" s="89"/>
      <c r="N1929" s="264">
        <v>0</v>
      </c>
      <c r="O1929" s="264">
        <v>290</v>
      </c>
      <c r="P1929" s="89" t="s">
        <v>670</v>
      </c>
    </row>
    <row r="1930" spans="1:16" ht="51" hidden="1">
      <c r="A1930" s="261" t="s">
        <v>565</v>
      </c>
      <c r="B1930" s="89"/>
      <c r="C1930" s="262" t="s">
        <v>615</v>
      </c>
      <c r="D1930" s="84">
        <v>43560</v>
      </c>
      <c r="E1930" s="85" t="s">
        <v>4924</v>
      </c>
      <c r="F1930" s="85" t="s">
        <v>3</v>
      </c>
      <c r="G1930" s="85">
        <v>1726320</v>
      </c>
      <c r="H1930" s="89"/>
      <c r="I1930" s="263" t="s">
        <v>5424</v>
      </c>
      <c r="J1930" s="89"/>
      <c r="K1930" s="89"/>
      <c r="L1930" s="89"/>
      <c r="M1930" s="89"/>
      <c r="N1930" s="264">
        <v>0</v>
      </c>
      <c r="O1930" s="264">
        <v>30</v>
      </c>
      <c r="P1930" s="89" t="s">
        <v>670</v>
      </c>
    </row>
    <row r="1931" spans="1:16" ht="51" hidden="1">
      <c r="A1931" s="261" t="s">
        <v>565</v>
      </c>
      <c r="B1931" s="89"/>
      <c r="C1931" s="262" t="s">
        <v>615</v>
      </c>
      <c r="D1931" s="84">
        <v>43560</v>
      </c>
      <c r="E1931" s="85" t="s">
        <v>4925</v>
      </c>
      <c r="F1931" s="85" t="s">
        <v>3</v>
      </c>
      <c r="G1931" s="85">
        <v>1726589</v>
      </c>
      <c r="H1931" s="89"/>
      <c r="I1931" s="263" t="s">
        <v>3101</v>
      </c>
      <c r="J1931" s="89"/>
      <c r="K1931" s="89"/>
      <c r="L1931" s="89"/>
      <c r="M1931" s="89"/>
      <c r="N1931" s="264">
        <v>0</v>
      </c>
      <c r="O1931" s="264">
        <v>4310</v>
      </c>
      <c r="P1931" s="89" t="s">
        <v>670</v>
      </c>
    </row>
    <row r="1932" spans="1:16" ht="51" hidden="1">
      <c r="A1932" s="261">
        <v>590</v>
      </c>
      <c r="B1932" s="89"/>
      <c r="C1932" s="262" t="s">
        <v>611</v>
      </c>
      <c r="D1932" s="84">
        <v>43560</v>
      </c>
      <c r="E1932" s="85" t="s">
        <v>4926</v>
      </c>
      <c r="F1932" s="85" t="s">
        <v>3</v>
      </c>
      <c r="G1932" s="85">
        <v>1726571</v>
      </c>
      <c r="H1932" s="89"/>
      <c r="I1932" s="263" t="s">
        <v>5426</v>
      </c>
      <c r="J1932" s="89"/>
      <c r="K1932" s="89"/>
      <c r="L1932" s="89"/>
      <c r="M1932" s="89"/>
      <c r="N1932" s="264">
        <v>0</v>
      </c>
      <c r="O1932" s="264">
        <v>1398</v>
      </c>
      <c r="P1932" s="89" t="s">
        <v>670</v>
      </c>
    </row>
    <row r="1933" spans="1:16" ht="63.75" hidden="1">
      <c r="A1933" s="261">
        <v>287</v>
      </c>
      <c r="B1933" s="89"/>
      <c r="C1933" s="262" t="s">
        <v>126</v>
      </c>
      <c r="D1933" s="84">
        <v>43560</v>
      </c>
      <c r="E1933" s="85" t="s">
        <v>4927</v>
      </c>
      <c r="F1933" s="85" t="s">
        <v>3</v>
      </c>
      <c r="G1933" s="85">
        <v>1726554</v>
      </c>
      <c r="H1933" s="89"/>
      <c r="I1933" s="263" t="s">
        <v>5427</v>
      </c>
      <c r="J1933" s="89"/>
      <c r="K1933" s="89"/>
      <c r="L1933" s="89"/>
      <c r="M1933" s="89"/>
      <c r="N1933" s="264">
        <v>0</v>
      </c>
      <c r="O1933" s="264">
        <v>1699.1000000000001</v>
      </c>
      <c r="P1933" s="89" t="s">
        <v>670</v>
      </c>
    </row>
    <row r="1934" spans="1:16" ht="38.25" hidden="1">
      <c r="A1934" s="261" t="s">
        <v>565</v>
      </c>
      <c r="B1934" s="89"/>
      <c r="C1934" s="262" t="s">
        <v>615</v>
      </c>
      <c r="D1934" s="84">
        <v>43560</v>
      </c>
      <c r="E1934" s="85" t="s">
        <v>4928</v>
      </c>
      <c r="F1934" s="85" t="s">
        <v>3</v>
      </c>
      <c r="G1934" s="85">
        <v>1726516</v>
      </c>
      <c r="H1934" s="89"/>
      <c r="I1934" s="263" t="s">
        <v>5428</v>
      </c>
      <c r="J1934" s="89"/>
      <c r="K1934" s="89"/>
      <c r="L1934" s="89"/>
      <c r="M1934" s="89"/>
      <c r="N1934" s="264">
        <v>0</v>
      </c>
      <c r="O1934" s="264">
        <v>2491.39</v>
      </c>
      <c r="P1934" s="89" t="s">
        <v>670</v>
      </c>
    </row>
    <row r="1935" spans="1:16" ht="51" hidden="1">
      <c r="A1935" s="261" t="s">
        <v>565</v>
      </c>
      <c r="B1935" s="89"/>
      <c r="C1935" s="262" t="s">
        <v>615</v>
      </c>
      <c r="D1935" s="84">
        <v>43560</v>
      </c>
      <c r="E1935" s="85" t="s">
        <v>4929</v>
      </c>
      <c r="F1935" s="85" t="s">
        <v>3</v>
      </c>
      <c r="G1935" s="85">
        <v>1726495</v>
      </c>
      <c r="H1935" s="89"/>
      <c r="I1935" s="263" t="s">
        <v>714</v>
      </c>
      <c r="J1935" s="89"/>
      <c r="K1935" s="89"/>
      <c r="L1935" s="89"/>
      <c r="M1935" s="89"/>
      <c r="N1935" s="264">
        <v>0</v>
      </c>
      <c r="O1935" s="264">
        <v>711.18000000000006</v>
      </c>
      <c r="P1935" s="89" t="s">
        <v>670</v>
      </c>
    </row>
    <row r="1936" spans="1:16" ht="38.25" hidden="1">
      <c r="A1936" s="261" t="s">
        <v>565</v>
      </c>
      <c r="B1936" s="89"/>
      <c r="C1936" s="262" t="s">
        <v>615</v>
      </c>
      <c r="D1936" s="84">
        <v>43560</v>
      </c>
      <c r="E1936" s="85" t="s">
        <v>4930</v>
      </c>
      <c r="F1936" s="85" t="s">
        <v>3</v>
      </c>
      <c r="G1936" s="85">
        <v>1726486</v>
      </c>
      <c r="H1936" s="89"/>
      <c r="I1936" s="263" t="s">
        <v>5429</v>
      </c>
      <c r="J1936" s="89"/>
      <c r="K1936" s="89"/>
      <c r="L1936" s="89"/>
      <c r="M1936" s="89"/>
      <c r="N1936" s="264">
        <v>0</v>
      </c>
      <c r="O1936" s="264">
        <v>500</v>
      </c>
      <c r="P1936" s="89" t="s">
        <v>670</v>
      </c>
    </row>
    <row r="1937" spans="1:16" ht="51" hidden="1">
      <c r="A1937" s="261">
        <v>670</v>
      </c>
      <c r="B1937" s="89"/>
      <c r="C1937" s="262" t="s">
        <v>190</v>
      </c>
      <c r="D1937" s="84">
        <v>43560</v>
      </c>
      <c r="E1937" s="85" t="s">
        <v>4931</v>
      </c>
      <c r="F1937" s="85" t="s">
        <v>3</v>
      </c>
      <c r="G1937" s="85">
        <v>1726482</v>
      </c>
      <c r="H1937" s="89"/>
      <c r="I1937" s="263" t="s">
        <v>5430</v>
      </c>
      <c r="J1937" s="89"/>
      <c r="K1937" s="89"/>
      <c r="L1937" s="89"/>
      <c r="M1937" s="89"/>
      <c r="N1937" s="264">
        <v>0</v>
      </c>
      <c r="O1937" s="264">
        <v>288</v>
      </c>
      <c r="P1937" s="89" t="s">
        <v>670</v>
      </c>
    </row>
    <row r="1938" spans="1:16" ht="38.25" hidden="1">
      <c r="A1938" s="261" t="s">
        <v>565</v>
      </c>
      <c r="B1938" s="89"/>
      <c r="C1938" s="262" t="s">
        <v>615</v>
      </c>
      <c r="D1938" s="84">
        <v>43560</v>
      </c>
      <c r="E1938" s="85" t="s">
        <v>4932</v>
      </c>
      <c r="F1938" s="85" t="s">
        <v>3</v>
      </c>
      <c r="G1938" s="85">
        <v>1726474</v>
      </c>
      <c r="H1938" s="89"/>
      <c r="I1938" s="263" t="s">
        <v>774</v>
      </c>
      <c r="J1938" s="89"/>
      <c r="K1938" s="89"/>
      <c r="L1938" s="89"/>
      <c r="M1938" s="89"/>
      <c r="N1938" s="264">
        <v>0</v>
      </c>
      <c r="O1938" s="264">
        <v>1360</v>
      </c>
      <c r="P1938" s="89" t="s">
        <v>670</v>
      </c>
    </row>
    <row r="1939" spans="1:16" ht="51" hidden="1">
      <c r="A1939" s="261">
        <v>87</v>
      </c>
      <c r="B1939" s="89"/>
      <c r="C1939" s="262" t="s">
        <v>57</v>
      </c>
      <c r="D1939" s="84">
        <v>43560</v>
      </c>
      <c r="E1939" s="85" t="s">
        <v>4933</v>
      </c>
      <c r="F1939" s="85" t="s">
        <v>3</v>
      </c>
      <c r="G1939" s="85">
        <v>1726377</v>
      </c>
      <c r="H1939" s="89"/>
      <c r="I1939" s="263" t="s">
        <v>5431</v>
      </c>
      <c r="J1939" s="89"/>
      <c r="K1939" s="89"/>
      <c r="L1939" s="89"/>
      <c r="M1939" s="89"/>
      <c r="N1939" s="264">
        <v>0</v>
      </c>
      <c r="O1939" s="264">
        <v>12554.92</v>
      </c>
      <c r="P1939" s="89" t="s">
        <v>670</v>
      </c>
    </row>
    <row r="1940" spans="1:16" ht="51" hidden="1">
      <c r="A1940" s="261" t="s">
        <v>565</v>
      </c>
      <c r="B1940" s="89"/>
      <c r="C1940" s="262" t="s">
        <v>615</v>
      </c>
      <c r="D1940" s="84">
        <v>43560</v>
      </c>
      <c r="E1940" s="85" t="s">
        <v>4934</v>
      </c>
      <c r="F1940" s="85" t="s">
        <v>3</v>
      </c>
      <c r="G1940" s="85">
        <v>1726371</v>
      </c>
      <c r="H1940" s="89"/>
      <c r="I1940" s="263" t="s">
        <v>5432</v>
      </c>
      <c r="J1940" s="89"/>
      <c r="K1940" s="89"/>
      <c r="L1940" s="89"/>
      <c r="M1940" s="89"/>
      <c r="N1940" s="264">
        <v>0</v>
      </c>
      <c r="O1940" s="264">
        <v>14293.800000000001</v>
      </c>
      <c r="P1940" s="89" t="s">
        <v>670</v>
      </c>
    </row>
    <row r="1941" spans="1:16" ht="51" hidden="1">
      <c r="A1941" s="261">
        <v>87</v>
      </c>
      <c r="B1941" s="89"/>
      <c r="C1941" s="262" t="s">
        <v>57</v>
      </c>
      <c r="D1941" s="84">
        <v>43560</v>
      </c>
      <c r="E1941" s="85" t="s">
        <v>4935</v>
      </c>
      <c r="F1941" s="85" t="s">
        <v>3</v>
      </c>
      <c r="G1941" s="85">
        <v>1726362</v>
      </c>
      <c r="H1941" s="89"/>
      <c r="I1941" s="263" t="s">
        <v>5433</v>
      </c>
      <c r="J1941" s="89"/>
      <c r="K1941" s="89"/>
      <c r="L1941" s="89"/>
      <c r="M1941" s="89"/>
      <c r="N1941" s="264">
        <v>0</v>
      </c>
      <c r="O1941" s="264">
        <v>21901.27</v>
      </c>
      <c r="P1941" s="89" t="s">
        <v>670</v>
      </c>
    </row>
    <row r="1942" spans="1:16" ht="51" hidden="1">
      <c r="A1942" s="261">
        <v>373</v>
      </c>
      <c r="B1942" s="89"/>
      <c r="C1942" s="262" t="s">
        <v>636</v>
      </c>
      <c r="D1942" s="84">
        <v>43560</v>
      </c>
      <c r="E1942" s="85" t="s">
        <v>4936</v>
      </c>
      <c r="F1942" s="85" t="s">
        <v>3</v>
      </c>
      <c r="G1942" s="85">
        <v>1726361</v>
      </c>
      <c r="H1942" s="89"/>
      <c r="I1942" s="263" t="s">
        <v>5434</v>
      </c>
      <c r="J1942" s="89"/>
      <c r="K1942" s="89"/>
      <c r="L1942" s="89"/>
      <c r="M1942" s="89"/>
      <c r="N1942" s="264">
        <v>0</v>
      </c>
      <c r="O1942" s="264">
        <v>5741.28</v>
      </c>
      <c r="P1942" s="89" t="s">
        <v>670</v>
      </c>
    </row>
    <row r="1943" spans="1:16" ht="51" hidden="1">
      <c r="A1943" s="261">
        <v>70</v>
      </c>
      <c r="B1943" s="89"/>
      <c r="C1943" s="262" t="s">
        <v>53</v>
      </c>
      <c r="D1943" s="84">
        <v>43560</v>
      </c>
      <c r="E1943" s="85" t="s">
        <v>4937</v>
      </c>
      <c r="F1943" s="85" t="s">
        <v>3</v>
      </c>
      <c r="G1943" s="85">
        <v>1726354</v>
      </c>
      <c r="H1943" s="89"/>
      <c r="I1943" s="263" t="s">
        <v>5435</v>
      </c>
      <c r="J1943" s="89"/>
      <c r="K1943" s="89"/>
      <c r="L1943" s="89"/>
      <c r="M1943" s="89"/>
      <c r="N1943" s="264">
        <v>0</v>
      </c>
      <c r="O1943" s="264">
        <v>0.04</v>
      </c>
      <c r="P1943" s="89" t="s">
        <v>741</v>
      </c>
    </row>
    <row r="1944" spans="1:16" ht="51" hidden="1">
      <c r="A1944" s="261">
        <v>15</v>
      </c>
      <c r="B1944" s="89"/>
      <c r="C1944" s="262" t="s">
        <v>42</v>
      </c>
      <c r="D1944" s="84">
        <v>43560</v>
      </c>
      <c r="E1944" s="85" t="s">
        <v>4938</v>
      </c>
      <c r="F1944" s="85" t="s">
        <v>3</v>
      </c>
      <c r="G1944" s="85">
        <v>1726318</v>
      </c>
      <c r="H1944" s="89"/>
      <c r="I1944" s="263" t="s">
        <v>5436</v>
      </c>
      <c r="J1944" s="89"/>
      <c r="K1944" s="89"/>
      <c r="L1944" s="89"/>
      <c r="M1944" s="89"/>
      <c r="N1944" s="264">
        <v>0</v>
      </c>
      <c r="O1944" s="264">
        <v>770</v>
      </c>
      <c r="P1944" s="89" t="s">
        <v>670</v>
      </c>
    </row>
    <row r="1945" spans="1:16" ht="51" hidden="1">
      <c r="A1945" s="261">
        <v>15</v>
      </c>
      <c r="B1945" s="89"/>
      <c r="C1945" s="262" t="s">
        <v>42</v>
      </c>
      <c r="D1945" s="84">
        <v>43560</v>
      </c>
      <c r="E1945" s="85" t="s">
        <v>4939</v>
      </c>
      <c r="F1945" s="85" t="s">
        <v>3</v>
      </c>
      <c r="G1945" s="85">
        <v>1726316</v>
      </c>
      <c r="H1945" s="89"/>
      <c r="I1945" s="263" t="s">
        <v>5437</v>
      </c>
      <c r="J1945" s="89"/>
      <c r="K1945" s="89"/>
      <c r="L1945" s="89"/>
      <c r="M1945" s="89"/>
      <c r="N1945" s="264">
        <v>0</v>
      </c>
      <c r="O1945" s="264">
        <v>1059</v>
      </c>
      <c r="P1945" s="89" t="s">
        <v>670</v>
      </c>
    </row>
    <row r="1946" spans="1:16" ht="51" hidden="1">
      <c r="A1946" s="261">
        <v>15</v>
      </c>
      <c r="B1946" s="89"/>
      <c r="C1946" s="262" t="s">
        <v>42</v>
      </c>
      <c r="D1946" s="84">
        <v>43560</v>
      </c>
      <c r="E1946" s="85" t="s">
        <v>4940</v>
      </c>
      <c r="F1946" s="85" t="s">
        <v>3</v>
      </c>
      <c r="G1946" s="85">
        <v>1726315</v>
      </c>
      <c r="H1946" s="89"/>
      <c r="I1946" s="263" t="s">
        <v>5438</v>
      </c>
      <c r="J1946" s="89"/>
      <c r="K1946" s="89"/>
      <c r="L1946" s="89"/>
      <c r="M1946" s="89"/>
      <c r="N1946" s="264">
        <v>0</v>
      </c>
      <c r="O1946" s="264">
        <v>2466</v>
      </c>
      <c r="P1946" s="89" t="s">
        <v>670</v>
      </c>
    </row>
    <row r="1947" spans="1:16" ht="51" hidden="1">
      <c r="A1947" s="261">
        <v>15</v>
      </c>
      <c r="B1947" s="89"/>
      <c r="C1947" s="262" t="s">
        <v>42</v>
      </c>
      <c r="D1947" s="84">
        <v>43560</v>
      </c>
      <c r="E1947" s="85" t="s">
        <v>4941</v>
      </c>
      <c r="F1947" s="85" t="s">
        <v>3</v>
      </c>
      <c r="G1947" s="85">
        <v>1726307</v>
      </c>
      <c r="H1947" s="89"/>
      <c r="I1947" s="263" t="s">
        <v>5439</v>
      </c>
      <c r="J1947" s="89"/>
      <c r="K1947" s="89"/>
      <c r="L1947" s="89"/>
      <c r="M1947" s="89"/>
      <c r="N1947" s="264">
        <v>0</v>
      </c>
      <c r="O1947" s="264">
        <v>539</v>
      </c>
      <c r="P1947" s="89" t="s">
        <v>670</v>
      </c>
    </row>
    <row r="1948" spans="1:16" ht="51" hidden="1">
      <c r="A1948" s="261" t="s">
        <v>565</v>
      </c>
      <c r="B1948" s="89"/>
      <c r="C1948" s="262" t="s">
        <v>615</v>
      </c>
      <c r="D1948" s="84">
        <v>43560</v>
      </c>
      <c r="E1948" s="85" t="s">
        <v>4942</v>
      </c>
      <c r="F1948" s="85" t="s">
        <v>3</v>
      </c>
      <c r="G1948" s="85">
        <v>1726275</v>
      </c>
      <c r="H1948" s="89"/>
      <c r="I1948" s="263" t="s">
        <v>5440</v>
      </c>
      <c r="J1948" s="89"/>
      <c r="K1948" s="89"/>
      <c r="L1948" s="89"/>
      <c r="M1948" s="89"/>
      <c r="N1948" s="264">
        <v>0</v>
      </c>
      <c r="O1948" s="264">
        <v>2000</v>
      </c>
      <c r="P1948" s="89" t="s">
        <v>670</v>
      </c>
    </row>
    <row r="1949" spans="1:16" ht="51" hidden="1">
      <c r="A1949" s="261" t="s">
        <v>565</v>
      </c>
      <c r="B1949" s="89"/>
      <c r="C1949" s="262" t="s">
        <v>615</v>
      </c>
      <c r="D1949" s="84">
        <v>43560</v>
      </c>
      <c r="E1949" s="85" t="s">
        <v>4943</v>
      </c>
      <c r="F1949" s="85" t="s">
        <v>3</v>
      </c>
      <c r="G1949" s="85">
        <v>1726274</v>
      </c>
      <c r="H1949" s="89"/>
      <c r="I1949" s="263" t="s">
        <v>5441</v>
      </c>
      <c r="J1949" s="89"/>
      <c r="K1949" s="89"/>
      <c r="L1949" s="89"/>
      <c r="M1949" s="89"/>
      <c r="N1949" s="264">
        <v>0</v>
      </c>
      <c r="O1949" s="264">
        <v>2000</v>
      </c>
      <c r="P1949" s="89" t="s">
        <v>670</v>
      </c>
    </row>
    <row r="1950" spans="1:16" ht="76.5" hidden="1">
      <c r="A1950" s="261">
        <v>512</v>
      </c>
      <c r="B1950" s="89"/>
      <c r="C1950" s="262" t="s">
        <v>779</v>
      </c>
      <c r="D1950" s="84">
        <v>43560</v>
      </c>
      <c r="E1950" s="85" t="s">
        <v>4944</v>
      </c>
      <c r="F1950" s="85" t="s">
        <v>3</v>
      </c>
      <c r="G1950" s="85">
        <v>1726242</v>
      </c>
      <c r="H1950" s="89"/>
      <c r="I1950" s="263" t="s">
        <v>5442</v>
      </c>
      <c r="J1950" s="89"/>
      <c r="K1950" s="89"/>
      <c r="L1950" s="89"/>
      <c r="M1950" s="89"/>
      <c r="N1950" s="264">
        <v>0</v>
      </c>
      <c r="O1950" s="264">
        <v>13401.33</v>
      </c>
      <c r="P1950" s="89" t="s">
        <v>741</v>
      </c>
    </row>
    <row r="1951" spans="1:16" ht="76.5" hidden="1">
      <c r="A1951" s="261">
        <v>267</v>
      </c>
      <c r="B1951" s="89"/>
      <c r="C1951" s="262" t="s">
        <v>117</v>
      </c>
      <c r="D1951" s="84">
        <v>43560</v>
      </c>
      <c r="E1951" s="85" t="s">
        <v>4944</v>
      </c>
      <c r="F1951" s="85" t="s">
        <v>3</v>
      </c>
      <c r="G1951" s="85">
        <v>1726242</v>
      </c>
      <c r="H1951" s="89"/>
      <c r="I1951" s="263" t="s">
        <v>5442</v>
      </c>
      <c r="J1951" s="89"/>
      <c r="K1951" s="89"/>
      <c r="L1951" s="89"/>
      <c r="M1951" s="89"/>
      <c r="N1951" s="264">
        <v>0</v>
      </c>
      <c r="O1951" s="264">
        <v>378954.66</v>
      </c>
      <c r="P1951" s="89" t="s">
        <v>741</v>
      </c>
    </row>
    <row r="1952" spans="1:16" ht="76.5" hidden="1">
      <c r="A1952" s="261">
        <v>267</v>
      </c>
      <c r="B1952" s="89"/>
      <c r="C1952" s="262" t="s">
        <v>117</v>
      </c>
      <c r="D1952" s="84">
        <v>43560</v>
      </c>
      <c r="E1952" s="85" t="s">
        <v>4944</v>
      </c>
      <c r="F1952" s="85" t="s">
        <v>3</v>
      </c>
      <c r="G1952" s="85">
        <v>1726242</v>
      </c>
      <c r="H1952" s="89"/>
      <c r="I1952" s="263" t="s">
        <v>5442</v>
      </c>
      <c r="J1952" s="89"/>
      <c r="K1952" s="89"/>
      <c r="L1952" s="89"/>
      <c r="M1952" s="89"/>
      <c r="N1952" s="264">
        <v>0</v>
      </c>
      <c r="O1952" s="264">
        <v>566715.94999999995</v>
      </c>
      <c r="P1952" s="89" t="s">
        <v>741</v>
      </c>
    </row>
    <row r="1953" spans="1:16" ht="76.5" hidden="1">
      <c r="A1953" s="261">
        <v>253</v>
      </c>
      <c r="B1953" s="89"/>
      <c r="C1953" s="262" t="s">
        <v>114</v>
      </c>
      <c r="D1953" s="84">
        <v>43560</v>
      </c>
      <c r="E1953" s="85" t="s">
        <v>4944</v>
      </c>
      <c r="F1953" s="85" t="s">
        <v>3</v>
      </c>
      <c r="G1953" s="85">
        <v>1726242</v>
      </c>
      <c r="H1953" s="89"/>
      <c r="I1953" s="263" t="s">
        <v>5442</v>
      </c>
      <c r="J1953" s="89"/>
      <c r="K1953" s="89"/>
      <c r="L1953" s="89"/>
      <c r="M1953" s="89"/>
      <c r="N1953" s="264">
        <v>0</v>
      </c>
      <c r="O1953" s="264">
        <v>6113.75</v>
      </c>
      <c r="P1953" s="89" t="s">
        <v>741</v>
      </c>
    </row>
    <row r="1954" spans="1:16" ht="76.5" hidden="1">
      <c r="A1954" s="261">
        <v>681</v>
      </c>
      <c r="B1954" s="89"/>
      <c r="C1954" s="262" t="s">
        <v>192</v>
      </c>
      <c r="D1954" s="84">
        <v>43560</v>
      </c>
      <c r="E1954" s="85" t="s">
        <v>4944</v>
      </c>
      <c r="F1954" s="85" t="s">
        <v>3</v>
      </c>
      <c r="G1954" s="85">
        <v>1726242</v>
      </c>
      <c r="H1954" s="89"/>
      <c r="I1954" s="263" t="s">
        <v>5442</v>
      </c>
      <c r="J1954" s="89"/>
      <c r="K1954" s="89"/>
      <c r="L1954" s="89"/>
      <c r="M1954" s="89"/>
      <c r="N1954" s="264">
        <v>0</v>
      </c>
      <c r="O1954" s="264">
        <v>616.79999999999995</v>
      </c>
      <c r="P1954" s="89" t="s">
        <v>741</v>
      </c>
    </row>
    <row r="1955" spans="1:16" ht="76.5" hidden="1">
      <c r="A1955" s="261">
        <v>681</v>
      </c>
      <c r="B1955" s="89"/>
      <c r="C1955" s="262" t="s">
        <v>192</v>
      </c>
      <c r="D1955" s="84">
        <v>43560</v>
      </c>
      <c r="E1955" s="85" t="s">
        <v>4944</v>
      </c>
      <c r="F1955" s="85" t="s">
        <v>3</v>
      </c>
      <c r="G1955" s="85">
        <v>1726242</v>
      </c>
      <c r="H1955" s="89"/>
      <c r="I1955" s="263" t="s">
        <v>5442</v>
      </c>
      <c r="J1955" s="89"/>
      <c r="K1955" s="89"/>
      <c r="L1955" s="89"/>
      <c r="M1955" s="89"/>
      <c r="N1955" s="264">
        <v>0</v>
      </c>
      <c r="O1955" s="264">
        <v>3331.74</v>
      </c>
      <c r="P1955" s="89" t="s">
        <v>741</v>
      </c>
    </row>
    <row r="1956" spans="1:16" ht="76.5" hidden="1">
      <c r="A1956" s="261">
        <v>287</v>
      </c>
      <c r="B1956" s="89"/>
      <c r="C1956" s="262" t="s">
        <v>126</v>
      </c>
      <c r="D1956" s="84">
        <v>43560</v>
      </c>
      <c r="E1956" s="85" t="s">
        <v>4944</v>
      </c>
      <c r="F1956" s="85" t="s">
        <v>3</v>
      </c>
      <c r="G1956" s="85">
        <v>1726242</v>
      </c>
      <c r="H1956" s="89"/>
      <c r="I1956" s="263" t="s">
        <v>5442</v>
      </c>
      <c r="J1956" s="89"/>
      <c r="K1956" s="89"/>
      <c r="L1956" s="89"/>
      <c r="M1956" s="89"/>
      <c r="N1956" s="264">
        <v>0</v>
      </c>
      <c r="O1956" s="264">
        <v>303.52</v>
      </c>
      <c r="P1956" s="89" t="s">
        <v>741</v>
      </c>
    </row>
    <row r="1957" spans="1:16" ht="76.5" hidden="1">
      <c r="A1957" s="261">
        <v>206</v>
      </c>
      <c r="B1957" s="89"/>
      <c r="C1957" s="262" t="s">
        <v>97</v>
      </c>
      <c r="D1957" s="84">
        <v>43560</v>
      </c>
      <c r="E1957" s="85" t="s">
        <v>4944</v>
      </c>
      <c r="F1957" s="85" t="s">
        <v>3</v>
      </c>
      <c r="G1957" s="85">
        <v>1726242</v>
      </c>
      <c r="H1957" s="89"/>
      <c r="I1957" s="263" t="s">
        <v>5442</v>
      </c>
      <c r="J1957" s="89"/>
      <c r="K1957" s="89"/>
      <c r="L1957" s="89"/>
      <c r="M1957" s="89"/>
      <c r="N1957" s="264">
        <v>0</v>
      </c>
      <c r="O1957" s="264">
        <v>214.43</v>
      </c>
      <c r="P1957" s="89" t="s">
        <v>741</v>
      </c>
    </row>
    <row r="1958" spans="1:16" ht="76.5" hidden="1">
      <c r="A1958" s="261">
        <v>224</v>
      </c>
      <c r="B1958" s="89"/>
      <c r="C1958" s="262" t="s">
        <v>105</v>
      </c>
      <c r="D1958" s="84">
        <v>43560</v>
      </c>
      <c r="E1958" s="85" t="s">
        <v>4944</v>
      </c>
      <c r="F1958" s="85" t="s">
        <v>3</v>
      </c>
      <c r="G1958" s="85">
        <v>1726242</v>
      </c>
      <c r="H1958" s="89"/>
      <c r="I1958" s="263" t="s">
        <v>5442</v>
      </c>
      <c r="J1958" s="89"/>
      <c r="K1958" s="89"/>
      <c r="L1958" s="89"/>
      <c r="M1958" s="89"/>
      <c r="N1958" s="264">
        <v>0</v>
      </c>
      <c r="O1958" s="264">
        <v>14498.25</v>
      </c>
      <c r="P1958" s="89" t="s">
        <v>741</v>
      </c>
    </row>
    <row r="1959" spans="1:16" ht="76.5" hidden="1">
      <c r="A1959" s="261">
        <v>224</v>
      </c>
      <c r="B1959" s="89"/>
      <c r="C1959" s="262" t="s">
        <v>105</v>
      </c>
      <c r="D1959" s="84">
        <v>43560</v>
      </c>
      <c r="E1959" s="85" t="s">
        <v>4944</v>
      </c>
      <c r="F1959" s="85" t="s">
        <v>3</v>
      </c>
      <c r="G1959" s="85">
        <v>1726242</v>
      </c>
      <c r="H1959" s="89"/>
      <c r="I1959" s="263" t="s">
        <v>5442</v>
      </c>
      <c r="J1959" s="89"/>
      <c r="K1959" s="89"/>
      <c r="L1959" s="89"/>
      <c r="M1959" s="89"/>
      <c r="N1959" s="264">
        <v>0</v>
      </c>
      <c r="O1959" s="264">
        <v>445.6</v>
      </c>
      <c r="P1959" s="89" t="s">
        <v>741</v>
      </c>
    </row>
    <row r="1960" spans="1:16" ht="76.5" hidden="1">
      <c r="A1960" s="261">
        <v>20</v>
      </c>
      <c r="B1960" s="89"/>
      <c r="C1960" s="262" t="s">
        <v>44</v>
      </c>
      <c r="D1960" s="84">
        <v>43560</v>
      </c>
      <c r="E1960" s="85" t="s">
        <v>4944</v>
      </c>
      <c r="F1960" s="85" t="s">
        <v>3</v>
      </c>
      <c r="G1960" s="85">
        <v>1726242</v>
      </c>
      <c r="H1960" s="89"/>
      <c r="I1960" s="263" t="s">
        <v>5442</v>
      </c>
      <c r="J1960" s="89"/>
      <c r="K1960" s="89"/>
      <c r="L1960" s="89"/>
      <c r="M1960" s="89"/>
      <c r="N1960" s="264">
        <v>0</v>
      </c>
      <c r="O1960" s="264">
        <v>2208.8000000000002</v>
      </c>
      <c r="P1960" s="89" t="s">
        <v>741</v>
      </c>
    </row>
    <row r="1961" spans="1:16" ht="76.5" hidden="1">
      <c r="A1961" s="261">
        <v>20</v>
      </c>
      <c r="B1961" s="89"/>
      <c r="C1961" s="262" t="s">
        <v>44</v>
      </c>
      <c r="D1961" s="84">
        <v>43560</v>
      </c>
      <c r="E1961" s="85" t="s">
        <v>4944</v>
      </c>
      <c r="F1961" s="85" t="s">
        <v>3</v>
      </c>
      <c r="G1961" s="85">
        <v>1726242</v>
      </c>
      <c r="H1961" s="89"/>
      <c r="I1961" s="263" t="s">
        <v>5442</v>
      </c>
      <c r="J1961" s="89"/>
      <c r="K1961" s="89"/>
      <c r="L1961" s="89"/>
      <c r="M1961" s="89"/>
      <c r="N1961" s="264">
        <v>0</v>
      </c>
      <c r="O1961" s="264">
        <v>4735.68</v>
      </c>
      <c r="P1961" s="89" t="s">
        <v>741</v>
      </c>
    </row>
    <row r="1962" spans="1:16" ht="76.5" hidden="1">
      <c r="A1962" s="261">
        <v>670</v>
      </c>
      <c r="B1962" s="89"/>
      <c r="C1962" s="262" t="s">
        <v>190</v>
      </c>
      <c r="D1962" s="84">
        <v>43560</v>
      </c>
      <c r="E1962" s="85" t="s">
        <v>4944</v>
      </c>
      <c r="F1962" s="85" t="s">
        <v>3</v>
      </c>
      <c r="G1962" s="85">
        <v>1726242</v>
      </c>
      <c r="H1962" s="89"/>
      <c r="I1962" s="263" t="s">
        <v>5442</v>
      </c>
      <c r="J1962" s="89"/>
      <c r="K1962" s="89"/>
      <c r="L1962" s="89"/>
      <c r="M1962" s="89"/>
      <c r="N1962" s="264">
        <v>0</v>
      </c>
      <c r="O1962" s="264">
        <v>2312.66</v>
      </c>
      <c r="P1962" s="89" t="s">
        <v>741</v>
      </c>
    </row>
    <row r="1963" spans="1:16" ht="76.5" hidden="1">
      <c r="A1963" s="261">
        <v>670</v>
      </c>
      <c r="B1963" s="89"/>
      <c r="C1963" s="262" t="s">
        <v>190</v>
      </c>
      <c r="D1963" s="84">
        <v>43560</v>
      </c>
      <c r="E1963" s="85" t="s">
        <v>4944</v>
      </c>
      <c r="F1963" s="85" t="s">
        <v>3</v>
      </c>
      <c r="G1963" s="85">
        <v>1726242</v>
      </c>
      <c r="H1963" s="89"/>
      <c r="I1963" s="263" t="s">
        <v>5442</v>
      </c>
      <c r="J1963" s="89"/>
      <c r="K1963" s="89"/>
      <c r="L1963" s="89"/>
      <c r="M1963" s="89"/>
      <c r="N1963" s="264">
        <v>0</v>
      </c>
      <c r="O1963" s="264">
        <v>4340.49</v>
      </c>
      <c r="P1963" s="89" t="s">
        <v>741</v>
      </c>
    </row>
    <row r="1964" spans="1:16" ht="76.5" hidden="1">
      <c r="A1964" s="261">
        <v>46</v>
      </c>
      <c r="B1964" s="89"/>
      <c r="C1964" s="262" t="s">
        <v>48</v>
      </c>
      <c r="D1964" s="84">
        <v>43560</v>
      </c>
      <c r="E1964" s="85" t="s">
        <v>4944</v>
      </c>
      <c r="F1964" s="85" t="s">
        <v>3</v>
      </c>
      <c r="G1964" s="85">
        <v>1726242</v>
      </c>
      <c r="H1964" s="89"/>
      <c r="I1964" s="263" t="s">
        <v>5442</v>
      </c>
      <c r="J1964" s="89"/>
      <c r="K1964" s="89"/>
      <c r="L1964" s="89"/>
      <c r="M1964" s="89"/>
      <c r="N1964" s="264">
        <v>0</v>
      </c>
      <c r="O1964" s="264">
        <v>4764.76</v>
      </c>
      <c r="P1964" s="89" t="s">
        <v>741</v>
      </c>
    </row>
    <row r="1965" spans="1:16" ht="76.5" hidden="1">
      <c r="A1965" s="261">
        <v>46</v>
      </c>
      <c r="B1965" s="89"/>
      <c r="C1965" s="262" t="s">
        <v>48</v>
      </c>
      <c r="D1965" s="84">
        <v>43560</v>
      </c>
      <c r="E1965" s="85" t="s">
        <v>4944</v>
      </c>
      <c r="F1965" s="85" t="s">
        <v>3</v>
      </c>
      <c r="G1965" s="85">
        <v>1726242</v>
      </c>
      <c r="H1965" s="89"/>
      <c r="I1965" s="263" t="s">
        <v>5442</v>
      </c>
      <c r="J1965" s="89"/>
      <c r="K1965" s="89"/>
      <c r="L1965" s="89"/>
      <c r="M1965" s="89"/>
      <c r="N1965" s="264">
        <v>0</v>
      </c>
      <c r="O1965" s="264">
        <v>9775.09</v>
      </c>
      <c r="P1965" s="89" t="s">
        <v>741</v>
      </c>
    </row>
    <row r="1966" spans="1:16" ht="76.5" hidden="1">
      <c r="A1966" s="261">
        <v>46</v>
      </c>
      <c r="B1966" s="89"/>
      <c r="C1966" s="262" t="s">
        <v>48</v>
      </c>
      <c r="D1966" s="84">
        <v>43560</v>
      </c>
      <c r="E1966" s="85" t="s">
        <v>4944</v>
      </c>
      <c r="F1966" s="85" t="s">
        <v>3</v>
      </c>
      <c r="G1966" s="85">
        <v>1726242</v>
      </c>
      <c r="H1966" s="89"/>
      <c r="I1966" s="263" t="s">
        <v>5442</v>
      </c>
      <c r="J1966" s="89"/>
      <c r="K1966" s="89"/>
      <c r="L1966" s="89"/>
      <c r="M1966" s="89"/>
      <c r="N1966" s="264">
        <v>0</v>
      </c>
      <c r="O1966" s="264">
        <v>34090.57</v>
      </c>
      <c r="P1966" s="89" t="s">
        <v>741</v>
      </c>
    </row>
    <row r="1967" spans="1:16" ht="76.5" hidden="1">
      <c r="A1967" s="261">
        <v>46</v>
      </c>
      <c r="B1967" s="89"/>
      <c r="C1967" s="262" t="s">
        <v>48</v>
      </c>
      <c r="D1967" s="84">
        <v>43560</v>
      </c>
      <c r="E1967" s="85" t="s">
        <v>4944</v>
      </c>
      <c r="F1967" s="85" t="s">
        <v>3</v>
      </c>
      <c r="G1967" s="85">
        <v>1726242</v>
      </c>
      <c r="H1967" s="89"/>
      <c r="I1967" s="263" t="s">
        <v>5442</v>
      </c>
      <c r="J1967" s="89"/>
      <c r="K1967" s="89"/>
      <c r="L1967" s="89"/>
      <c r="M1967" s="89"/>
      <c r="N1967" s="264">
        <v>0</v>
      </c>
      <c r="O1967" s="264">
        <v>207042.75</v>
      </c>
      <c r="P1967" s="89" t="s">
        <v>741</v>
      </c>
    </row>
    <row r="1968" spans="1:16" ht="76.5" hidden="1">
      <c r="A1968" s="261">
        <v>35</v>
      </c>
      <c r="B1968" s="89"/>
      <c r="C1968" s="262" t="s">
        <v>46</v>
      </c>
      <c r="D1968" s="84">
        <v>43560</v>
      </c>
      <c r="E1968" s="85" t="s">
        <v>4944</v>
      </c>
      <c r="F1968" s="85" t="s">
        <v>3</v>
      </c>
      <c r="G1968" s="85">
        <v>1726242</v>
      </c>
      <c r="H1968" s="89"/>
      <c r="I1968" s="263" t="s">
        <v>5442</v>
      </c>
      <c r="J1968" s="89"/>
      <c r="K1968" s="89"/>
      <c r="L1968" s="89"/>
      <c r="M1968" s="89"/>
      <c r="N1968" s="264">
        <v>0</v>
      </c>
      <c r="O1968" s="264">
        <v>1790.18</v>
      </c>
      <c r="P1968" s="89" t="s">
        <v>741</v>
      </c>
    </row>
    <row r="1969" spans="1:16" ht="76.5" hidden="1">
      <c r="A1969" s="261">
        <v>86</v>
      </c>
      <c r="B1969" s="89"/>
      <c r="C1969" s="262" t="s">
        <v>56</v>
      </c>
      <c r="D1969" s="84">
        <v>43560</v>
      </c>
      <c r="E1969" s="85" t="s">
        <v>4944</v>
      </c>
      <c r="F1969" s="85" t="s">
        <v>3</v>
      </c>
      <c r="G1969" s="85">
        <v>1726242</v>
      </c>
      <c r="H1969" s="89"/>
      <c r="I1969" s="263" t="s">
        <v>5442</v>
      </c>
      <c r="J1969" s="89"/>
      <c r="K1969" s="89"/>
      <c r="L1969" s="89"/>
      <c r="M1969" s="89"/>
      <c r="N1969" s="264">
        <v>0</v>
      </c>
      <c r="O1969" s="264">
        <v>8118.6</v>
      </c>
      <c r="P1969" s="89" t="s">
        <v>741</v>
      </c>
    </row>
    <row r="1970" spans="1:16" ht="76.5" hidden="1">
      <c r="A1970" s="261">
        <v>86</v>
      </c>
      <c r="B1970" s="89"/>
      <c r="C1970" s="262" t="s">
        <v>56</v>
      </c>
      <c r="D1970" s="84">
        <v>43560</v>
      </c>
      <c r="E1970" s="85" t="s">
        <v>4944</v>
      </c>
      <c r="F1970" s="85" t="s">
        <v>3</v>
      </c>
      <c r="G1970" s="85">
        <v>1726242</v>
      </c>
      <c r="H1970" s="89"/>
      <c r="I1970" s="263" t="s">
        <v>5442</v>
      </c>
      <c r="J1970" s="89"/>
      <c r="K1970" s="89"/>
      <c r="L1970" s="89"/>
      <c r="M1970" s="89"/>
      <c r="N1970" s="264">
        <v>0</v>
      </c>
      <c r="O1970" s="264">
        <v>96.35</v>
      </c>
      <c r="P1970" s="89" t="s">
        <v>741</v>
      </c>
    </row>
    <row r="1971" spans="1:16" ht="76.5" hidden="1">
      <c r="A1971" s="261">
        <v>660</v>
      </c>
      <c r="B1971" s="89"/>
      <c r="C1971" s="262" t="s">
        <v>188</v>
      </c>
      <c r="D1971" s="84">
        <v>43560</v>
      </c>
      <c r="E1971" s="85" t="s">
        <v>4944</v>
      </c>
      <c r="F1971" s="85" t="s">
        <v>3</v>
      </c>
      <c r="G1971" s="85">
        <v>1726242</v>
      </c>
      <c r="H1971" s="89"/>
      <c r="I1971" s="263" t="s">
        <v>5442</v>
      </c>
      <c r="J1971" s="89"/>
      <c r="K1971" s="89"/>
      <c r="L1971" s="89"/>
      <c r="M1971" s="89"/>
      <c r="N1971" s="264">
        <v>0</v>
      </c>
      <c r="O1971" s="264">
        <v>34409.54</v>
      </c>
      <c r="P1971" s="89" t="s">
        <v>741</v>
      </c>
    </row>
    <row r="1972" spans="1:16" ht="76.5" hidden="1">
      <c r="A1972" s="261">
        <v>660</v>
      </c>
      <c r="B1972" s="89"/>
      <c r="C1972" s="262" t="s">
        <v>188</v>
      </c>
      <c r="D1972" s="84">
        <v>43560</v>
      </c>
      <c r="E1972" s="85" t="s">
        <v>4944</v>
      </c>
      <c r="F1972" s="85" t="s">
        <v>3</v>
      </c>
      <c r="G1972" s="85">
        <v>1726242</v>
      </c>
      <c r="H1972" s="89"/>
      <c r="I1972" s="263" t="s">
        <v>5442</v>
      </c>
      <c r="J1972" s="89"/>
      <c r="K1972" s="89"/>
      <c r="L1972" s="89"/>
      <c r="M1972" s="89"/>
      <c r="N1972" s="264">
        <v>0</v>
      </c>
      <c r="O1972" s="264">
        <v>27758.29</v>
      </c>
      <c r="P1972" s="89" t="s">
        <v>741</v>
      </c>
    </row>
    <row r="1973" spans="1:16" ht="76.5" hidden="1">
      <c r="A1973" s="261">
        <v>670</v>
      </c>
      <c r="B1973" s="89"/>
      <c r="C1973" s="262" t="s">
        <v>190</v>
      </c>
      <c r="D1973" s="84">
        <v>43560</v>
      </c>
      <c r="E1973" s="85" t="s">
        <v>4944</v>
      </c>
      <c r="F1973" s="85" t="s">
        <v>3</v>
      </c>
      <c r="G1973" s="85">
        <v>1726242</v>
      </c>
      <c r="H1973" s="89"/>
      <c r="I1973" s="263" t="s">
        <v>5442</v>
      </c>
      <c r="J1973" s="89"/>
      <c r="K1973" s="89"/>
      <c r="L1973" s="89"/>
      <c r="M1973" s="89"/>
      <c r="N1973" s="264">
        <v>0</v>
      </c>
      <c r="O1973" s="264">
        <v>1185.42</v>
      </c>
      <c r="P1973" s="89" t="s">
        <v>741</v>
      </c>
    </row>
    <row r="1974" spans="1:16" ht="76.5" hidden="1">
      <c r="A1974" s="261">
        <v>670</v>
      </c>
      <c r="B1974" s="89"/>
      <c r="C1974" s="262" t="s">
        <v>190</v>
      </c>
      <c r="D1974" s="84">
        <v>43560</v>
      </c>
      <c r="E1974" s="85" t="s">
        <v>4944</v>
      </c>
      <c r="F1974" s="85" t="s">
        <v>3</v>
      </c>
      <c r="G1974" s="85">
        <v>1726242</v>
      </c>
      <c r="H1974" s="89"/>
      <c r="I1974" s="263" t="s">
        <v>5442</v>
      </c>
      <c r="J1974" s="89"/>
      <c r="K1974" s="89"/>
      <c r="L1974" s="89"/>
      <c r="M1974" s="89"/>
      <c r="N1974" s="264">
        <v>0</v>
      </c>
      <c r="O1974" s="264">
        <v>48302.58</v>
      </c>
      <c r="P1974" s="89" t="s">
        <v>741</v>
      </c>
    </row>
    <row r="1975" spans="1:16" ht="76.5" hidden="1">
      <c r="A1975" s="261">
        <v>16</v>
      </c>
      <c r="B1975" s="89"/>
      <c r="C1975" s="262" t="s">
        <v>43</v>
      </c>
      <c r="D1975" s="84">
        <v>43560</v>
      </c>
      <c r="E1975" s="85" t="s">
        <v>4944</v>
      </c>
      <c r="F1975" s="85" t="s">
        <v>3</v>
      </c>
      <c r="G1975" s="85">
        <v>1726242</v>
      </c>
      <c r="H1975" s="89"/>
      <c r="I1975" s="263" t="s">
        <v>5442</v>
      </c>
      <c r="J1975" s="89"/>
      <c r="K1975" s="89"/>
      <c r="L1975" s="89"/>
      <c r="M1975" s="89"/>
      <c r="N1975" s="264">
        <v>0</v>
      </c>
      <c r="O1975" s="264">
        <v>11378.4</v>
      </c>
      <c r="P1975" s="89" t="s">
        <v>741</v>
      </c>
    </row>
    <row r="1976" spans="1:16" ht="76.5" hidden="1">
      <c r="A1976" s="261">
        <v>16</v>
      </c>
      <c r="B1976" s="89"/>
      <c r="C1976" s="262" t="s">
        <v>43</v>
      </c>
      <c r="D1976" s="84">
        <v>43560</v>
      </c>
      <c r="E1976" s="85" t="s">
        <v>4944</v>
      </c>
      <c r="F1976" s="85" t="s">
        <v>3</v>
      </c>
      <c r="G1976" s="85">
        <v>1726242</v>
      </c>
      <c r="H1976" s="89"/>
      <c r="I1976" s="263" t="s">
        <v>5442</v>
      </c>
      <c r="J1976" s="89"/>
      <c r="K1976" s="89"/>
      <c r="L1976" s="89"/>
      <c r="M1976" s="89"/>
      <c r="N1976" s="264">
        <v>0</v>
      </c>
      <c r="O1976" s="264">
        <v>7461.72</v>
      </c>
      <c r="P1976" s="89" t="s">
        <v>741</v>
      </c>
    </row>
    <row r="1977" spans="1:16" ht="63.75" hidden="1">
      <c r="A1977" s="261">
        <v>660</v>
      </c>
      <c r="B1977" s="89"/>
      <c r="C1977" s="262" t="s">
        <v>188</v>
      </c>
      <c r="D1977" s="84">
        <v>43560</v>
      </c>
      <c r="E1977" s="85" t="s">
        <v>4945</v>
      </c>
      <c r="F1977" s="85" t="s">
        <v>3</v>
      </c>
      <c r="G1977" s="85">
        <v>1726241</v>
      </c>
      <c r="H1977" s="89"/>
      <c r="I1977" s="263" t="s">
        <v>5443</v>
      </c>
      <c r="J1977" s="89"/>
      <c r="K1977" s="89"/>
      <c r="L1977" s="89"/>
      <c r="M1977" s="89"/>
      <c r="N1977" s="264">
        <v>0</v>
      </c>
      <c r="O1977" s="264">
        <v>6722.1</v>
      </c>
      <c r="P1977" s="89" t="s">
        <v>741</v>
      </c>
    </row>
    <row r="1978" spans="1:16" ht="63.75" hidden="1">
      <c r="A1978" s="261">
        <v>660</v>
      </c>
      <c r="B1978" s="89"/>
      <c r="C1978" s="262" t="s">
        <v>188</v>
      </c>
      <c r="D1978" s="84">
        <v>43560</v>
      </c>
      <c r="E1978" s="85" t="s">
        <v>4945</v>
      </c>
      <c r="F1978" s="85" t="s">
        <v>3</v>
      </c>
      <c r="G1978" s="85">
        <v>1726241</v>
      </c>
      <c r="H1978" s="89"/>
      <c r="I1978" s="263" t="s">
        <v>5443</v>
      </c>
      <c r="J1978" s="89"/>
      <c r="K1978" s="89"/>
      <c r="L1978" s="89"/>
      <c r="M1978" s="89"/>
      <c r="N1978" s="264">
        <v>0</v>
      </c>
      <c r="O1978" s="264">
        <v>823.16</v>
      </c>
      <c r="P1978" s="89" t="s">
        <v>741</v>
      </c>
    </row>
    <row r="1979" spans="1:16" ht="63.75" hidden="1">
      <c r="A1979" s="261">
        <v>681</v>
      </c>
      <c r="B1979" s="89"/>
      <c r="C1979" s="262" t="s">
        <v>192</v>
      </c>
      <c r="D1979" s="84">
        <v>43560</v>
      </c>
      <c r="E1979" s="85" t="s">
        <v>4945</v>
      </c>
      <c r="F1979" s="85" t="s">
        <v>3</v>
      </c>
      <c r="G1979" s="85">
        <v>1726241</v>
      </c>
      <c r="H1979" s="89"/>
      <c r="I1979" s="263" t="s">
        <v>5443</v>
      </c>
      <c r="J1979" s="89"/>
      <c r="K1979" s="89"/>
      <c r="L1979" s="89"/>
      <c r="M1979" s="89"/>
      <c r="N1979" s="264">
        <v>0</v>
      </c>
      <c r="O1979" s="264">
        <v>2046.6</v>
      </c>
      <c r="P1979" s="89" t="s">
        <v>741</v>
      </c>
    </row>
    <row r="1980" spans="1:16" ht="63.75" hidden="1">
      <c r="A1980" s="261">
        <v>681</v>
      </c>
      <c r="B1980" s="89"/>
      <c r="C1980" s="262" t="s">
        <v>192</v>
      </c>
      <c r="D1980" s="84">
        <v>43560</v>
      </c>
      <c r="E1980" s="85" t="s">
        <v>4945</v>
      </c>
      <c r="F1980" s="85" t="s">
        <v>3</v>
      </c>
      <c r="G1980" s="85">
        <v>1726241</v>
      </c>
      <c r="H1980" s="89"/>
      <c r="I1980" s="263" t="s">
        <v>5443</v>
      </c>
      <c r="J1980" s="89"/>
      <c r="K1980" s="89"/>
      <c r="L1980" s="89"/>
      <c r="M1980" s="89"/>
      <c r="N1980" s="264">
        <v>0</v>
      </c>
      <c r="O1980" s="264">
        <v>750.18</v>
      </c>
      <c r="P1980" s="89" t="s">
        <v>741</v>
      </c>
    </row>
    <row r="1981" spans="1:16" ht="63.75" hidden="1">
      <c r="A1981" s="261">
        <v>670</v>
      </c>
      <c r="B1981" s="89"/>
      <c r="C1981" s="262" t="s">
        <v>190</v>
      </c>
      <c r="D1981" s="84">
        <v>43560</v>
      </c>
      <c r="E1981" s="85" t="s">
        <v>4945</v>
      </c>
      <c r="F1981" s="85" t="s">
        <v>3</v>
      </c>
      <c r="G1981" s="85">
        <v>1726241</v>
      </c>
      <c r="H1981" s="89"/>
      <c r="I1981" s="263" t="s">
        <v>5443</v>
      </c>
      <c r="J1981" s="89"/>
      <c r="K1981" s="89"/>
      <c r="L1981" s="89"/>
      <c r="M1981" s="89"/>
      <c r="N1981" s="264">
        <v>0</v>
      </c>
      <c r="O1981" s="264">
        <v>7331.85</v>
      </c>
      <c r="P1981" s="89" t="s">
        <v>741</v>
      </c>
    </row>
    <row r="1982" spans="1:16" ht="63.75" hidden="1">
      <c r="A1982" s="261">
        <v>15</v>
      </c>
      <c r="B1982" s="89"/>
      <c r="C1982" s="262" t="s">
        <v>42</v>
      </c>
      <c r="D1982" s="84">
        <v>43560</v>
      </c>
      <c r="E1982" s="85" t="s">
        <v>4945</v>
      </c>
      <c r="F1982" s="85" t="s">
        <v>3</v>
      </c>
      <c r="G1982" s="85">
        <v>1726241</v>
      </c>
      <c r="H1982" s="89"/>
      <c r="I1982" s="263" t="s">
        <v>5443</v>
      </c>
      <c r="J1982" s="89"/>
      <c r="K1982" s="89"/>
      <c r="L1982" s="89"/>
      <c r="M1982" s="89"/>
      <c r="N1982" s="264">
        <v>0</v>
      </c>
      <c r="O1982" s="264">
        <v>39757.19</v>
      </c>
      <c r="P1982" s="89" t="s">
        <v>741</v>
      </c>
    </row>
    <row r="1983" spans="1:16" ht="63.75" hidden="1">
      <c r="A1983" s="261">
        <v>15</v>
      </c>
      <c r="B1983" s="89"/>
      <c r="C1983" s="262" t="s">
        <v>42</v>
      </c>
      <c r="D1983" s="84">
        <v>43560</v>
      </c>
      <c r="E1983" s="85" t="s">
        <v>4945</v>
      </c>
      <c r="F1983" s="85" t="s">
        <v>3</v>
      </c>
      <c r="G1983" s="85">
        <v>1726241</v>
      </c>
      <c r="H1983" s="89"/>
      <c r="I1983" s="263" t="s">
        <v>5443</v>
      </c>
      <c r="J1983" s="89"/>
      <c r="K1983" s="89"/>
      <c r="L1983" s="89"/>
      <c r="M1983" s="89"/>
      <c r="N1983" s="264">
        <v>0</v>
      </c>
      <c r="O1983" s="264">
        <v>28557.41</v>
      </c>
      <c r="P1983" s="89" t="s">
        <v>741</v>
      </c>
    </row>
    <row r="1984" spans="1:16" ht="63.75" hidden="1">
      <c r="A1984" s="261">
        <v>661</v>
      </c>
      <c r="B1984" s="89"/>
      <c r="C1984" s="262" t="s">
        <v>189</v>
      </c>
      <c r="D1984" s="84">
        <v>43560</v>
      </c>
      <c r="E1984" s="85" t="s">
        <v>4945</v>
      </c>
      <c r="F1984" s="85" t="s">
        <v>3</v>
      </c>
      <c r="G1984" s="85">
        <v>1726241</v>
      </c>
      <c r="H1984" s="89"/>
      <c r="I1984" s="263" t="s">
        <v>5443</v>
      </c>
      <c r="J1984" s="89"/>
      <c r="K1984" s="89"/>
      <c r="L1984" s="89"/>
      <c r="M1984" s="89"/>
      <c r="N1984" s="264">
        <v>0</v>
      </c>
      <c r="O1984" s="264">
        <v>789.1</v>
      </c>
      <c r="P1984" s="89" t="s">
        <v>741</v>
      </c>
    </row>
    <row r="1985" spans="1:16" ht="63.75" hidden="1">
      <c r="A1985" s="261">
        <v>660</v>
      </c>
      <c r="B1985" s="89"/>
      <c r="C1985" s="262" t="s">
        <v>188</v>
      </c>
      <c r="D1985" s="84">
        <v>43560</v>
      </c>
      <c r="E1985" s="85" t="s">
        <v>4945</v>
      </c>
      <c r="F1985" s="85" t="s">
        <v>3</v>
      </c>
      <c r="G1985" s="85">
        <v>1726241</v>
      </c>
      <c r="H1985" s="89"/>
      <c r="I1985" s="263" t="s">
        <v>5443</v>
      </c>
      <c r="J1985" s="89"/>
      <c r="K1985" s="89"/>
      <c r="L1985" s="89"/>
      <c r="M1985" s="89"/>
      <c r="N1985" s="264">
        <v>0</v>
      </c>
      <c r="O1985" s="264">
        <v>6679.08</v>
      </c>
      <c r="P1985" s="89" t="s">
        <v>741</v>
      </c>
    </row>
    <row r="1986" spans="1:16" ht="63.75" hidden="1">
      <c r="A1986" s="261">
        <v>660</v>
      </c>
      <c r="B1986" s="89"/>
      <c r="C1986" s="262" t="s">
        <v>188</v>
      </c>
      <c r="D1986" s="84">
        <v>43560</v>
      </c>
      <c r="E1986" s="85" t="s">
        <v>4945</v>
      </c>
      <c r="F1986" s="85" t="s">
        <v>3</v>
      </c>
      <c r="G1986" s="85">
        <v>1726241</v>
      </c>
      <c r="H1986" s="89"/>
      <c r="I1986" s="263" t="s">
        <v>5443</v>
      </c>
      <c r="J1986" s="89"/>
      <c r="K1986" s="89"/>
      <c r="L1986" s="89"/>
      <c r="M1986" s="89"/>
      <c r="N1986" s="264">
        <v>0</v>
      </c>
      <c r="O1986" s="264">
        <v>16745.23</v>
      </c>
      <c r="P1986" s="89" t="s">
        <v>741</v>
      </c>
    </row>
    <row r="1987" spans="1:16" ht="63.75" hidden="1">
      <c r="A1987" s="261">
        <v>660</v>
      </c>
      <c r="B1987" s="89"/>
      <c r="C1987" s="262" t="s">
        <v>188</v>
      </c>
      <c r="D1987" s="84">
        <v>43560</v>
      </c>
      <c r="E1987" s="85" t="s">
        <v>4945</v>
      </c>
      <c r="F1987" s="85" t="s">
        <v>3</v>
      </c>
      <c r="G1987" s="85">
        <v>1726241</v>
      </c>
      <c r="H1987" s="89"/>
      <c r="I1987" s="263" t="s">
        <v>5443</v>
      </c>
      <c r="J1987" s="89"/>
      <c r="K1987" s="89"/>
      <c r="L1987" s="89"/>
      <c r="M1987" s="89"/>
      <c r="N1987" s="264">
        <v>0</v>
      </c>
      <c r="O1987" s="264">
        <v>54192.77</v>
      </c>
      <c r="P1987" s="89" t="s">
        <v>741</v>
      </c>
    </row>
    <row r="1988" spans="1:16" ht="63.75" hidden="1">
      <c r="A1988" s="261">
        <v>670</v>
      </c>
      <c r="B1988" s="89"/>
      <c r="C1988" s="262" t="s">
        <v>190</v>
      </c>
      <c r="D1988" s="84">
        <v>43560</v>
      </c>
      <c r="E1988" s="85" t="s">
        <v>4945</v>
      </c>
      <c r="F1988" s="85" t="s">
        <v>3</v>
      </c>
      <c r="G1988" s="85">
        <v>1726241</v>
      </c>
      <c r="H1988" s="89"/>
      <c r="I1988" s="263" t="s">
        <v>5443</v>
      </c>
      <c r="J1988" s="89"/>
      <c r="K1988" s="89"/>
      <c r="L1988" s="89"/>
      <c r="M1988" s="89"/>
      <c r="N1988" s="264">
        <v>0</v>
      </c>
      <c r="O1988" s="264">
        <v>2843.57</v>
      </c>
      <c r="P1988" s="89" t="s">
        <v>741</v>
      </c>
    </row>
    <row r="1989" spans="1:16" ht="63.75" hidden="1">
      <c r="A1989" s="261">
        <v>86</v>
      </c>
      <c r="B1989" s="89"/>
      <c r="C1989" s="262" t="s">
        <v>56</v>
      </c>
      <c r="D1989" s="84">
        <v>43560</v>
      </c>
      <c r="E1989" s="85" t="s">
        <v>4946</v>
      </c>
      <c r="F1989" s="85" t="s">
        <v>3</v>
      </c>
      <c r="G1989" s="85">
        <v>1726299</v>
      </c>
      <c r="H1989" s="89"/>
      <c r="I1989" s="263" t="s">
        <v>5444</v>
      </c>
      <c r="J1989" s="89"/>
      <c r="K1989" s="89"/>
      <c r="L1989" s="89"/>
      <c r="M1989" s="89"/>
      <c r="N1989" s="264">
        <v>0</v>
      </c>
      <c r="O1989" s="264">
        <v>205.8</v>
      </c>
      <c r="P1989" s="89" t="s">
        <v>670</v>
      </c>
    </row>
    <row r="1990" spans="1:16" ht="51" hidden="1">
      <c r="A1990" s="261">
        <v>86</v>
      </c>
      <c r="B1990" s="89"/>
      <c r="C1990" s="262" t="s">
        <v>56</v>
      </c>
      <c r="D1990" s="84">
        <v>43560</v>
      </c>
      <c r="E1990" s="85" t="s">
        <v>4947</v>
      </c>
      <c r="F1990" s="85" t="s">
        <v>3</v>
      </c>
      <c r="G1990" s="85">
        <v>1726298</v>
      </c>
      <c r="H1990" s="89"/>
      <c r="I1990" s="263" t="s">
        <v>5445</v>
      </c>
      <c r="J1990" s="89"/>
      <c r="K1990" s="89"/>
      <c r="L1990" s="89"/>
      <c r="M1990" s="89"/>
      <c r="N1990" s="264">
        <v>0</v>
      </c>
      <c r="O1990" s="264">
        <v>823.2</v>
      </c>
      <c r="P1990" s="89" t="s">
        <v>670</v>
      </c>
    </row>
    <row r="1991" spans="1:16" ht="51" hidden="1">
      <c r="A1991" s="261">
        <v>35</v>
      </c>
      <c r="B1991" s="89"/>
      <c r="C1991" s="262" t="s">
        <v>46</v>
      </c>
      <c r="D1991" s="84">
        <v>43560</v>
      </c>
      <c r="E1991" s="85" t="s">
        <v>4948</v>
      </c>
      <c r="F1991" s="85" t="s">
        <v>3</v>
      </c>
      <c r="G1991" s="85">
        <v>1726294</v>
      </c>
      <c r="H1991" s="89"/>
      <c r="I1991" s="263" t="s">
        <v>3138</v>
      </c>
      <c r="J1991" s="89"/>
      <c r="K1991" s="89"/>
      <c r="L1991" s="89"/>
      <c r="M1991" s="89"/>
      <c r="N1991" s="264">
        <v>0</v>
      </c>
      <c r="O1991" s="264">
        <v>1500</v>
      </c>
      <c r="P1991" s="89" t="s">
        <v>670</v>
      </c>
    </row>
    <row r="1992" spans="1:16" ht="63.75" hidden="1">
      <c r="A1992" s="261" t="s">
        <v>565</v>
      </c>
      <c r="B1992" s="89"/>
      <c r="C1992" s="262" t="s">
        <v>615</v>
      </c>
      <c r="D1992" s="84">
        <v>43560</v>
      </c>
      <c r="E1992" s="85" t="s">
        <v>4949</v>
      </c>
      <c r="F1992" s="85" t="s">
        <v>3</v>
      </c>
      <c r="G1992" s="85">
        <v>1726293</v>
      </c>
      <c r="H1992" s="89"/>
      <c r="I1992" s="263" t="s">
        <v>5446</v>
      </c>
      <c r="J1992" s="89"/>
      <c r="K1992" s="89"/>
      <c r="L1992" s="89"/>
      <c r="M1992" s="89"/>
      <c r="N1992" s="264">
        <v>0</v>
      </c>
      <c r="O1992" s="264">
        <v>6609.5</v>
      </c>
      <c r="P1992" s="89" t="s">
        <v>670</v>
      </c>
    </row>
    <row r="1993" spans="1:16" ht="51" hidden="1">
      <c r="A1993" s="261">
        <v>35</v>
      </c>
      <c r="B1993" s="89"/>
      <c r="C1993" s="262" t="s">
        <v>46</v>
      </c>
      <c r="D1993" s="84">
        <v>43560</v>
      </c>
      <c r="E1993" s="85" t="s">
        <v>4950</v>
      </c>
      <c r="F1993" s="85" t="s">
        <v>3</v>
      </c>
      <c r="G1993" s="85">
        <v>1726286</v>
      </c>
      <c r="H1993" s="89"/>
      <c r="I1993" s="263" t="s">
        <v>5447</v>
      </c>
      <c r="J1993" s="89"/>
      <c r="K1993" s="89"/>
      <c r="L1993" s="89"/>
      <c r="M1993" s="89"/>
      <c r="N1993" s="264">
        <v>0</v>
      </c>
      <c r="O1993" s="264">
        <v>1277</v>
      </c>
      <c r="P1993" s="89" t="s">
        <v>670</v>
      </c>
    </row>
    <row r="1994" spans="1:16" ht="51" hidden="1">
      <c r="A1994" s="261" t="s">
        <v>556</v>
      </c>
      <c r="B1994" s="89"/>
      <c r="C1994" s="262" t="s">
        <v>616</v>
      </c>
      <c r="D1994" s="84">
        <v>43560</v>
      </c>
      <c r="E1994" s="85" t="s">
        <v>4951</v>
      </c>
      <c r="F1994" s="85" t="s">
        <v>3</v>
      </c>
      <c r="G1994" s="85">
        <v>1726270</v>
      </c>
      <c r="H1994" s="89"/>
      <c r="I1994" s="263" t="s">
        <v>5448</v>
      </c>
      <c r="J1994" s="89"/>
      <c r="K1994" s="89"/>
      <c r="L1994" s="89"/>
      <c r="M1994" s="89"/>
      <c r="N1994" s="264">
        <v>0</v>
      </c>
      <c r="O1994" s="264">
        <v>11981.45</v>
      </c>
      <c r="P1994" s="89" t="s">
        <v>670</v>
      </c>
    </row>
    <row r="1995" spans="1:16" ht="38.25" hidden="1">
      <c r="A1995" s="261" t="s">
        <v>565</v>
      </c>
      <c r="B1995" s="89"/>
      <c r="C1995" s="262" t="s">
        <v>615</v>
      </c>
      <c r="D1995" s="84">
        <v>43560</v>
      </c>
      <c r="E1995" s="85" t="s">
        <v>4952</v>
      </c>
      <c r="F1995" s="85" t="s">
        <v>3</v>
      </c>
      <c r="G1995" s="85">
        <v>1726200</v>
      </c>
      <c r="H1995" s="89"/>
      <c r="I1995" s="263" t="s">
        <v>5449</v>
      </c>
      <c r="J1995" s="89"/>
      <c r="K1995" s="89"/>
      <c r="L1995" s="89"/>
      <c r="M1995" s="89"/>
      <c r="N1995" s="264">
        <v>0</v>
      </c>
      <c r="O1995" s="264">
        <v>836.07</v>
      </c>
      <c r="P1995" s="89" t="s">
        <v>670</v>
      </c>
    </row>
    <row r="1996" spans="1:16" ht="38.25" hidden="1">
      <c r="A1996" s="261" t="s">
        <v>565</v>
      </c>
      <c r="B1996" s="89"/>
      <c r="C1996" s="262" t="s">
        <v>615</v>
      </c>
      <c r="D1996" s="84">
        <v>43560</v>
      </c>
      <c r="E1996" s="85" t="s">
        <v>4953</v>
      </c>
      <c r="F1996" s="85" t="s">
        <v>3</v>
      </c>
      <c r="G1996" s="85">
        <v>1726204</v>
      </c>
      <c r="H1996" s="89"/>
      <c r="I1996" s="263" t="s">
        <v>5449</v>
      </c>
      <c r="J1996" s="89"/>
      <c r="K1996" s="89"/>
      <c r="L1996" s="89"/>
      <c r="M1996" s="89"/>
      <c r="N1996" s="264">
        <v>0</v>
      </c>
      <c r="O1996" s="264">
        <v>3920.29</v>
      </c>
      <c r="P1996" s="89" t="s">
        <v>670</v>
      </c>
    </row>
    <row r="1997" spans="1:16" ht="63.75" hidden="1">
      <c r="A1997" s="261">
        <v>310</v>
      </c>
      <c r="B1997" s="89"/>
      <c r="C1997" s="262" t="s">
        <v>141</v>
      </c>
      <c r="D1997" s="84">
        <v>43560</v>
      </c>
      <c r="E1997" s="85" t="s">
        <v>4954</v>
      </c>
      <c r="F1997" s="85" t="s">
        <v>3</v>
      </c>
      <c r="G1997" s="85">
        <v>1726205</v>
      </c>
      <c r="H1997" s="89"/>
      <c r="I1997" s="263" t="s">
        <v>5450</v>
      </c>
      <c r="J1997" s="89"/>
      <c r="K1997" s="89"/>
      <c r="L1997" s="89"/>
      <c r="M1997" s="89"/>
      <c r="N1997" s="264">
        <v>0</v>
      </c>
      <c r="O1997" s="264">
        <v>353.55</v>
      </c>
      <c r="P1997" s="89" t="s">
        <v>670</v>
      </c>
    </row>
    <row r="1998" spans="1:16" ht="38.25" hidden="1">
      <c r="A1998" s="261" t="s">
        <v>565</v>
      </c>
      <c r="B1998" s="89"/>
      <c r="C1998" s="262" t="s">
        <v>615</v>
      </c>
      <c r="D1998" s="84">
        <v>43560</v>
      </c>
      <c r="E1998" s="85" t="s">
        <v>4955</v>
      </c>
      <c r="F1998" s="85" t="s">
        <v>3</v>
      </c>
      <c r="G1998" s="85">
        <v>1726243</v>
      </c>
      <c r="H1998" s="89"/>
      <c r="I1998" s="263" t="s">
        <v>5451</v>
      </c>
      <c r="J1998" s="89"/>
      <c r="K1998" s="89"/>
      <c r="L1998" s="89"/>
      <c r="M1998" s="89"/>
      <c r="N1998" s="264">
        <v>0</v>
      </c>
      <c r="O1998" s="264">
        <v>939.19</v>
      </c>
      <c r="P1998" s="89" t="s">
        <v>670</v>
      </c>
    </row>
    <row r="1999" spans="1:16" ht="51" hidden="1">
      <c r="A1999" s="261">
        <v>35</v>
      </c>
      <c r="B1999" s="89"/>
      <c r="C1999" s="262" t="s">
        <v>46</v>
      </c>
      <c r="D1999" s="84">
        <v>43560</v>
      </c>
      <c r="E1999" s="85" t="s">
        <v>4956</v>
      </c>
      <c r="F1999" s="85" t="s">
        <v>3</v>
      </c>
      <c r="G1999" s="85">
        <v>1726246</v>
      </c>
      <c r="H1999" s="89"/>
      <c r="I1999" s="263" t="s">
        <v>5452</v>
      </c>
      <c r="J1999" s="89"/>
      <c r="K1999" s="89"/>
      <c r="L1999" s="89"/>
      <c r="M1999" s="89"/>
      <c r="N1999" s="264">
        <v>0</v>
      </c>
      <c r="O1999" s="264">
        <v>925</v>
      </c>
      <c r="P1999" s="89" t="s">
        <v>670</v>
      </c>
    </row>
    <row r="2000" spans="1:16" ht="38.25" hidden="1">
      <c r="A2000" s="261" t="s">
        <v>565</v>
      </c>
      <c r="B2000" s="89"/>
      <c r="C2000" s="262" t="s">
        <v>615</v>
      </c>
      <c r="D2000" s="84">
        <v>43560</v>
      </c>
      <c r="E2000" s="85" t="s">
        <v>4957</v>
      </c>
      <c r="F2000" s="85" t="s">
        <v>3</v>
      </c>
      <c r="G2000" s="85">
        <v>1726247</v>
      </c>
      <c r="H2000" s="89"/>
      <c r="I2000" s="263" t="s">
        <v>5451</v>
      </c>
      <c r="J2000" s="89"/>
      <c r="K2000" s="89"/>
      <c r="L2000" s="89"/>
      <c r="M2000" s="89"/>
      <c r="N2000" s="264">
        <v>0</v>
      </c>
      <c r="O2000" s="264">
        <v>732.31000000000006</v>
      </c>
      <c r="P2000" s="89" t="s">
        <v>670</v>
      </c>
    </row>
    <row r="2001" spans="1:16" ht="38.25" hidden="1">
      <c r="A2001" s="261" t="s">
        <v>565</v>
      </c>
      <c r="B2001" s="89"/>
      <c r="C2001" s="262" t="s">
        <v>615</v>
      </c>
      <c r="D2001" s="84">
        <v>43560</v>
      </c>
      <c r="E2001" s="85" t="s">
        <v>4958</v>
      </c>
      <c r="F2001" s="85" t="s">
        <v>3</v>
      </c>
      <c r="G2001" s="85">
        <v>1726249</v>
      </c>
      <c r="H2001" s="89"/>
      <c r="I2001" s="263" t="s">
        <v>5451</v>
      </c>
      <c r="J2001" s="89"/>
      <c r="K2001" s="89"/>
      <c r="L2001" s="89"/>
      <c r="M2001" s="89"/>
      <c r="N2001" s="264">
        <v>0</v>
      </c>
      <c r="O2001" s="264">
        <v>1098.4000000000001</v>
      </c>
      <c r="P2001" s="89" t="s">
        <v>670</v>
      </c>
    </row>
    <row r="2002" spans="1:16" ht="38.25" hidden="1">
      <c r="A2002" s="261" t="s">
        <v>565</v>
      </c>
      <c r="B2002" s="89"/>
      <c r="C2002" s="262" t="s">
        <v>615</v>
      </c>
      <c r="D2002" s="84">
        <v>43560</v>
      </c>
      <c r="E2002" s="85" t="s">
        <v>4959</v>
      </c>
      <c r="F2002" s="85" t="s">
        <v>3</v>
      </c>
      <c r="G2002" s="85">
        <v>1726250</v>
      </c>
      <c r="H2002" s="89"/>
      <c r="I2002" s="263" t="s">
        <v>5451</v>
      </c>
      <c r="J2002" s="89"/>
      <c r="K2002" s="89"/>
      <c r="L2002" s="89"/>
      <c r="M2002" s="89"/>
      <c r="N2002" s="264">
        <v>0</v>
      </c>
      <c r="O2002" s="264">
        <v>1098.4000000000001</v>
      </c>
      <c r="P2002" s="89" t="s">
        <v>670</v>
      </c>
    </row>
    <row r="2003" spans="1:16" ht="38.25" hidden="1">
      <c r="A2003" s="261" t="s">
        <v>565</v>
      </c>
      <c r="B2003" s="89"/>
      <c r="C2003" s="262" t="s">
        <v>615</v>
      </c>
      <c r="D2003" s="84">
        <v>43560</v>
      </c>
      <c r="E2003" s="85" t="s">
        <v>4960</v>
      </c>
      <c r="F2003" s="85" t="s">
        <v>3</v>
      </c>
      <c r="G2003" s="85">
        <v>1726251</v>
      </c>
      <c r="H2003" s="89"/>
      <c r="I2003" s="263" t="s">
        <v>5451</v>
      </c>
      <c r="J2003" s="89"/>
      <c r="K2003" s="89"/>
      <c r="L2003" s="89"/>
      <c r="M2003" s="89"/>
      <c r="N2003" s="264">
        <v>0</v>
      </c>
      <c r="O2003" s="264">
        <v>939.19</v>
      </c>
      <c r="P2003" s="89" t="s">
        <v>670</v>
      </c>
    </row>
    <row r="2004" spans="1:16" ht="38.25" hidden="1">
      <c r="A2004" s="261" t="s">
        <v>565</v>
      </c>
      <c r="B2004" s="89"/>
      <c r="C2004" s="262" t="s">
        <v>615</v>
      </c>
      <c r="D2004" s="84">
        <v>43560</v>
      </c>
      <c r="E2004" s="85" t="s">
        <v>4961</v>
      </c>
      <c r="F2004" s="85" t="s">
        <v>3</v>
      </c>
      <c r="G2004" s="85">
        <v>1726259</v>
      </c>
      <c r="H2004" s="89"/>
      <c r="I2004" s="263" t="s">
        <v>3518</v>
      </c>
      <c r="J2004" s="89"/>
      <c r="K2004" s="89"/>
      <c r="L2004" s="89"/>
      <c r="M2004" s="89"/>
      <c r="N2004" s="264">
        <v>0</v>
      </c>
      <c r="O2004" s="264">
        <v>2075</v>
      </c>
      <c r="P2004" s="89" t="s">
        <v>670</v>
      </c>
    </row>
    <row r="2005" spans="1:16" ht="51" hidden="1">
      <c r="A2005" s="261">
        <v>35</v>
      </c>
      <c r="B2005" s="89"/>
      <c r="C2005" s="262" t="s">
        <v>46</v>
      </c>
      <c r="D2005" s="84">
        <v>43560</v>
      </c>
      <c r="E2005" s="85" t="s">
        <v>4962</v>
      </c>
      <c r="F2005" s="85" t="s">
        <v>3</v>
      </c>
      <c r="G2005" s="85">
        <v>1726261</v>
      </c>
      <c r="H2005" s="89"/>
      <c r="I2005" s="263" t="s">
        <v>775</v>
      </c>
      <c r="J2005" s="89"/>
      <c r="K2005" s="89"/>
      <c r="L2005" s="89"/>
      <c r="M2005" s="89"/>
      <c r="N2005" s="264">
        <v>0</v>
      </c>
      <c r="O2005" s="264">
        <v>460</v>
      </c>
      <c r="P2005" s="89" t="s">
        <v>670</v>
      </c>
    </row>
    <row r="2006" spans="1:16" ht="38.25" hidden="1">
      <c r="A2006" s="261" t="s">
        <v>565</v>
      </c>
      <c r="B2006" s="89"/>
      <c r="C2006" s="262" t="s">
        <v>615</v>
      </c>
      <c r="D2006" s="84">
        <v>43560</v>
      </c>
      <c r="E2006" s="85" t="s">
        <v>4963</v>
      </c>
      <c r="F2006" s="85" t="s">
        <v>3</v>
      </c>
      <c r="G2006" s="85">
        <v>1726267</v>
      </c>
      <c r="H2006" s="89"/>
      <c r="I2006" s="263" t="s">
        <v>729</v>
      </c>
      <c r="J2006" s="89"/>
      <c r="K2006" s="89"/>
      <c r="L2006" s="89"/>
      <c r="M2006" s="89"/>
      <c r="N2006" s="264">
        <v>0</v>
      </c>
      <c r="O2006" s="264">
        <v>800</v>
      </c>
      <c r="P2006" s="89" t="s">
        <v>670</v>
      </c>
    </row>
    <row r="2007" spans="1:16" ht="76.5" hidden="1">
      <c r="A2007" s="261" t="s">
        <v>557</v>
      </c>
      <c r="B2007" s="89"/>
      <c r="C2007" s="262" t="s">
        <v>777</v>
      </c>
      <c r="D2007" s="84">
        <v>43563</v>
      </c>
      <c r="E2007" s="85" t="s">
        <v>4667</v>
      </c>
      <c r="F2007" s="85" t="s">
        <v>6</v>
      </c>
      <c r="G2007" s="85">
        <v>1103193</v>
      </c>
      <c r="H2007" s="89"/>
      <c r="I2007" s="263" t="s">
        <v>5272</v>
      </c>
      <c r="J2007" s="89"/>
      <c r="K2007" s="89"/>
      <c r="L2007" s="89"/>
      <c r="M2007" s="89"/>
      <c r="N2007" s="264">
        <v>0</v>
      </c>
      <c r="O2007" s="264">
        <v>244000</v>
      </c>
      <c r="P2007" s="89" t="s">
        <v>670</v>
      </c>
    </row>
    <row r="2008" spans="1:16" ht="63.75" hidden="1">
      <c r="A2008" s="261" t="s">
        <v>563</v>
      </c>
      <c r="B2008" s="89"/>
      <c r="C2008" s="262" t="s">
        <v>614</v>
      </c>
      <c r="D2008" s="84">
        <v>43563</v>
      </c>
      <c r="E2008" s="85" t="s">
        <v>4668</v>
      </c>
      <c r="F2008" s="85" t="s">
        <v>6</v>
      </c>
      <c r="G2008" s="85">
        <v>1103286</v>
      </c>
      <c r="H2008" s="89"/>
      <c r="I2008" s="263" t="s">
        <v>5273</v>
      </c>
      <c r="J2008" s="89"/>
      <c r="K2008" s="89"/>
      <c r="L2008" s="89"/>
      <c r="M2008" s="89"/>
      <c r="N2008" s="264">
        <v>0</v>
      </c>
      <c r="O2008" s="264">
        <v>827.78</v>
      </c>
      <c r="P2008" s="89" t="s">
        <v>670</v>
      </c>
    </row>
    <row r="2009" spans="1:16" ht="51" hidden="1">
      <c r="A2009" s="261" t="s">
        <v>563</v>
      </c>
      <c r="B2009" s="89"/>
      <c r="C2009" s="262" t="s">
        <v>614</v>
      </c>
      <c r="D2009" s="84">
        <v>43563</v>
      </c>
      <c r="E2009" s="85" t="s">
        <v>4669</v>
      </c>
      <c r="F2009" s="85" t="s">
        <v>6</v>
      </c>
      <c r="G2009" s="85">
        <v>1103287</v>
      </c>
      <c r="H2009" s="89"/>
      <c r="I2009" s="263" t="s">
        <v>5274</v>
      </c>
      <c r="J2009" s="89"/>
      <c r="K2009" s="89"/>
      <c r="L2009" s="89"/>
      <c r="M2009" s="89"/>
      <c r="N2009" s="264">
        <v>0</v>
      </c>
      <c r="O2009" s="264">
        <v>3477.5</v>
      </c>
      <c r="P2009" s="89" t="s">
        <v>670</v>
      </c>
    </row>
    <row r="2010" spans="1:16" ht="89.25" hidden="1">
      <c r="A2010" s="261" t="s">
        <v>557</v>
      </c>
      <c r="B2010" s="89"/>
      <c r="C2010" s="262" t="s">
        <v>777</v>
      </c>
      <c r="D2010" s="84">
        <v>43563</v>
      </c>
      <c r="E2010" s="85" t="s">
        <v>4670</v>
      </c>
      <c r="F2010" s="85" t="s">
        <v>13</v>
      </c>
      <c r="G2010" s="85">
        <v>950994</v>
      </c>
      <c r="H2010" s="89"/>
      <c r="I2010" s="263" t="s">
        <v>5275</v>
      </c>
      <c r="J2010" s="89"/>
      <c r="K2010" s="89"/>
      <c r="L2010" s="89"/>
      <c r="M2010" s="89"/>
      <c r="N2010" s="264">
        <v>224244.05</v>
      </c>
      <c r="O2010" s="264">
        <v>0</v>
      </c>
      <c r="P2010" s="89" t="s">
        <v>670</v>
      </c>
    </row>
    <row r="2011" spans="1:16" ht="89.25" hidden="1">
      <c r="A2011" s="261" t="s">
        <v>557</v>
      </c>
      <c r="B2011" s="89"/>
      <c r="C2011" s="262" t="s">
        <v>777</v>
      </c>
      <c r="D2011" s="84">
        <v>43563</v>
      </c>
      <c r="E2011" s="85" t="s">
        <v>4671</v>
      </c>
      <c r="F2011" s="85" t="s">
        <v>11</v>
      </c>
      <c r="G2011" s="85">
        <v>950994</v>
      </c>
      <c r="H2011" s="89"/>
      <c r="I2011" s="263" t="s">
        <v>5276</v>
      </c>
      <c r="J2011" s="89"/>
      <c r="K2011" s="89"/>
      <c r="L2011" s="89"/>
      <c r="M2011" s="89"/>
      <c r="N2011" s="264">
        <v>50</v>
      </c>
      <c r="O2011" s="264">
        <v>0</v>
      </c>
      <c r="P2011" s="89" t="s">
        <v>670</v>
      </c>
    </row>
    <row r="2012" spans="1:16" ht="51" hidden="1">
      <c r="A2012" s="261">
        <v>340</v>
      </c>
      <c r="B2012" s="89"/>
      <c r="C2012" s="262" t="s">
        <v>147</v>
      </c>
      <c r="D2012" s="84">
        <v>43563</v>
      </c>
      <c r="E2012" s="85" t="s">
        <v>4672</v>
      </c>
      <c r="F2012" s="85" t="s">
        <v>15</v>
      </c>
      <c r="G2012" s="85">
        <v>1008629</v>
      </c>
      <c r="H2012" s="89"/>
      <c r="I2012" s="263" t="s">
        <v>5277</v>
      </c>
      <c r="J2012" s="89"/>
      <c r="K2012" s="89"/>
      <c r="L2012" s="89"/>
      <c r="M2012" s="89"/>
      <c r="N2012" s="264">
        <v>50</v>
      </c>
      <c r="O2012" s="264">
        <v>0</v>
      </c>
      <c r="P2012" s="89" t="s">
        <v>670</v>
      </c>
    </row>
    <row r="2013" spans="1:16" ht="51" hidden="1">
      <c r="A2013" s="261" t="s">
        <v>565</v>
      </c>
      <c r="B2013" s="89"/>
      <c r="C2013" s="262" t="s">
        <v>615</v>
      </c>
      <c r="D2013" s="84">
        <v>43563</v>
      </c>
      <c r="E2013" s="85" t="s">
        <v>4964</v>
      </c>
      <c r="F2013" s="85" t="s">
        <v>3</v>
      </c>
      <c r="G2013" s="85">
        <v>1726985</v>
      </c>
      <c r="H2013" s="89"/>
      <c r="I2013" s="263" t="s">
        <v>5453</v>
      </c>
      <c r="J2013" s="89"/>
      <c r="K2013" s="89"/>
      <c r="L2013" s="89"/>
      <c r="M2013" s="89"/>
      <c r="N2013" s="264">
        <v>0</v>
      </c>
      <c r="O2013" s="264">
        <v>43.75</v>
      </c>
      <c r="P2013" s="89" t="s">
        <v>670</v>
      </c>
    </row>
    <row r="2014" spans="1:16" ht="38.25" hidden="1">
      <c r="A2014" s="261">
        <v>20</v>
      </c>
      <c r="B2014" s="89"/>
      <c r="C2014" s="262" t="s">
        <v>44</v>
      </c>
      <c r="D2014" s="84">
        <v>43563</v>
      </c>
      <c r="E2014" s="85" t="s">
        <v>4965</v>
      </c>
      <c r="F2014" s="85" t="s">
        <v>3</v>
      </c>
      <c r="G2014" s="85">
        <v>1726974</v>
      </c>
      <c r="H2014" s="89"/>
      <c r="I2014" s="263" t="s">
        <v>5454</v>
      </c>
      <c r="J2014" s="89"/>
      <c r="K2014" s="89"/>
      <c r="L2014" s="89"/>
      <c r="M2014" s="89"/>
      <c r="N2014" s="264">
        <v>0</v>
      </c>
      <c r="O2014" s="264">
        <v>11</v>
      </c>
      <c r="P2014" s="89" t="s">
        <v>670</v>
      </c>
    </row>
    <row r="2015" spans="1:16" ht="51" hidden="1">
      <c r="A2015" s="261" t="s">
        <v>565</v>
      </c>
      <c r="B2015" s="89"/>
      <c r="C2015" s="262" t="s">
        <v>615</v>
      </c>
      <c r="D2015" s="84">
        <v>43563</v>
      </c>
      <c r="E2015" s="85" t="s">
        <v>4966</v>
      </c>
      <c r="F2015" s="85" t="s">
        <v>3</v>
      </c>
      <c r="G2015" s="85">
        <v>1726965</v>
      </c>
      <c r="H2015" s="89"/>
      <c r="I2015" s="263" t="s">
        <v>5455</v>
      </c>
      <c r="J2015" s="89"/>
      <c r="K2015" s="89"/>
      <c r="L2015" s="89"/>
      <c r="M2015" s="89"/>
      <c r="N2015" s="264">
        <v>0</v>
      </c>
      <c r="O2015" s="264">
        <v>160</v>
      </c>
      <c r="P2015" s="89" t="s">
        <v>670</v>
      </c>
    </row>
    <row r="2016" spans="1:16" ht="51" hidden="1">
      <c r="A2016" s="261" t="s">
        <v>565</v>
      </c>
      <c r="B2016" s="89"/>
      <c r="C2016" s="262" t="s">
        <v>615</v>
      </c>
      <c r="D2016" s="84">
        <v>43563</v>
      </c>
      <c r="E2016" s="85" t="s">
        <v>4967</v>
      </c>
      <c r="F2016" s="85" t="s">
        <v>3</v>
      </c>
      <c r="G2016" s="85">
        <v>1726928</v>
      </c>
      <c r="H2016" s="89"/>
      <c r="I2016" s="263" t="s">
        <v>5456</v>
      </c>
      <c r="J2016" s="89"/>
      <c r="K2016" s="89"/>
      <c r="L2016" s="89"/>
      <c r="M2016" s="89"/>
      <c r="N2016" s="264">
        <v>0</v>
      </c>
      <c r="O2016" s="264">
        <v>1726</v>
      </c>
      <c r="P2016" s="89" t="s">
        <v>670</v>
      </c>
    </row>
    <row r="2017" spans="1:16" ht="38.25" hidden="1">
      <c r="A2017" s="261" t="s">
        <v>565</v>
      </c>
      <c r="B2017" s="89"/>
      <c r="C2017" s="262" t="s">
        <v>615</v>
      </c>
      <c r="D2017" s="84">
        <v>43563</v>
      </c>
      <c r="E2017" s="85" t="s">
        <v>4968</v>
      </c>
      <c r="F2017" s="85" t="s">
        <v>3</v>
      </c>
      <c r="G2017" s="85">
        <v>1726926</v>
      </c>
      <c r="H2017" s="89"/>
      <c r="I2017" s="263" t="s">
        <v>5457</v>
      </c>
      <c r="J2017" s="89"/>
      <c r="K2017" s="89"/>
      <c r="L2017" s="89"/>
      <c r="M2017" s="89"/>
      <c r="N2017" s="264">
        <v>0</v>
      </c>
      <c r="O2017" s="264">
        <v>1624.4</v>
      </c>
      <c r="P2017" s="89" t="s">
        <v>670</v>
      </c>
    </row>
    <row r="2018" spans="1:16" ht="38.25" hidden="1">
      <c r="A2018" s="261" t="s">
        <v>565</v>
      </c>
      <c r="B2018" s="89"/>
      <c r="C2018" s="262" t="s">
        <v>615</v>
      </c>
      <c r="D2018" s="84">
        <v>43563</v>
      </c>
      <c r="E2018" s="85" t="s">
        <v>4969</v>
      </c>
      <c r="F2018" s="85" t="s">
        <v>3</v>
      </c>
      <c r="G2018" s="85">
        <v>1726888</v>
      </c>
      <c r="H2018" s="89"/>
      <c r="I2018" s="263" t="s">
        <v>5458</v>
      </c>
      <c r="J2018" s="89"/>
      <c r="K2018" s="89"/>
      <c r="L2018" s="89"/>
      <c r="M2018" s="89"/>
      <c r="N2018" s="264">
        <v>0</v>
      </c>
      <c r="O2018" s="264">
        <v>1669</v>
      </c>
      <c r="P2018" s="89" t="s">
        <v>670</v>
      </c>
    </row>
    <row r="2019" spans="1:16" ht="51" hidden="1">
      <c r="A2019" s="261" t="s">
        <v>565</v>
      </c>
      <c r="B2019" s="89"/>
      <c r="C2019" s="262" t="s">
        <v>615</v>
      </c>
      <c r="D2019" s="84">
        <v>43563</v>
      </c>
      <c r="E2019" s="85" t="s">
        <v>4970</v>
      </c>
      <c r="F2019" s="85" t="s">
        <v>3</v>
      </c>
      <c r="G2019" s="85">
        <v>1727031</v>
      </c>
      <c r="H2019" s="89"/>
      <c r="I2019" s="263" t="s">
        <v>5459</v>
      </c>
      <c r="J2019" s="89"/>
      <c r="K2019" s="89"/>
      <c r="L2019" s="89"/>
      <c r="M2019" s="89"/>
      <c r="N2019" s="264">
        <v>0</v>
      </c>
      <c r="O2019" s="264">
        <v>403.28000000000003</v>
      </c>
      <c r="P2019" s="89" t="s">
        <v>670</v>
      </c>
    </row>
    <row r="2020" spans="1:16" ht="51" hidden="1">
      <c r="A2020" s="261" t="s">
        <v>565</v>
      </c>
      <c r="B2020" s="89"/>
      <c r="C2020" s="262" t="s">
        <v>615</v>
      </c>
      <c r="D2020" s="84">
        <v>43563</v>
      </c>
      <c r="E2020" s="85" t="s">
        <v>4971</v>
      </c>
      <c r="F2020" s="85" t="s">
        <v>3</v>
      </c>
      <c r="G2020" s="85">
        <v>1727014</v>
      </c>
      <c r="H2020" s="89"/>
      <c r="I2020" s="263" t="s">
        <v>5460</v>
      </c>
      <c r="J2020" s="89"/>
      <c r="K2020" s="89"/>
      <c r="L2020" s="89"/>
      <c r="M2020" s="89"/>
      <c r="N2020" s="264">
        <v>0</v>
      </c>
      <c r="O2020" s="264">
        <v>4992.99</v>
      </c>
      <c r="P2020" s="89" t="s">
        <v>670</v>
      </c>
    </row>
    <row r="2021" spans="1:16" ht="63.75" hidden="1">
      <c r="A2021" s="261">
        <v>301</v>
      </c>
      <c r="B2021" s="89"/>
      <c r="C2021" s="262" t="s">
        <v>138</v>
      </c>
      <c r="D2021" s="84">
        <v>43563</v>
      </c>
      <c r="E2021" s="85" t="s">
        <v>4972</v>
      </c>
      <c r="F2021" s="85" t="s">
        <v>3</v>
      </c>
      <c r="G2021" s="85">
        <v>1726788</v>
      </c>
      <c r="H2021" s="89"/>
      <c r="I2021" s="263" t="s">
        <v>5461</v>
      </c>
      <c r="J2021" s="89"/>
      <c r="K2021" s="89"/>
      <c r="L2021" s="89"/>
      <c r="M2021" s="89"/>
      <c r="N2021" s="264">
        <v>0</v>
      </c>
      <c r="O2021" s="264">
        <v>3</v>
      </c>
      <c r="P2021" s="89" t="s">
        <v>670</v>
      </c>
    </row>
    <row r="2022" spans="1:16" ht="38.25" hidden="1">
      <c r="A2022" s="261">
        <v>35</v>
      </c>
      <c r="B2022" s="89"/>
      <c r="C2022" s="262" t="s">
        <v>46</v>
      </c>
      <c r="D2022" s="84">
        <v>43563</v>
      </c>
      <c r="E2022" s="85" t="s">
        <v>4973</v>
      </c>
      <c r="F2022" s="85" t="s">
        <v>3</v>
      </c>
      <c r="G2022" s="85">
        <v>1726773</v>
      </c>
      <c r="H2022" s="89"/>
      <c r="I2022" s="263" t="s">
        <v>5462</v>
      </c>
      <c r="J2022" s="89"/>
      <c r="K2022" s="89"/>
      <c r="L2022" s="89"/>
      <c r="M2022" s="89"/>
      <c r="N2022" s="264">
        <v>0</v>
      </c>
      <c r="O2022" s="264">
        <v>1203.3900000000001</v>
      </c>
      <c r="P2022" s="89" t="s">
        <v>670</v>
      </c>
    </row>
    <row r="2023" spans="1:16" ht="38.25" hidden="1">
      <c r="A2023" s="261" t="s">
        <v>565</v>
      </c>
      <c r="B2023" s="89"/>
      <c r="C2023" s="262" t="s">
        <v>615</v>
      </c>
      <c r="D2023" s="84">
        <v>43563</v>
      </c>
      <c r="E2023" s="85" t="s">
        <v>4974</v>
      </c>
      <c r="F2023" s="85" t="s">
        <v>3</v>
      </c>
      <c r="G2023" s="85">
        <v>1726762</v>
      </c>
      <c r="H2023" s="89"/>
      <c r="I2023" s="263" t="s">
        <v>3151</v>
      </c>
      <c r="J2023" s="89"/>
      <c r="K2023" s="89"/>
      <c r="L2023" s="89"/>
      <c r="M2023" s="89"/>
      <c r="N2023" s="264">
        <v>0</v>
      </c>
      <c r="O2023" s="264">
        <v>571.76</v>
      </c>
      <c r="P2023" s="89" t="s">
        <v>670</v>
      </c>
    </row>
    <row r="2024" spans="1:16" ht="51" hidden="1">
      <c r="A2024" s="261" t="s">
        <v>565</v>
      </c>
      <c r="B2024" s="89"/>
      <c r="C2024" s="262" t="s">
        <v>615</v>
      </c>
      <c r="D2024" s="84">
        <v>43563</v>
      </c>
      <c r="E2024" s="85" t="s">
        <v>4975</v>
      </c>
      <c r="F2024" s="85" t="s">
        <v>3</v>
      </c>
      <c r="G2024" s="85">
        <v>1726739</v>
      </c>
      <c r="H2024" s="89"/>
      <c r="I2024" s="263" t="s">
        <v>5463</v>
      </c>
      <c r="J2024" s="89"/>
      <c r="K2024" s="89"/>
      <c r="L2024" s="89"/>
      <c r="M2024" s="89"/>
      <c r="N2024" s="264">
        <v>0</v>
      </c>
      <c r="O2024" s="264">
        <v>5720</v>
      </c>
      <c r="P2024" s="89" t="s">
        <v>670</v>
      </c>
    </row>
    <row r="2025" spans="1:16" ht="51" hidden="1">
      <c r="A2025" s="261">
        <v>291</v>
      </c>
      <c r="B2025" s="89"/>
      <c r="C2025" s="262" t="s">
        <v>129</v>
      </c>
      <c r="D2025" s="84">
        <v>43563</v>
      </c>
      <c r="E2025" s="85" t="s">
        <v>4976</v>
      </c>
      <c r="F2025" s="85" t="s">
        <v>3</v>
      </c>
      <c r="G2025" s="85">
        <v>1726863</v>
      </c>
      <c r="H2025" s="89"/>
      <c r="I2025" s="263" t="s">
        <v>5464</v>
      </c>
      <c r="J2025" s="89"/>
      <c r="K2025" s="89"/>
      <c r="L2025" s="89"/>
      <c r="M2025" s="89"/>
      <c r="N2025" s="264">
        <v>0</v>
      </c>
      <c r="O2025" s="264">
        <v>62201.200000000004</v>
      </c>
      <c r="P2025" s="89" t="s">
        <v>670</v>
      </c>
    </row>
    <row r="2026" spans="1:16" ht="51" hidden="1">
      <c r="A2026" s="261" t="s">
        <v>565</v>
      </c>
      <c r="B2026" s="89"/>
      <c r="C2026" s="262" t="s">
        <v>615</v>
      </c>
      <c r="D2026" s="84">
        <v>43563</v>
      </c>
      <c r="E2026" s="85" t="s">
        <v>4977</v>
      </c>
      <c r="F2026" s="85" t="s">
        <v>3</v>
      </c>
      <c r="G2026" s="85">
        <v>1726812</v>
      </c>
      <c r="H2026" s="89"/>
      <c r="I2026" s="263" t="s">
        <v>5465</v>
      </c>
      <c r="J2026" s="89"/>
      <c r="K2026" s="89"/>
      <c r="L2026" s="89"/>
      <c r="M2026" s="89"/>
      <c r="N2026" s="264">
        <v>0</v>
      </c>
      <c r="O2026" s="264">
        <v>5360.86</v>
      </c>
      <c r="P2026" s="89" t="s">
        <v>670</v>
      </c>
    </row>
    <row r="2027" spans="1:16" ht="51" hidden="1">
      <c r="A2027" s="261" t="s">
        <v>565</v>
      </c>
      <c r="B2027" s="89"/>
      <c r="C2027" s="262" t="s">
        <v>615</v>
      </c>
      <c r="D2027" s="84">
        <v>43563</v>
      </c>
      <c r="E2027" s="85" t="s">
        <v>4978</v>
      </c>
      <c r="F2027" s="85" t="s">
        <v>3</v>
      </c>
      <c r="G2027" s="85">
        <v>1726811</v>
      </c>
      <c r="H2027" s="89"/>
      <c r="I2027" s="263" t="s">
        <v>5466</v>
      </c>
      <c r="J2027" s="89"/>
      <c r="K2027" s="89"/>
      <c r="L2027" s="89"/>
      <c r="M2027" s="89"/>
      <c r="N2027" s="264">
        <v>0</v>
      </c>
      <c r="O2027" s="264">
        <v>6469.57</v>
      </c>
      <c r="P2027" s="89" t="s">
        <v>670</v>
      </c>
    </row>
    <row r="2028" spans="1:16" ht="51" hidden="1">
      <c r="A2028" s="261" t="s">
        <v>565</v>
      </c>
      <c r="B2028" s="89"/>
      <c r="C2028" s="262" t="s">
        <v>615</v>
      </c>
      <c r="D2028" s="84">
        <v>43563</v>
      </c>
      <c r="E2028" s="85" t="s">
        <v>4979</v>
      </c>
      <c r="F2028" s="85" t="s">
        <v>3</v>
      </c>
      <c r="G2028" s="85">
        <v>1726808</v>
      </c>
      <c r="H2028" s="89"/>
      <c r="I2028" s="263" t="s">
        <v>5467</v>
      </c>
      <c r="J2028" s="89"/>
      <c r="K2028" s="89"/>
      <c r="L2028" s="89"/>
      <c r="M2028" s="89"/>
      <c r="N2028" s="264">
        <v>0</v>
      </c>
      <c r="O2028" s="264">
        <v>5621.77</v>
      </c>
      <c r="P2028" s="89" t="s">
        <v>670</v>
      </c>
    </row>
    <row r="2029" spans="1:16" ht="38.25" hidden="1">
      <c r="A2029" s="261" t="s">
        <v>565</v>
      </c>
      <c r="B2029" s="89"/>
      <c r="C2029" s="262" t="s">
        <v>615</v>
      </c>
      <c r="D2029" s="84">
        <v>43563</v>
      </c>
      <c r="E2029" s="85" t="s">
        <v>4980</v>
      </c>
      <c r="F2029" s="85" t="s">
        <v>3</v>
      </c>
      <c r="G2029" s="85">
        <v>1726830</v>
      </c>
      <c r="H2029" s="89"/>
      <c r="I2029" s="263" t="s">
        <v>5468</v>
      </c>
      <c r="J2029" s="89"/>
      <c r="K2029" s="89"/>
      <c r="L2029" s="89"/>
      <c r="M2029" s="89"/>
      <c r="N2029" s="264">
        <v>0</v>
      </c>
      <c r="O2029" s="264">
        <v>5720</v>
      </c>
      <c r="P2029" s="89" t="s">
        <v>670</v>
      </c>
    </row>
    <row r="2030" spans="1:16" ht="76.5" hidden="1">
      <c r="A2030" s="261">
        <v>291</v>
      </c>
      <c r="B2030" s="89"/>
      <c r="C2030" s="262" t="s">
        <v>129</v>
      </c>
      <c r="D2030" s="84">
        <v>43564</v>
      </c>
      <c r="E2030" s="85" t="s">
        <v>4673</v>
      </c>
      <c r="F2030" s="85" t="s">
        <v>11</v>
      </c>
      <c r="G2030" s="85">
        <v>1009140</v>
      </c>
      <c r="H2030" s="89"/>
      <c r="I2030" s="263" t="s">
        <v>5278</v>
      </c>
      <c r="J2030" s="89"/>
      <c r="K2030" s="89"/>
      <c r="L2030" s="89"/>
      <c r="M2030" s="89"/>
      <c r="N2030" s="264">
        <v>50</v>
      </c>
      <c r="O2030" s="264">
        <v>0</v>
      </c>
      <c r="P2030" s="89" t="s">
        <v>670</v>
      </c>
    </row>
    <row r="2031" spans="1:16" ht="63.75" hidden="1">
      <c r="A2031" s="261">
        <v>86</v>
      </c>
      <c r="B2031" s="89"/>
      <c r="C2031" s="262" t="s">
        <v>56</v>
      </c>
      <c r="D2031" s="84">
        <v>43564</v>
      </c>
      <c r="E2031" s="85" t="s">
        <v>4674</v>
      </c>
      <c r="F2031" s="85" t="s">
        <v>6</v>
      </c>
      <c r="G2031" s="85">
        <v>1103579</v>
      </c>
      <c r="H2031" s="89"/>
      <c r="I2031" s="263" t="s">
        <v>5279</v>
      </c>
      <c r="J2031" s="89"/>
      <c r="K2031" s="89"/>
      <c r="L2031" s="89"/>
      <c r="M2031" s="89"/>
      <c r="N2031" s="264">
        <v>0</v>
      </c>
      <c r="O2031" s="264">
        <v>621192</v>
      </c>
      <c r="P2031" s="89" t="s">
        <v>670</v>
      </c>
    </row>
    <row r="2032" spans="1:16" ht="76.5" hidden="1">
      <c r="A2032" s="261" t="s">
        <v>557</v>
      </c>
      <c r="B2032" s="89"/>
      <c r="C2032" s="262" t="s">
        <v>777</v>
      </c>
      <c r="D2032" s="84">
        <v>43564</v>
      </c>
      <c r="E2032" s="85" t="s">
        <v>4675</v>
      </c>
      <c r="F2032" s="85" t="s">
        <v>6</v>
      </c>
      <c r="G2032" s="85">
        <v>1103771</v>
      </c>
      <c r="H2032" s="89"/>
      <c r="I2032" s="263" t="s">
        <v>5280</v>
      </c>
      <c r="J2032" s="89"/>
      <c r="K2032" s="89"/>
      <c r="L2032" s="89"/>
      <c r="M2032" s="89"/>
      <c r="N2032" s="264">
        <v>0</v>
      </c>
      <c r="O2032" s="264">
        <v>200000</v>
      </c>
      <c r="P2032" s="89" t="s">
        <v>670</v>
      </c>
    </row>
    <row r="2033" spans="1:16" ht="63.75" hidden="1">
      <c r="A2033" s="261">
        <v>35</v>
      </c>
      <c r="B2033" s="89"/>
      <c r="C2033" s="262" t="s">
        <v>46</v>
      </c>
      <c r="D2033" s="84">
        <v>43564</v>
      </c>
      <c r="E2033" s="85" t="s">
        <v>4981</v>
      </c>
      <c r="F2033" s="85" t="s">
        <v>3</v>
      </c>
      <c r="G2033" s="85">
        <v>1727411</v>
      </c>
      <c r="H2033" s="89"/>
      <c r="I2033" s="263" t="s">
        <v>5469</v>
      </c>
      <c r="J2033" s="89"/>
      <c r="K2033" s="89"/>
      <c r="L2033" s="89"/>
      <c r="M2033" s="89"/>
      <c r="N2033" s="264">
        <v>0</v>
      </c>
      <c r="O2033" s="264">
        <v>183.08</v>
      </c>
      <c r="P2033" s="89" t="s">
        <v>670</v>
      </c>
    </row>
    <row r="2034" spans="1:16" ht="38.25" hidden="1">
      <c r="A2034" s="261" t="s">
        <v>565</v>
      </c>
      <c r="B2034" s="89"/>
      <c r="C2034" s="262" t="s">
        <v>615</v>
      </c>
      <c r="D2034" s="84">
        <v>43564</v>
      </c>
      <c r="E2034" s="85" t="s">
        <v>4982</v>
      </c>
      <c r="F2034" s="85" t="s">
        <v>3</v>
      </c>
      <c r="G2034" s="85">
        <v>1727501</v>
      </c>
      <c r="H2034" s="89"/>
      <c r="I2034" s="263" t="s">
        <v>5470</v>
      </c>
      <c r="J2034" s="89"/>
      <c r="K2034" s="89"/>
      <c r="L2034" s="89"/>
      <c r="M2034" s="89"/>
      <c r="N2034" s="264">
        <v>0</v>
      </c>
      <c r="O2034" s="264">
        <v>1286.25</v>
      </c>
      <c r="P2034" s="89" t="s">
        <v>670</v>
      </c>
    </row>
    <row r="2035" spans="1:16" ht="38.25" hidden="1">
      <c r="A2035" s="261" t="s">
        <v>565</v>
      </c>
      <c r="B2035" s="89"/>
      <c r="C2035" s="262" t="s">
        <v>615</v>
      </c>
      <c r="D2035" s="84">
        <v>43564</v>
      </c>
      <c r="E2035" s="85" t="s">
        <v>4983</v>
      </c>
      <c r="F2035" s="85" t="s">
        <v>3</v>
      </c>
      <c r="G2035" s="85">
        <v>1727437</v>
      </c>
      <c r="H2035" s="89"/>
      <c r="I2035" s="263" t="s">
        <v>5471</v>
      </c>
      <c r="J2035" s="89"/>
      <c r="K2035" s="89"/>
      <c r="L2035" s="89"/>
      <c r="M2035" s="89"/>
      <c r="N2035" s="264">
        <v>0</v>
      </c>
      <c r="O2035" s="264">
        <v>400</v>
      </c>
      <c r="P2035" s="89" t="s">
        <v>670</v>
      </c>
    </row>
    <row r="2036" spans="1:16" ht="63.75" hidden="1">
      <c r="A2036" s="261">
        <v>70</v>
      </c>
      <c r="B2036" s="89"/>
      <c r="C2036" s="262" t="s">
        <v>53</v>
      </c>
      <c r="D2036" s="84">
        <v>43564</v>
      </c>
      <c r="E2036" s="85" t="s">
        <v>4984</v>
      </c>
      <c r="F2036" s="85" t="s">
        <v>3</v>
      </c>
      <c r="G2036" s="85">
        <v>1727264</v>
      </c>
      <c r="H2036" s="89"/>
      <c r="I2036" s="263" t="s">
        <v>5472</v>
      </c>
      <c r="J2036" s="89"/>
      <c r="K2036" s="89"/>
      <c r="L2036" s="89"/>
      <c r="M2036" s="89"/>
      <c r="N2036" s="264">
        <v>0</v>
      </c>
      <c r="O2036" s="264">
        <v>200</v>
      </c>
      <c r="P2036" s="89" t="s">
        <v>670</v>
      </c>
    </row>
    <row r="2037" spans="1:16" ht="51" hidden="1">
      <c r="A2037" s="261" t="s">
        <v>565</v>
      </c>
      <c r="B2037" s="89"/>
      <c r="C2037" s="262" t="s">
        <v>615</v>
      </c>
      <c r="D2037" s="84">
        <v>43564</v>
      </c>
      <c r="E2037" s="85" t="s">
        <v>4985</v>
      </c>
      <c r="F2037" s="85" t="s">
        <v>3</v>
      </c>
      <c r="G2037" s="85">
        <v>1727254</v>
      </c>
      <c r="H2037" s="89"/>
      <c r="I2037" s="263" t="s">
        <v>5473</v>
      </c>
      <c r="J2037" s="89"/>
      <c r="K2037" s="89"/>
      <c r="L2037" s="89"/>
      <c r="M2037" s="89"/>
      <c r="N2037" s="264">
        <v>0</v>
      </c>
      <c r="O2037" s="264">
        <v>58796.65</v>
      </c>
      <c r="P2037" s="89" t="s">
        <v>670</v>
      </c>
    </row>
    <row r="2038" spans="1:16" ht="63.75" hidden="1">
      <c r="A2038" s="261" t="s">
        <v>565</v>
      </c>
      <c r="B2038" s="89"/>
      <c r="C2038" s="262" t="s">
        <v>615</v>
      </c>
      <c r="D2038" s="84">
        <v>43564</v>
      </c>
      <c r="E2038" s="85" t="s">
        <v>4986</v>
      </c>
      <c r="F2038" s="85" t="s">
        <v>3</v>
      </c>
      <c r="G2038" s="85">
        <v>1727305</v>
      </c>
      <c r="H2038" s="89"/>
      <c r="I2038" s="263" t="s">
        <v>5474</v>
      </c>
      <c r="J2038" s="89"/>
      <c r="K2038" s="89"/>
      <c r="L2038" s="89"/>
      <c r="M2038" s="89"/>
      <c r="N2038" s="264">
        <v>0</v>
      </c>
      <c r="O2038" s="264">
        <v>3911.5</v>
      </c>
      <c r="P2038" s="89" t="s">
        <v>670</v>
      </c>
    </row>
    <row r="2039" spans="1:16" ht="51" hidden="1">
      <c r="A2039" s="261" t="s">
        <v>565</v>
      </c>
      <c r="B2039" s="89"/>
      <c r="C2039" s="262" t="s">
        <v>615</v>
      </c>
      <c r="D2039" s="84">
        <v>43564</v>
      </c>
      <c r="E2039" s="85" t="s">
        <v>4987</v>
      </c>
      <c r="F2039" s="85" t="s">
        <v>3</v>
      </c>
      <c r="G2039" s="85">
        <v>1727232</v>
      </c>
      <c r="H2039" s="89"/>
      <c r="I2039" s="263" t="s">
        <v>5475</v>
      </c>
      <c r="J2039" s="89"/>
      <c r="K2039" s="89"/>
      <c r="L2039" s="89"/>
      <c r="M2039" s="89"/>
      <c r="N2039" s="264">
        <v>0</v>
      </c>
      <c r="O2039" s="264">
        <v>740.37</v>
      </c>
      <c r="P2039" s="89" t="s">
        <v>670</v>
      </c>
    </row>
    <row r="2040" spans="1:16" ht="38.25" hidden="1">
      <c r="A2040" s="261" t="s">
        <v>565</v>
      </c>
      <c r="B2040" s="89"/>
      <c r="C2040" s="262" t="s">
        <v>615</v>
      </c>
      <c r="D2040" s="84">
        <v>43564</v>
      </c>
      <c r="E2040" s="85" t="s">
        <v>4988</v>
      </c>
      <c r="F2040" s="85" t="s">
        <v>3</v>
      </c>
      <c r="G2040" s="85">
        <v>1727224</v>
      </c>
      <c r="H2040" s="89"/>
      <c r="I2040" s="263" t="s">
        <v>5476</v>
      </c>
      <c r="J2040" s="89"/>
      <c r="K2040" s="89"/>
      <c r="L2040" s="89"/>
      <c r="M2040" s="89"/>
      <c r="N2040" s="264">
        <v>0</v>
      </c>
      <c r="O2040" s="264">
        <v>2000</v>
      </c>
      <c r="P2040" s="89" t="s">
        <v>670</v>
      </c>
    </row>
    <row r="2041" spans="1:16" ht="51" hidden="1">
      <c r="A2041" s="261" t="s">
        <v>565</v>
      </c>
      <c r="B2041" s="89"/>
      <c r="C2041" s="262" t="s">
        <v>615</v>
      </c>
      <c r="D2041" s="84">
        <v>43564</v>
      </c>
      <c r="E2041" s="85" t="s">
        <v>4989</v>
      </c>
      <c r="F2041" s="85" t="s">
        <v>3</v>
      </c>
      <c r="G2041" s="85">
        <v>1727198</v>
      </c>
      <c r="H2041" s="89"/>
      <c r="I2041" s="263" t="s">
        <v>5477</v>
      </c>
      <c r="J2041" s="89"/>
      <c r="K2041" s="89"/>
      <c r="L2041" s="89"/>
      <c r="M2041" s="89"/>
      <c r="N2041" s="264">
        <v>0</v>
      </c>
      <c r="O2041" s="264">
        <v>12943.800000000001</v>
      </c>
      <c r="P2041" s="89" t="s">
        <v>670</v>
      </c>
    </row>
    <row r="2042" spans="1:16" ht="51" hidden="1">
      <c r="A2042" s="261">
        <v>117</v>
      </c>
      <c r="B2042" s="89"/>
      <c r="C2042" s="262" t="s">
        <v>62</v>
      </c>
      <c r="D2042" s="84">
        <v>43564</v>
      </c>
      <c r="E2042" s="85" t="s">
        <v>4990</v>
      </c>
      <c r="F2042" s="85" t="s">
        <v>3</v>
      </c>
      <c r="G2042" s="85">
        <v>1727192</v>
      </c>
      <c r="H2042" s="89"/>
      <c r="I2042" s="263" t="s">
        <v>5478</v>
      </c>
      <c r="J2042" s="89"/>
      <c r="K2042" s="89"/>
      <c r="L2042" s="89"/>
      <c r="M2042" s="89"/>
      <c r="N2042" s="264">
        <v>0</v>
      </c>
      <c r="O2042" s="264">
        <v>1124</v>
      </c>
      <c r="P2042" s="89" t="s">
        <v>670</v>
      </c>
    </row>
    <row r="2043" spans="1:16" ht="51" hidden="1">
      <c r="A2043" s="261" t="s">
        <v>565</v>
      </c>
      <c r="B2043" s="89"/>
      <c r="C2043" s="262" t="s">
        <v>615</v>
      </c>
      <c r="D2043" s="84">
        <v>43564</v>
      </c>
      <c r="E2043" s="85" t="s">
        <v>4991</v>
      </c>
      <c r="F2043" s="85" t="s">
        <v>3</v>
      </c>
      <c r="G2043" s="85">
        <v>1727191</v>
      </c>
      <c r="H2043" s="89"/>
      <c r="I2043" s="263" t="s">
        <v>5479</v>
      </c>
      <c r="J2043" s="89"/>
      <c r="K2043" s="89"/>
      <c r="L2043" s="89"/>
      <c r="M2043" s="89"/>
      <c r="N2043" s="264">
        <v>0</v>
      </c>
      <c r="O2043" s="264">
        <v>800</v>
      </c>
      <c r="P2043" s="89" t="s">
        <v>670</v>
      </c>
    </row>
    <row r="2044" spans="1:16" ht="76.5" hidden="1">
      <c r="A2044" s="261">
        <v>10</v>
      </c>
      <c r="B2044" s="89"/>
      <c r="C2044" s="262" t="s">
        <v>41</v>
      </c>
      <c r="D2044" s="84">
        <v>43565</v>
      </c>
      <c r="E2044" s="85" t="s">
        <v>4676</v>
      </c>
      <c r="F2044" s="85" t="s">
        <v>6</v>
      </c>
      <c r="G2044" s="85">
        <v>1010539</v>
      </c>
      <c r="H2044" s="89"/>
      <c r="I2044" s="263" t="s">
        <v>5282</v>
      </c>
      <c r="J2044" s="89"/>
      <c r="K2044" s="89"/>
      <c r="L2044" s="89"/>
      <c r="M2044" s="89"/>
      <c r="N2044" s="264">
        <v>0</v>
      </c>
      <c r="O2044" s="264">
        <v>82775.64</v>
      </c>
      <c r="P2044" s="89" t="s">
        <v>670</v>
      </c>
    </row>
    <row r="2045" spans="1:16" ht="63.75" hidden="1">
      <c r="A2045" s="261">
        <v>10</v>
      </c>
      <c r="B2045" s="89"/>
      <c r="C2045" s="262" t="s">
        <v>41</v>
      </c>
      <c r="D2045" s="84">
        <v>43565</v>
      </c>
      <c r="E2045" s="85" t="s">
        <v>4677</v>
      </c>
      <c r="F2045" s="85" t="s">
        <v>6</v>
      </c>
      <c r="G2045" s="85">
        <v>1010541</v>
      </c>
      <c r="H2045" s="89"/>
      <c r="I2045" s="263" t="s">
        <v>5283</v>
      </c>
      <c r="J2045" s="89"/>
      <c r="K2045" s="89"/>
      <c r="L2045" s="89"/>
      <c r="M2045" s="89"/>
      <c r="N2045" s="264">
        <v>0</v>
      </c>
      <c r="O2045" s="264">
        <v>89532.67</v>
      </c>
      <c r="P2045" s="89" t="s">
        <v>670</v>
      </c>
    </row>
    <row r="2046" spans="1:16" ht="76.5" hidden="1">
      <c r="A2046" s="261">
        <v>35</v>
      </c>
      <c r="B2046" s="89"/>
      <c r="C2046" s="262" t="s">
        <v>46</v>
      </c>
      <c r="D2046" s="84">
        <v>43565</v>
      </c>
      <c r="E2046" s="85" t="s">
        <v>4678</v>
      </c>
      <c r="F2046" s="85" t="s">
        <v>671</v>
      </c>
      <c r="G2046" s="85">
        <v>312761</v>
      </c>
      <c r="H2046" s="89"/>
      <c r="I2046" s="263" t="s">
        <v>5284</v>
      </c>
      <c r="J2046" s="89"/>
      <c r="K2046" s="89"/>
      <c r="L2046" s="89"/>
      <c r="M2046" s="89"/>
      <c r="N2046" s="264">
        <v>0</v>
      </c>
      <c r="O2046" s="264">
        <v>98705.22</v>
      </c>
      <c r="P2046" s="89" t="s">
        <v>670</v>
      </c>
    </row>
    <row r="2047" spans="1:16" ht="51" hidden="1">
      <c r="A2047" s="261" t="s">
        <v>559</v>
      </c>
      <c r="B2047" s="89"/>
      <c r="C2047" s="262" t="s">
        <v>759</v>
      </c>
      <c r="D2047" s="84">
        <v>43565</v>
      </c>
      <c r="E2047" s="85" t="s">
        <v>4679</v>
      </c>
      <c r="F2047" s="85" t="s">
        <v>6</v>
      </c>
      <c r="G2047" s="85">
        <v>1104403</v>
      </c>
      <c r="H2047" s="89"/>
      <c r="I2047" s="263" t="s">
        <v>5285</v>
      </c>
      <c r="J2047" s="89"/>
      <c r="K2047" s="89"/>
      <c r="L2047" s="89"/>
      <c r="M2047" s="89"/>
      <c r="N2047" s="264">
        <v>0</v>
      </c>
      <c r="O2047" s="264">
        <v>2178.44</v>
      </c>
      <c r="P2047" s="89" t="s">
        <v>670</v>
      </c>
    </row>
    <row r="2048" spans="1:16" ht="51" hidden="1">
      <c r="A2048" s="261">
        <v>35</v>
      </c>
      <c r="B2048" s="89"/>
      <c r="C2048" s="262" t="s">
        <v>46</v>
      </c>
      <c r="D2048" s="84">
        <v>43565</v>
      </c>
      <c r="E2048" s="85" t="s">
        <v>4680</v>
      </c>
      <c r="F2048" s="85" t="s">
        <v>6</v>
      </c>
      <c r="G2048" s="85">
        <v>1104432</v>
      </c>
      <c r="H2048" s="89"/>
      <c r="I2048" s="263" t="s">
        <v>5286</v>
      </c>
      <c r="J2048" s="89"/>
      <c r="K2048" s="89"/>
      <c r="L2048" s="89"/>
      <c r="M2048" s="89"/>
      <c r="N2048" s="264">
        <v>0</v>
      </c>
      <c r="O2048" s="264">
        <v>4834.42</v>
      </c>
      <c r="P2048" s="89" t="s">
        <v>670</v>
      </c>
    </row>
    <row r="2049" spans="1:16" ht="89.25" hidden="1">
      <c r="A2049" s="261" t="s">
        <v>556</v>
      </c>
      <c r="B2049" s="89"/>
      <c r="C2049" s="262" t="s">
        <v>616</v>
      </c>
      <c r="D2049" s="84">
        <v>43565</v>
      </c>
      <c r="E2049" s="85" t="s">
        <v>4681</v>
      </c>
      <c r="F2049" s="85" t="s">
        <v>6</v>
      </c>
      <c r="G2049" s="85">
        <v>951239</v>
      </c>
      <c r="H2049" s="89"/>
      <c r="I2049" s="263" t="s">
        <v>5287</v>
      </c>
      <c r="J2049" s="89"/>
      <c r="K2049" s="89"/>
      <c r="L2049" s="89"/>
      <c r="M2049" s="89"/>
      <c r="N2049" s="264">
        <v>0</v>
      </c>
      <c r="O2049" s="264">
        <v>7243.98</v>
      </c>
      <c r="P2049" s="89" t="s">
        <v>670</v>
      </c>
    </row>
    <row r="2050" spans="1:16" ht="76.5" hidden="1">
      <c r="A2050" s="261" t="s">
        <v>556</v>
      </c>
      <c r="B2050" s="89"/>
      <c r="C2050" s="262" t="s">
        <v>616</v>
      </c>
      <c r="D2050" s="84">
        <v>43565</v>
      </c>
      <c r="E2050" s="85" t="s">
        <v>4682</v>
      </c>
      <c r="F2050" s="85" t="s">
        <v>6</v>
      </c>
      <c r="G2050" s="85">
        <v>951239</v>
      </c>
      <c r="H2050" s="89"/>
      <c r="I2050" s="263" t="s">
        <v>5288</v>
      </c>
      <c r="J2050" s="89"/>
      <c r="K2050" s="89"/>
      <c r="L2050" s="89"/>
      <c r="M2050" s="89"/>
      <c r="N2050" s="264">
        <v>0</v>
      </c>
      <c r="O2050" s="264">
        <v>4879.71</v>
      </c>
      <c r="P2050" s="89" t="s">
        <v>670</v>
      </c>
    </row>
    <row r="2051" spans="1:16" ht="89.25" hidden="1">
      <c r="A2051" s="261" t="s">
        <v>556</v>
      </c>
      <c r="B2051" s="89"/>
      <c r="C2051" s="262" t="s">
        <v>616</v>
      </c>
      <c r="D2051" s="84">
        <v>43565</v>
      </c>
      <c r="E2051" s="85" t="s">
        <v>4683</v>
      </c>
      <c r="F2051" s="85" t="s">
        <v>6</v>
      </c>
      <c r="G2051" s="85">
        <v>951239</v>
      </c>
      <c r="H2051" s="89"/>
      <c r="I2051" s="263" t="s">
        <v>5289</v>
      </c>
      <c r="J2051" s="89"/>
      <c r="K2051" s="89"/>
      <c r="L2051" s="89"/>
      <c r="M2051" s="89"/>
      <c r="N2051" s="264">
        <v>0</v>
      </c>
      <c r="O2051" s="264">
        <v>3177.33</v>
      </c>
      <c r="P2051" s="89" t="s">
        <v>670</v>
      </c>
    </row>
    <row r="2052" spans="1:16" ht="89.25" hidden="1">
      <c r="A2052" s="261">
        <v>310</v>
      </c>
      <c r="B2052" s="89"/>
      <c r="C2052" s="262" t="s">
        <v>141</v>
      </c>
      <c r="D2052" s="84">
        <v>43565</v>
      </c>
      <c r="E2052" s="85" t="s">
        <v>4684</v>
      </c>
      <c r="F2052" s="85" t="s">
        <v>13</v>
      </c>
      <c r="G2052" s="85">
        <v>951243</v>
      </c>
      <c r="H2052" s="89"/>
      <c r="I2052" s="263" t="s">
        <v>5290</v>
      </c>
      <c r="J2052" s="89"/>
      <c r="K2052" s="89"/>
      <c r="L2052" s="89"/>
      <c r="M2052" s="89"/>
      <c r="N2052" s="264">
        <v>348</v>
      </c>
      <c r="O2052" s="264">
        <v>0</v>
      </c>
      <c r="P2052" s="89" t="s">
        <v>670</v>
      </c>
    </row>
    <row r="2053" spans="1:16" ht="89.25" hidden="1">
      <c r="A2053" s="261">
        <v>310</v>
      </c>
      <c r="B2053" s="89"/>
      <c r="C2053" s="262" t="s">
        <v>141</v>
      </c>
      <c r="D2053" s="84">
        <v>43565</v>
      </c>
      <c r="E2053" s="85" t="s">
        <v>4685</v>
      </c>
      <c r="F2053" s="85" t="s">
        <v>11</v>
      </c>
      <c r="G2053" s="85">
        <v>951243</v>
      </c>
      <c r="H2053" s="89"/>
      <c r="I2053" s="263" t="s">
        <v>5291</v>
      </c>
      <c r="J2053" s="89"/>
      <c r="K2053" s="89"/>
      <c r="L2053" s="89"/>
      <c r="M2053" s="89"/>
      <c r="N2053" s="264">
        <v>50</v>
      </c>
      <c r="O2053" s="264">
        <v>0</v>
      </c>
      <c r="P2053" s="89" t="s">
        <v>670</v>
      </c>
    </row>
    <row r="2054" spans="1:16" ht="38.25" hidden="1">
      <c r="A2054" s="261" t="s">
        <v>565</v>
      </c>
      <c r="B2054" s="89"/>
      <c r="C2054" s="262" t="s">
        <v>615</v>
      </c>
      <c r="D2054" s="84">
        <v>43565</v>
      </c>
      <c r="E2054" s="85" t="s">
        <v>4992</v>
      </c>
      <c r="F2054" s="85" t="s">
        <v>3</v>
      </c>
      <c r="G2054" s="85">
        <v>1727829</v>
      </c>
      <c r="H2054" s="89"/>
      <c r="I2054" s="263" t="s">
        <v>5480</v>
      </c>
      <c r="J2054" s="89"/>
      <c r="K2054" s="89"/>
      <c r="L2054" s="89"/>
      <c r="M2054" s="89"/>
      <c r="N2054" s="264">
        <v>0</v>
      </c>
      <c r="O2054" s="264">
        <v>2.0100000000000002</v>
      </c>
      <c r="P2054" s="89" t="s">
        <v>670</v>
      </c>
    </row>
    <row r="2055" spans="1:16" ht="38.25" hidden="1">
      <c r="A2055" s="261" t="s">
        <v>565</v>
      </c>
      <c r="B2055" s="89"/>
      <c r="C2055" s="262" t="s">
        <v>615</v>
      </c>
      <c r="D2055" s="84">
        <v>43565</v>
      </c>
      <c r="E2055" s="85" t="s">
        <v>4993</v>
      </c>
      <c r="F2055" s="85" t="s">
        <v>3</v>
      </c>
      <c r="G2055" s="85">
        <v>1727830</v>
      </c>
      <c r="H2055" s="89"/>
      <c r="I2055" s="263" t="s">
        <v>5480</v>
      </c>
      <c r="J2055" s="89"/>
      <c r="K2055" s="89"/>
      <c r="L2055" s="89"/>
      <c r="M2055" s="89"/>
      <c r="N2055" s="264">
        <v>0</v>
      </c>
      <c r="O2055" s="264">
        <v>750.01</v>
      </c>
      <c r="P2055" s="89" t="s">
        <v>741</v>
      </c>
    </row>
    <row r="2056" spans="1:16" ht="51" hidden="1">
      <c r="A2056" s="261" t="s">
        <v>565</v>
      </c>
      <c r="B2056" s="89"/>
      <c r="C2056" s="262" t="s">
        <v>615</v>
      </c>
      <c r="D2056" s="84">
        <v>43565</v>
      </c>
      <c r="E2056" s="85" t="s">
        <v>4994</v>
      </c>
      <c r="F2056" s="85" t="s">
        <v>3</v>
      </c>
      <c r="G2056" s="85">
        <v>1727788</v>
      </c>
      <c r="H2056" s="89"/>
      <c r="I2056" s="263" t="s">
        <v>5481</v>
      </c>
      <c r="J2056" s="89"/>
      <c r="K2056" s="89"/>
      <c r="L2056" s="89"/>
      <c r="M2056" s="89"/>
      <c r="N2056" s="264">
        <v>0</v>
      </c>
      <c r="O2056" s="264">
        <v>256</v>
      </c>
      <c r="P2056" s="89" t="s">
        <v>670</v>
      </c>
    </row>
    <row r="2057" spans="1:16" ht="51" hidden="1">
      <c r="A2057" s="261" t="s">
        <v>565</v>
      </c>
      <c r="B2057" s="89"/>
      <c r="C2057" s="262" t="s">
        <v>615</v>
      </c>
      <c r="D2057" s="84">
        <v>43565</v>
      </c>
      <c r="E2057" s="85" t="s">
        <v>4995</v>
      </c>
      <c r="F2057" s="85" t="s">
        <v>3</v>
      </c>
      <c r="G2057" s="85">
        <v>1727787</v>
      </c>
      <c r="H2057" s="89"/>
      <c r="I2057" s="263" t="s">
        <v>5481</v>
      </c>
      <c r="J2057" s="89"/>
      <c r="K2057" s="89"/>
      <c r="L2057" s="89"/>
      <c r="M2057" s="89"/>
      <c r="N2057" s="264">
        <v>0</v>
      </c>
      <c r="O2057" s="264">
        <v>2400</v>
      </c>
      <c r="P2057" s="89" t="s">
        <v>670</v>
      </c>
    </row>
    <row r="2058" spans="1:16" ht="51" hidden="1">
      <c r="A2058" s="261" t="s">
        <v>565</v>
      </c>
      <c r="B2058" s="89"/>
      <c r="C2058" s="262" t="s">
        <v>615</v>
      </c>
      <c r="D2058" s="84">
        <v>43565</v>
      </c>
      <c r="E2058" s="85" t="s">
        <v>4996</v>
      </c>
      <c r="F2058" s="85" t="s">
        <v>3</v>
      </c>
      <c r="G2058" s="85">
        <v>1727785</v>
      </c>
      <c r="H2058" s="89"/>
      <c r="I2058" s="263" t="s">
        <v>5481</v>
      </c>
      <c r="J2058" s="89"/>
      <c r="K2058" s="89"/>
      <c r="L2058" s="89"/>
      <c r="M2058" s="89"/>
      <c r="N2058" s="264">
        <v>0</v>
      </c>
      <c r="O2058" s="264">
        <v>320</v>
      </c>
      <c r="P2058" s="89" t="s">
        <v>670</v>
      </c>
    </row>
    <row r="2059" spans="1:16" ht="51" hidden="1">
      <c r="A2059" s="261" t="s">
        <v>565</v>
      </c>
      <c r="B2059" s="89"/>
      <c r="C2059" s="262" t="s">
        <v>615</v>
      </c>
      <c r="D2059" s="84">
        <v>43565</v>
      </c>
      <c r="E2059" s="85" t="s">
        <v>4997</v>
      </c>
      <c r="F2059" s="85" t="s">
        <v>3</v>
      </c>
      <c r="G2059" s="85">
        <v>1727783</v>
      </c>
      <c r="H2059" s="89"/>
      <c r="I2059" s="263" t="s">
        <v>5482</v>
      </c>
      <c r="J2059" s="89"/>
      <c r="K2059" s="89"/>
      <c r="L2059" s="89"/>
      <c r="M2059" s="89"/>
      <c r="N2059" s="264">
        <v>0</v>
      </c>
      <c r="O2059" s="264">
        <v>26</v>
      </c>
      <c r="P2059" s="89" t="s">
        <v>670</v>
      </c>
    </row>
    <row r="2060" spans="1:16" ht="38.25" hidden="1">
      <c r="A2060" s="261" t="s">
        <v>565</v>
      </c>
      <c r="B2060" s="89"/>
      <c r="C2060" s="262" t="s">
        <v>615</v>
      </c>
      <c r="D2060" s="84">
        <v>43565</v>
      </c>
      <c r="E2060" s="85" t="s">
        <v>4998</v>
      </c>
      <c r="F2060" s="85" t="s">
        <v>3</v>
      </c>
      <c r="G2060" s="85">
        <v>1727781</v>
      </c>
      <c r="H2060" s="89"/>
      <c r="I2060" s="263" t="s">
        <v>3271</v>
      </c>
      <c r="J2060" s="89"/>
      <c r="K2060" s="89"/>
      <c r="L2060" s="89"/>
      <c r="M2060" s="89"/>
      <c r="N2060" s="264">
        <v>0</v>
      </c>
      <c r="O2060" s="264">
        <v>521.28</v>
      </c>
      <c r="P2060" s="89" t="s">
        <v>670</v>
      </c>
    </row>
    <row r="2061" spans="1:16" ht="51" hidden="1">
      <c r="A2061" s="261" t="s">
        <v>565</v>
      </c>
      <c r="B2061" s="89"/>
      <c r="C2061" s="262" t="s">
        <v>615</v>
      </c>
      <c r="D2061" s="84">
        <v>43565</v>
      </c>
      <c r="E2061" s="85" t="s">
        <v>4999</v>
      </c>
      <c r="F2061" s="85" t="s">
        <v>3</v>
      </c>
      <c r="G2061" s="85">
        <v>1727780</v>
      </c>
      <c r="H2061" s="89"/>
      <c r="I2061" s="263" t="s">
        <v>5482</v>
      </c>
      <c r="J2061" s="89"/>
      <c r="K2061" s="89"/>
      <c r="L2061" s="89"/>
      <c r="M2061" s="89"/>
      <c r="N2061" s="264">
        <v>0</v>
      </c>
      <c r="O2061" s="264">
        <v>10.41</v>
      </c>
      <c r="P2061" s="89" t="s">
        <v>670</v>
      </c>
    </row>
    <row r="2062" spans="1:16" ht="51" hidden="1">
      <c r="A2062" s="261" t="s">
        <v>565</v>
      </c>
      <c r="B2062" s="89"/>
      <c r="C2062" s="262" t="s">
        <v>615</v>
      </c>
      <c r="D2062" s="84">
        <v>43565</v>
      </c>
      <c r="E2062" s="85" t="s">
        <v>5000</v>
      </c>
      <c r="F2062" s="85" t="s">
        <v>3</v>
      </c>
      <c r="G2062" s="85">
        <v>1727779</v>
      </c>
      <c r="H2062" s="89"/>
      <c r="I2062" s="263" t="s">
        <v>5482</v>
      </c>
      <c r="J2062" s="89"/>
      <c r="K2062" s="89"/>
      <c r="L2062" s="89"/>
      <c r="M2062" s="89"/>
      <c r="N2062" s="264">
        <v>0</v>
      </c>
      <c r="O2062" s="264">
        <v>1.3</v>
      </c>
      <c r="P2062" s="89" t="s">
        <v>670</v>
      </c>
    </row>
    <row r="2063" spans="1:16" ht="51" hidden="1">
      <c r="A2063" s="261" t="s">
        <v>565</v>
      </c>
      <c r="B2063" s="89"/>
      <c r="C2063" s="262" t="s">
        <v>615</v>
      </c>
      <c r="D2063" s="84">
        <v>43565</v>
      </c>
      <c r="E2063" s="85" t="s">
        <v>5001</v>
      </c>
      <c r="F2063" s="85" t="s">
        <v>3</v>
      </c>
      <c r="G2063" s="85">
        <v>1727776</v>
      </c>
      <c r="H2063" s="89"/>
      <c r="I2063" s="263" t="s">
        <v>5482</v>
      </c>
      <c r="J2063" s="89"/>
      <c r="K2063" s="89"/>
      <c r="L2063" s="89"/>
      <c r="M2063" s="89"/>
      <c r="N2063" s="264">
        <v>0</v>
      </c>
      <c r="O2063" s="264">
        <v>13</v>
      </c>
      <c r="P2063" s="89" t="s">
        <v>670</v>
      </c>
    </row>
    <row r="2064" spans="1:16" ht="51" hidden="1">
      <c r="A2064" s="261" t="s">
        <v>565</v>
      </c>
      <c r="B2064" s="89"/>
      <c r="C2064" s="262" t="s">
        <v>615</v>
      </c>
      <c r="D2064" s="84">
        <v>43565</v>
      </c>
      <c r="E2064" s="85" t="s">
        <v>5002</v>
      </c>
      <c r="F2064" s="85" t="s">
        <v>3</v>
      </c>
      <c r="G2064" s="85">
        <v>1727775</v>
      </c>
      <c r="H2064" s="89"/>
      <c r="I2064" s="263" t="s">
        <v>5482</v>
      </c>
      <c r="J2064" s="89"/>
      <c r="K2064" s="89"/>
      <c r="L2064" s="89"/>
      <c r="M2064" s="89"/>
      <c r="N2064" s="264">
        <v>0</v>
      </c>
      <c r="O2064" s="264">
        <v>1.06</v>
      </c>
      <c r="P2064" s="89" t="s">
        <v>670</v>
      </c>
    </row>
    <row r="2065" spans="1:16" ht="51" hidden="1">
      <c r="A2065" s="261" t="s">
        <v>565</v>
      </c>
      <c r="B2065" s="89"/>
      <c r="C2065" s="262" t="s">
        <v>615</v>
      </c>
      <c r="D2065" s="84">
        <v>43565</v>
      </c>
      <c r="E2065" s="85" t="s">
        <v>5003</v>
      </c>
      <c r="F2065" s="85" t="s">
        <v>3</v>
      </c>
      <c r="G2065" s="85">
        <v>1727774</v>
      </c>
      <c r="H2065" s="89"/>
      <c r="I2065" s="263" t="s">
        <v>5482</v>
      </c>
      <c r="J2065" s="89"/>
      <c r="K2065" s="89"/>
      <c r="L2065" s="89"/>
      <c r="M2065" s="89"/>
      <c r="N2065" s="264">
        <v>0</v>
      </c>
      <c r="O2065" s="264">
        <v>24.14</v>
      </c>
      <c r="P2065" s="89" t="s">
        <v>670</v>
      </c>
    </row>
    <row r="2066" spans="1:16" ht="63.75" hidden="1">
      <c r="A2066" s="261">
        <v>512</v>
      </c>
      <c r="B2066" s="89"/>
      <c r="C2066" s="262" t="s">
        <v>779</v>
      </c>
      <c r="D2066" s="84">
        <v>43565</v>
      </c>
      <c r="E2066" s="85" t="s">
        <v>5004</v>
      </c>
      <c r="F2066" s="85" t="s">
        <v>3</v>
      </c>
      <c r="G2066" s="85">
        <v>1727958</v>
      </c>
      <c r="H2066" s="89"/>
      <c r="I2066" s="263" t="s">
        <v>4508</v>
      </c>
      <c r="J2066" s="89"/>
      <c r="K2066" s="89"/>
      <c r="L2066" s="89"/>
      <c r="M2066" s="89"/>
      <c r="N2066" s="264">
        <v>0</v>
      </c>
      <c r="O2066" s="264">
        <v>44</v>
      </c>
      <c r="P2066" s="89" t="s">
        <v>670</v>
      </c>
    </row>
    <row r="2067" spans="1:16" ht="51" hidden="1">
      <c r="A2067" s="261" t="s">
        <v>565</v>
      </c>
      <c r="B2067" s="89"/>
      <c r="C2067" s="262" t="s">
        <v>615</v>
      </c>
      <c r="D2067" s="84">
        <v>43565</v>
      </c>
      <c r="E2067" s="85" t="s">
        <v>5005</v>
      </c>
      <c r="F2067" s="85" t="s">
        <v>3</v>
      </c>
      <c r="G2067" s="85">
        <v>1727904</v>
      </c>
      <c r="H2067" s="89"/>
      <c r="I2067" s="263" t="s">
        <v>5483</v>
      </c>
      <c r="J2067" s="89"/>
      <c r="K2067" s="89"/>
      <c r="L2067" s="89"/>
      <c r="M2067" s="89"/>
      <c r="N2067" s="264">
        <v>0</v>
      </c>
      <c r="O2067" s="264">
        <v>2644.05</v>
      </c>
      <c r="P2067" s="89" t="s">
        <v>670</v>
      </c>
    </row>
    <row r="2068" spans="1:16" ht="38.25" hidden="1">
      <c r="A2068" s="261" t="s">
        <v>565</v>
      </c>
      <c r="B2068" s="89"/>
      <c r="C2068" s="262" t="s">
        <v>615</v>
      </c>
      <c r="D2068" s="84">
        <v>43565</v>
      </c>
      <c r="E2068" s="85" t="s">
        <v>5006</v>
      </c>
      <c r="F2068" s="85" t="s">
        <v>3</v>
      </c>
      <c r="G2068" s="85">
        <v>1727886</v>
      </c>
      <c r="H2068" s="89"/>
      <c r="I2068" s="263" t="s">
        <v>1958</v>
      </c>
      <c r="J2068" s="89"/>
      <c r="K2068" s="89"/>
      <c r="L2068" s="89"/>
      <c r="M2068" s="89"/>
      <c r="N2068" s="264">
        <v>0</v>
      </c>
      <c r="O2068" s="264">
        <v>1310</v>
      </c>
      <c r="P2068" s="89" t="s">
        <v>670</v>
      </c>
    </row>
    <row r="2069" spans="1:16" ht="63.75" hidden="1">
      <c r="A2069" s="261">
        <v>35</v>
      </c>
      <c r="B2069" s="89"/>
      <c r="C2069" s="262" t="s">
        <v>46</v>
      </c>
      <c r="D2069" s="84">
        <v>43565</v>
      </c>
      <c r="E2069" s="85" t="s">
        <v>5007</v>
      </c>
      <c r="F2069" s="85" t="s">
        <v>3</v>
      </c>
      <c r="G2069" s="85">
        <v>1727674</v>
      </c>
      <c r="H2069" s="89"/>
      <c r="I2069" s="263" t="s">
        <v>5484</v>
      </c>
      <c r="J2069" s="89"/>
      <c r="K2069" s="89"/>
      <c r="L2069" s="89"/>
      <c r="M2069" s="89"/>
      <c r="N2069" s="264">
        <v>0</v>
      </c>
      <c r="O2069" s="264">
        <v>20105.400000000001</v>
      </c>
      <c r="P2069" s="89" t="s">
        <v>670</v>
      </c>
    </row>
    <row r="2070" spans="1:16" ht="63.75" hidden="1">
      <c r="A2070" s="261">
        <v>35</v>
      </c>
      <c r="B2070" s="89"/>
      <c r="C2070" s="262" t="s">
        <v>46</v>
      </c>
      <c r="D2070" s="84">
        <v>43565</v>
      </c>
      <c r="E2070" s="85" t="s">
        <v>5008</v>
      </c>
      <c r="F2070" s="85" t="s">
        <v>3</v>
      </c>
      <c r="G2070" s="85">
        <v>1727673</v>
      </c>
      <c r="H2070" s="89"/>
      <c r="I2070" s="263" t="s">
        <v>5485</v>
      </c>
      <c r="J2070" s="89"/>
      <c r="K2070" s="89"/>
      <c r="L2070" s="89"/>
      <c r="M2070" s="89"/>
      <c r="N2070" s="264">
        <v>0</v>
      </c>
      <c r="O2070" s="264">
        <v>6500</v>
      </c>
      <c r="P2070" s="89" t="s">
        <v>670</v>
      </c>
    </row>
    <row r="2071" spans="1:16" ht="63.75" hidden="1">
      <c r="A2071" s="261">
        <v>35</v>
      </c>
      <c r="B2071" s="89"/>
      <c r="C2071" s="262" t="s">
        <v>46</v>
      </c>
      <c r="D2071" s="84">
        <v>43565</v>
      </c>
      <c r="E2071" s="85" t="s">
        <v>5009</v>
      </c>
      <c r="F2071" s="85" t="s">
        <v>3</v>
      </c>
      <c r="G2071" s="85">
        <v>1727672</v>
      </c>
      <c r="H2071" s="89"/>
      <c r="I2071" s="263" t="s">
        <v>5486</v>
      </c>
      <c r="J2071" s="89"/>
      <c r="K2071" s="89"/>
      <c r="L2071" s="89"/>
      <c r="M2071" s="89"/>
      <c r="N2071" s="264">
        <v>0</v>
      </c>
      <c r="O2071" s="264">
        <v>6500</v>
      </c>
      <c r="P2071" s="89" t="s">
        <v>670</v>
      </c>
    </row>
    <row r="2072" spans="1:16" ht="63.75" hidden="1">
      <c r="A2072" s="261">
        <v>35</v>
      </c>
      <c r="B2072" s="89"/>
      <c r="C2072" s="262" t="s">
        <v>46</v>
      </c>
      <c r="D2072" s="84">
        <v>43565</v>
      </c>
      <c r="E2072" s="85" t="s">
        <v>5010</v>
      </c>
      <c r="F2072" s="85" t="s">
        <v>3</v>
      </c>
      <c r="G2072" s="85">
        <v>1727671</v>
      </c>
      <c r="H2072" s="89"/>
      <c r="I2072" s="263" t="s">
        <v>5487</v>
      </c>
      <c r="J2072" s="89"/>
      <c r="K2072" s="89"/>
      <c r="L2072" s="89"/>
      <c r="M2072" s="89"/>
      <c r="N2072" s="264">
        <v>0</v>
      </c>
      <c r="O2072" s="264">
        <v>15</v>
      </c>
      <c r="P2072" s="89" t="s">
        <v>670</v>
      </c>
    </row>
    <row r="2073" spans="1:16" ht="63.75" hidden="1">
      <c r="A2073" s="261">
        <v>35</v>
      </c>
      <c r="B2073" s="89"/>
      <c r="C2073" s="262" t="s">
        <v>46</v>
      </c>
      <c r="D2073" s="84">
        <v>43565</v>
      </c>
      <c r="E2073" s="85" t="s">
        <v>5011</v>
      </c>
      <c r="F2073" s="85" t="s">
        <v>3</v>
      </c>
      <c r="G2073" s="85">
        <v>1727670</v>
      </c>
      <c r="H2073" s="89"/>
      <c r="I2073" s="263" t="s">
        <v>5488</v>
      </c>
      <c r="J2073" s="89"/>
      <c r="K2073" s="89"/>
      <c r="L2073" s="89"/>
      <c r="M2073" s="89"/>
      <c r="N2073" s="264">
        <v>0</v>
      </c>
      <c r="O2073" s="264">
        <v>57420</v>
      </c>
      <c r="P2073" s="89" t="s">
        <v>670</v>
      </c>
    </row>
    <row r="2074" spans="1:16" ht="63.75" hidden="1">
      <c r="A2074" s="261">
        <v>35</v>
      </c>
      <c r="B2074" s="89"/>
      <c r="C2074" s="262" t="s">
        <v>46</v>
      </c>
      <c r="D2074" s="84">
        <v>43565</v>
      </c>
      <c r="E2074" s="85" t="s">
        <v>5012</v>
      </c>
      <c r="F2074" s="85" t="s">
        <v>3</v>
      </c>
      <c r="G2074" s="85">
        <v>1727669</v>
      </c>
      <c r="H2074" s="89"/>
      <c r="I2074" s="263" t="s">
        <v>5489</v>
      </c>
      <c r="J2074" s="89"/>
      <c r="K2074" s="89"/>
      <c r="L2074" s="89"/>
      <c r="M2074" s="89"/>
      <c r="N2074" s="264">
        <v>0</v>
      </c>
      <c r="O2074" s="264">
        <v>12050</v>
      </c>
      <c r="P2074" s="89" t="s">
        <v>670</v>
      </c>
    </row>
    <row r="2075" spans="1:16" ht="63.75" hidden="1">
      <c r="A2075" s="261">
        <v>35</v>
      </c>
      <c r="B2075" s="89"/>
      <c r="C2075" s="262" t="s">
        <v>46</v>
      </c>
      <c r="D2075" s="84">
        <v>43565</v>
      </c>
      <c r="E2075" s="85" t="s">
        <v>5013</v>
      </c>
      <c r="F2075" s="85" t="s">
        <v>3</v>
      </c>
      <c r="G2075" s="85">
        <v>1727667</v>
      </c>
      <c r="H2075" s="89"/>
      <c r="I2075" s="263" t="s">
        <v>5490</v>
      </c>
      <c r="J2075" s="89"/>
      <c r="K2075" s="89"/>
      <c r="L2075" s="89"/>
      <c r="M2075" s="89"/>
      <c r="N2075" s="264">
        <v>0</v>
      </c>
      <c r="O2075" s="264">
        <v>503.11</v>
      </c>
      <c r="P2075" s="89" t="s">
        <v>670</v>
      </c>
    </row>
    <row r="2076" spans="1:16" ht="51" hidden="1">
      <c r="A2076" s="261" t="s">
        <v>565</v>
      </c>
      <c r="B2076" s="89"/>
      <c r="C2076" s="262" t="s">
        <v>615</v>
      </c>
      <c r="D2076" s="84">
        <v>43565</v>
      </c>
      <c r="E2076" s="85" t="s">
        <v>5014</v>
      </c>
      <c r="F2076" s="85" t="s">
        <v>3</v>
      </c>
      <c r="G2076" s="85">
        <v>1727773</v>
      </c>
      <c r="H2076" s="89"/>
      <c r="I2076" s="263" t="s">
        <v>5482</v>
      </c>
      <c r="J2076" s="89"/>
      <c r="K2076" s="89"/>
      <c r="L2076" s="89"/>
      <c r="M2076" s="89"/>
      <c r="N2076" s="264">
        <v>0</v>
      </c>
      <c r="O2076" s="264">
        <v>50.7</v>
      </c>
      <c r="P2076" s="89" t="s">
        <v>670</v>
      </c>
    </row>
    <row r="2077" spans="1:16" ht="51" hidden="1">
      <c r="A2077" s="261" t="s">
        <v>565</v>
      </c>
      <c r="B2077" s="89"/>
      <c r="C2077" s="262" t="s">
        <v>615</v>
      </c>
      <c r="D2077" s="84">
        <v>43565</v>
      </c>
      <c r="E2077" s="85" t="s">
        <v>5015</v>
      </c>
      <c r="F2077" s="85" t="s">
        <v>3</v>
      </c>
      <c r="G2077" s="85">
        <v>1727772</v>
      </c>
      <c r="H2077" s="89"/>
      <c r="I2077" s="263" t="s">
        <v>5481</v>
      </c>
      <c r="J2077" s="89"/>
      <c r="K2077" s="89"/>
      <c r="L2077" s="89"/>
      <c r="M2077" s="89"/>
      <c r="N2077" s="264">
        <v>0</v>
      </c>
      <c r="O2077" s="264">
        <v>600</v>
      </c>
      <c r="P2077" s="89" t="s">
        <v>670</v>
      </c>
    </row>
    <row r="2078" spans="1:16" ht="51" hidden="1">
      <c r="A2078" s="261" t="s">
        <v>565</v>
      </c>
      <c r="B2078" s="89"/>
      <c r="C2078" s="262" t="s">
        <v>615</v>
      </c>
      <c r="D2078" s="84">
        <v>43565</v>
      </c>
      <c r="E2078" s="85" t="s">
        <v>5016</v>
      </c>
      <c r="F2078" s="85" t="s">
        <v>3</v>
      </c>
      <c r="G2078" s="85">
        <v>1727769</v>
      </c>
      <c r="H2078" s="89"/>
      <c r="I2078" s="263" t="s">
        <v>5482</v>
      </c>
      <c r="J2078" s="89"/>
      <c r="K2078" s="89"/>
      <c r="L2078" s="89"/>
      <c r="M2078" s="89"/>
      <c r="N2078" s="264">
        <v>0</v>
      </c>
      <c r="O2078" s="264">
        <v>5.8500000000000005</v>
      </c>
      <c r="P2078" s="89" t="s">
        <v>670</v>
      </c>
    </row>
    <row r="2079" spans="1:16" ht="51" hidden="1">
      <c r="A2079" s="261" t="s">
        <v>565</v>
      </c>
      <c r="B2079" s="89"/>
      <c r="C2079" s="262" t="s">
        <v>615</v>
      </c>
      <c r="D2079" s="84">
        <v>43565</v>
      </c>
      <c r="E2079" s="85" t="s">
        <v>5017</v>
      </c>
      <c r="F2079" s="85" t="s">
        <v>3</v>
      </c>
      <c r="G2079" s="85">
        <v>1727767</v>
      </c>
      <c r="H2079" s="89"/>
      <c r="I2079" s="263" t="s">
        <v>5481</v>
      </c>
      <c r="J2079" s="89"/>
      <c r="K2079" s="89"/>
      <c r="L2079" s="89"/>
      <c r="M2079" s="89"/>
      <c r="N2079" s="264">
        <v>0</v>
      </c>
      <c r="O2079" s="264">
        <v>35</v>
      </c>
      <c r="P2079" s="89" t="s">
        <v>670</v>
      </c>
    </row>
    <row r="2080" spans="1:16" ht="51" hidden="1">
      <c r="A2080" s="261" t="s">
        <v>565</v>
      </c>
      <c r="B2080" s="89"/>
      <c r="C2080" s="262" t="s">
        <v>615</v>
      </c>
      <c r="D2080" s="84">
        <v>43565</v>
      </c>
      <c r="E2080" s="85" t="s">
        <v>5018</v>
      </c>
      <c r="F2080" s="85" t="s">
        <v>3</v>
      </c>
      <c r="G2080" s="85">
        <v>1727764</v>
      </c>
      <c r="H2080" s="89"/>
      <c r="I2080" s="263" t="s">
        <v>5482</v>
      </c>
      <c r="J2080" s="89"/>
      <c r="K2080" s="89"/>
      <c r="L2080" s="89"/>
      <c r="M2080" s="89"/>
      <c r="N2080" s="264">
        <v>0</v>
      </c>
      <c r="O2080" s="264">
        <v>78</v>
      </c>
      <c r="P2080" s="89" t="s">
        <v>670</v>
      </c>
    </row>
    <row r="2081" spans="1:16" ht="51" hidden="1">
      <c r="A2081" s="261" t="s">
        <v>565</v>
      </c>
      <c r="B2081" s="89"/>
      <c r="C2081" s="262" t="s">
        <v>615</v>
      </c>
      <c r="D2081" s="84">
        <v>43565</v>
      </c>
      <c r="E2081" s="85" t="s">
        <v>5019</v>
      </c>
      <c r="F2081" s="85" t="s">
        <v>3</v>
      </c>
      <c r="G2081" s="85">
        <v>1727763</v>
      </c>
      <c r="H2081" s="89"/>
      <c r="I2081" s="263" t="s">
        <v>5481</v>
      </c>
      <c r="J2081" s="89"/>
      <c r="K2081" s="89"/>
      <c r="L2081" s="89"/>
      <c r="M2081" s="89"/>
      <c r="N2081" s="264">
        <v>0</v>
      </c>
      <c r="O2081" s="264">
        <v>690.5</v>
      </c>
      <c r="P2081" s="89" t="s">
        <v>670</v>
      </c>
    </row>
    <row r="2082" spans="1:16" ht="51" hidden="1">
      <c r="A2082" s="261" t="s">
        <v>565</v>
      </c>
      <c r="B2082" s="89"/>
      <c r="C2082" s="262" t="s">
        <v>615</v>
      </c>
      <c r="D2082" s="84">
        <v>43565</v>
      </c>
      <c r="E2082" s="85" t="s">
        <v>5020</v>
      </c>
      <c r="F2082" s="85" t="s">
        <v>3</v>
      </c>
      <c r="G2082" s="85">
        <v>1727678</v>
      </c>
      <c r="H2082" s="89"/>
      <c r="I2082" s="263" t="s">
        <v>4181</v>
      </c>
      <c r="J2082" s="89"/>
      <c r="K2082" s="89"/>
      <c r="L2082" s="89"/>
      <c r="M2082" s="89"/>
      <c r="N2082" s="264">
        <v>0</v>
      </c>
      <c r="O2082" s="264">
        <v>1637.29</v>
      </c>
      <c r="P2082" s="89" t="s">
        <v>670</v>
      </c>
    </row>
    <row r="2083" spans="1:16" ht="51" hidden="1">
      <c r="A2083" s="261" t="s">
        <v>565</v>
      </c>
      <c r="B2083" s="89"/>
      <c r="C2083" s="262" t="s">
        <v>615</v>
      </c>
      <c r="D2083" s="84">
        <v>43565</v>
      </c>
      <c r="E2083" s="85" t="s">
        <v>5021</v>
      </c>
      <c r="F2083" s="85" t="s">
        <v>3</v>
      </c>
      <c r="G2083" s="85">
        <v>1727661</v>
      </c>
      <c r="H2083" s="89"/>
      <c r="I2083" s="263" t="s">
        <v>5491</v>
      </c>
      <c r="J2083" s="89"/>
      <c r="K2083" s="89"/>
      <c r="L2083" s="89"/>
      <c r="M2083" s="89"/>
      <c r="N2083" s="264">
        <v>0</v>
      </c>
      <c r="O2083" s="264">
        <v>2000</v>
      </c>
      <c r="P2083" s="89" t="s">
        <v>670</v>
      </c>
    </row>
    <row r="2084" spans="1:16" ht="51" hidden="1">
      <c r="A2084" s="261">
        <v>590</v>
      </c>
      <c r="B2084" s="89"/>
      <c r="C2084" s="262" t="s">
        <v>611</v>
      </c>
      <c r="D2084" s="84">
        <v>43565</v>
      </c>
      <c r="E2084" s="85" t="s">
        <v>5022</v>
      </c>
      <c r="F2084" s="85" t="s">
        <v>3</v>
      </c>
      <c r="G2084" s="85">
        <v>1727831</v>
      </c>
      <c r="H2084" s="89"/>
      <c r="I2084" s="263" t="s">
        <v>5492</v>
      </c>
      <c r="J2084" s="89"/>
      <c r="K2084" s="89"/>
      <c r="L2084" s="89"/>
      <c r="M2084" s="89"/>
      <c r="N2084" s="264">
        <v>0</v>
      </c>
      <c r="O2084" s="264">
        <v>920</v>
      </c>
      <c r="P2084" s="89" t="s">
        <v>670</v>
      </c>
    </row>
    <row r="2085" spans="1:16" ht="38.25" hidden="1">
      <c r="A2085" s="261">
        <v>290</v>
      </c>
      <c r="B2085" s="89"/>
      <c r="C2085" s="262" t="s">
        <v>128</v>
      </c>
      <c r="D2085" s="84">
        <v>43566</v>
      </c>
      <c r="E2085" s="85" t="s">
        <v>4686</v>
      </c>
      <c r="F2085" s="85" t="s">
        <v>671</v>
      </c>
      <c r="G2085" s="85">
        <v>264636</v>
      </c>
      <c r="H2085" s="89"/>
      <c r="I2085" s="263" t="s">
        <v>5292</v>
      </c>
      <c r="J2085" s="89"/>
      <c r="K2085" s="89"/>
      <c r="L2085" s="89"/>
      <c r="M2085" s="89"/>
      <c r="N2085" s="264">
        <v>2523814.89</v>
      </c>
      <c r="O2085" s="264">
        <v>0</v>
      </c>
      <c r="P2085" s="89" t="s">
        <v>670</v>
      </c>
    </row>
    <row r="2086" spans="1:16" ht="38.25" hidden="1">
      <c r="A2086" s="261" t="s">
        <v>557</v>
      </c>
      <c r="B2086" s="89"/>
      <c r="C2086" s="262" t="s">
        <v>777</v>
      </c>
      <c r="D2086" s="84">
        <v>43566</v>
      </c>
      <c r="E2086" s="85" t="s">
        <v>4687</v>
      </c>
      <c r="F2086" s="85" t="s">
        <v>671</v>
      </c>
      <c r="G2086" s="85">
        <v>315223</v>
      </c>
      <c r="H2086" s="89"/>
      <c r="I2086" s="263" t="s">
        <v>5293</v>
      </c>
      <c r="J2086" s="89"/>
      <c r="K2086" s="89"/>
      <c r="L2086" s="89"/>
      <c r="M2086" s="89"/>
      <c r="N2086" s="264">
        <v>0</v>
      </c>
      <c r="O2086" s="264">
        <v>1970.53</v>
      </c>
      <c r="P2086" s="89" t="s">
        <v>670</v>
      </c>
    </row>
    <row r="2087" spans="1:16" ht="76.5" hidden="1">
      <c r="A2087" s="261">
        <v>660</v>
      </c>
      <c r="B2087" s="89"/>
      <c r="C2087" s="262" t="s">
        <v>188</v>
      </c>
      <c r="D2087" s="84">
        <v>43566</v>
      </c>
      <c r="E2087" s="85" t="s">
        <v>4688</v>
      </c>
      <c r="F2087" s="85" t="s">
        <v>671</v>
      </c>
      <c r="G2087" s="85">
        <v>315984</v>
      </c>
      <c r="H2087" s="89"/>
      <c r="I2087" s="263" t="s">
        <v>5294</v>
      </c>
      <c r="J2087" s="89"/>
      <c r="K2087" s="89"/>
      <c r="L2087" s="89"/>
      <c r="M2087" s="89"/>
      <c r="N2087" s="264">
        <v>33677.18</v>
      </c>
      <c r="O2087" s="264">
        <v>0</v>
      </c>
      <c r="P2087" s="89" t="s">
        <v>670</v>
      </c>
    </row>
    <row r="2088" spans="1:16" ht="76.5" hidden="1">
      <c r="A2088" s="261" t="s">
        <v>557</v>
      </c>
      <c r="B2088" s="89"/>
      <c r="C2088" s="262" t="s">
        <v>777</v>
      </c>
      <c r="D2088" s="84">
        <v>43566</v>
      </c>
      <c r="E2088" s="85" t="s">
        <v>4689</v>
      </c>
      <c r="F2088" s="85" t="s">
        <v>6</v>
      </c>
      <c r="G2088" s="85">
        <v>1104927</v>
      </c>
      <c r="H2088" s="89"/>
      <c r="I2088" s="263" t="s">
        <v>5295</v>
      </c>
      <c r="J2088" s="89"/>
      <c r="K2088" s="89"/>
      <c r="L2088" s="89"/>
      <c r="M2088" s="89"/>
      <c r="N2088" s="264">
        <v>0</v>
      </c>
      <c r="O2088" s="264">
        <v>140000</v>
      </c>
      <c r="P2088" s="89" t="s">
        <v>670</v>
      </c>
    </row>
    <row r="2089" spans="1:16" ht="89.25" hidden="1">
      <c r="A2089" s="261">
        <v>41</v>
      </c>
      <c r="B2089" s="89"/>
      <c r="C2089" s="262" t="s">
        <v>47</v>
      </c>
      <c r="D2089" s="84">
        <v>43566</v>
      </c>
      <c r="E2089" s="85" t="s">
        <v>4690</v>
      </c>
      <c r="F2089" s="85" t="s">
        <v>6</v>
      </c>
      <c r="G2089" s="85">
        <v>951502</v>
      </c>
      <c r="H2089" s="89"/>
      <c r="I2089" s="263" t="s">
        <v>5296</v>
      </c>
      <c r="J2089" s="89"/>
      <c r="K2089" s="89"/>
      <c r="L2089" s="89"/>
      <c r="M2089" s="89"/>
      <c r="N2089" s="264">
        <v>0</v>
      </c>
      <c r="O2089" s="264">
        <v>358614</v>
      </c>
      <c r="P2089" s="89" t="s">
        <v>670</v>
      </c>
    </row>
    <row r="2090" spans="1:16" ht="76.5" hidden="1">
      <c r="A2090" s="261">
        <v>86</v>
      </c>
      <c r="B2090" s="89"/>
      <c r="C2090" s="262" t="s">
        <v>56</v>
      </c>
      <c r="D2090" s="84">
        <v>43566</v>
      </c>
      <c r="E2090" s="85" t="s">
        <v>4691</v>
      </c>
      <c r="F2090" s="85" t="s">
        <v>6</v>
      </c>
      <c r="G2090" s="85">
        <v>951503</v>
      </c>
      <c r="H2090" s="89"/>
      <c r="I2090" s="263" t="s">
        <v>5297</v>
      </c>
      <c r="J2090" s="89"/>
      <c r="K2090" s="89"/>
      <c r="L2090" s="89"/>
      <c r="M2090" s="89"/>
      <c r="N2090" s="264">
        <v>0</v>
      </c>
      <c r="O2090" s="264">
        <v>71924.7</v>
      </c>
      <c r="P2090" s="89" t="s">
        <v>670</v>
      </c>
    </row>
    <row r="2091" spans="1:16" ht="63.75" hidden="1">
      <c r="A2091" s="261" t="s">
        <v>565</v>
      </c>
      <c r="B2091" s="89"/>
      <c r="C2091" s="262" t="s">
        <v>615</v>
      </c>
      <c r="D2091" s="84">
        <v>43566</v>
      </c>
      <c r="E2091" s="85" t="s">
        <v>5023</v>
      </c>
      <c r="F2091" s="85" t="s">
        <v>3</v>
      </c>
      <c r="G2091" s="85">
        <v>1728323</v>
      </c>
      <c r="H2091" s="89"/>
      <c r="I2091" s="263" t="s">
        <v>5494</v>
      </c>
      <c r="J2091" s="89"/>
      <c r="K2091" s="89"/>
      <c r="L2091" s="89"/>
      <c r="M2091" s="89"/>
      <c r="N2091" s="264">
        <v>0</v>
      </c>
      <c r="O2091" s="264">
        <v>185.45000000000002</v>
      </c>
      <c r="P2091" s="89" t="s">
        <v>670</v>
      </c>
    </row>
    <row r="2092" spans="1:16" ht="63.75" hidden="1">
      <c r="A2092" s="261" t="s">
        <v>565</v>
      </c>
      <c r="B2092" s="89"/>
      <c r="C2092" s="262" t="s">
        <v>615</v>
      </c>
      <c r="D2092" s="84">
        <v>43566</v>
      </c>
      <c r="E2092" s="85" t="s">
        <v>5024</v>
      </c>
      <c r="F2092" s="85" t="s">
        <v>3</v>
      </c>
      <c r="G2092" s="85">
        <v>1728324</v>
      </c>
      <c r="H2092" s="89"/>
      <c r="I2092" s="263" t="s">
        <v>5495</v>
      </c>
      <c r="J2092" s="89"/>
      <c r="K2092" s="89"/>
      <c r="L2092" s="89"/>
      <c r="M2092" s="89"/>
      <c r="N2092" s="264">
        <v>0</v>
      </c>
      <c r="O2092" s="264">
        <v>288.31</v>
      </c>
      <c r="P2092" s="89" t="s">
        <v>670</v>
      </c>
    </row>
    <row r="2093" spans="1:16" ht="51" hidden="1">
      <c r="A2093" s="261" t="s">
        <v>565</v>
      </c>
      <c r="B2093" s="89"/>
      <c r="C2093" s="262" t="s">
        <v>615</v>
      </c>
      <c r="D2093" s="84">
        <v>43566</v>
      </c>
      <c r="E2093" s="85" t="s">
        <v>5025</v>
      </c>
      <c r="F2093" s="85" t="s">
        <v>3</v>
      </c>
      <c r="G2093" s="85">
        <v>1728327</v>
      </c>
      <c r="H2093" s="89"/>
      <c r="I2093" s="263" t="s">
        <v>5496</v>
      </c>
      <c r="J2093" s="89"/>
      <c r="K2093" s="89"/>
      <c r="L2093" s="89"/>
      <c r="M2093" s="89"/>
      <c r="N2093" s="264">
        <v>0</v>
      </c>
      <c r="O2093" s="264">
        <v>1742.83</v>
      </c>
      <c r="P2093" s="89" t="s">
        <v>670</v>
      </c>
    </row>
    <row r="2094" spans="1:16" ht="51" hidden="1">
      <c r="A2094" s="261" t="s">
        <v>565</v>
      </c>
      <c r="B2094" s="89"/>
      <c r="C2094" s="262" t="s">
        <v>615</v>
      </c>
      <c r="D2094" s="84">
        <v>43566</v>
      </c>
      <c r="E2094" s="85" t="s">
        <v>5026</v>
      </c>
      <c r="F2094" s="85" t="s">
        <v>3</v>
      </c>
      <c r="G2094" s="85">
        <v>1728328</v>
      </c>
      <c r="H2094" s="89"/>
      <c r="I2094" s="263" t="s">
        <v>5497</v>
      </c>
      <c r="J2094" s="89"/>
      <c r="K2094" s="89"/>
      <c r="L2094" s="89"/>
      <c r="M2094" s="89"/>
      <c r="N2094" s="264">
        <v>0</v>
      </c>
      <c r="O2094" s="264">
        <v>292.01</v>
      </c>
      <c r="P2094" s="89" t="s">
        <v>670</v>
      </c>
    </row>
    <row r="2095" spans="1:16" ht="38.25" hidden="1">
      <c r="A2095" s="261" t="s">
        <v>565</v>
      </c>
      <c r="B2095" s="89"/>
      <c r="C2095" s="262" t="s">
        <v>615</v>
      </c>
      <c r="D2095" s="84">
        <v>43566</v>
      </c>
      <c r="E2095" s="85" t="s">
        <v>5027</v>
      </c>
      <c r="F2095" s="85" t="s">
        <v>3</v>
      </c>
      <c r="G2095" s="85">
        <v>1728254</v>
      </c>
      <c r="H2095" s="89"/>
      <c r="I2095" s="263" t="s">
        <v>5498</v>
      </c>
      <c r="J2095" s="89"/>
      <c r="K2095" s="89"/>
      <c r="L2095" s="89"/>
      <c r="M2095" s="89"/>
      <c r="N2095" s="264">
        <v>0</v>
      </c>
      <c r="O2095" s="264">
        <v>4329.62</v>
      </c>
      <c r="P2095" s="89" t="s">
        <v>670</v>
      </c>
    </row>
    <row r="2096" spans="1:16" ht="51" hidden="1">
      <c r="A2096" s="261" t="s">
        <v>565</v>
      </c>
      <c r="B2096" s="89"/>
      <c r="C2096" s="262" t="s">
        <v>615</v>
      </c>
      <c r="D2096" s="84">
        <v>43566</v>
      </c>
      <c r="E2096" s="85" t="s">
        <v>5028</v>
      </c>
      <c r="F2096" s="85" t="s">
        <v>3</v>
      </c>
      <c r="G2096" s="85">
        <v>1728219</v>
      </c>
      <c r="H2096" s="89"/>
      <c r="I2096" s="263" t="s">
        <v>5499</v>
      </c>
      <c r="J2096" s="89"/>
      <c r="K2096" s="89"/>
      <c r="L2096" s="89"/>
      <c r="M2096" s="89"/>
      <c r="N2096" s="264">
        <v>0</v>
      </c>
      <c r="O2096" s="264">
        <v>772</v>
      </c>
      <c r="P2096" s="89" t="s">
        <v>670</v>
      </c>
    </row>
    <row r="2097" spans="1:16" ht="51" hidden="1">
      <c r="A2097" s="261" t="s">
        <v>565</v>
      </c>
      <c r="B2097" s="89"/>
      <c r="C2097" s="262" t="s">
        <v>615</v>
      </c>
      <c r="D2097" s="84">
        <v>43566</v>
      </c>
      <c r="E2097" s="85" t="s">
        <v>5029</v>
      </c>
      <c r="F2097" s="85" t="s">
        <v>3</v>
      </c>
      <c r="G2097" s="85">
        <v>1728218</v>
      </c>
      <c r="H2097" s="89"/>
      <c r="I2097" s="263" t="s">
        <v>5500</v>
      </c>
      <c r="J2097" s="89"/>
      <c r="K2097" s="89"/>
      <c r="L2097" s="89"/>
      <c r="M2097" s="89"/>
      <c r="N2097" s="264">
        <v>0</v>
      </c>
      <c r="O2097" s="264">
        <v>772</v>
      </c>
      <c r="P2097" s="89" t="s">
        <v>670</v>
      </c>
    </row>
    <row r="2098" spans="1:16" ht="51" hidden="1">
      <c r="A2098" s="261" t="s">
        <v>565</v>
      </c>
      <c r="B2098" s="89"/>
      <c r="C2098" s="262" t="s">
        <v>615</v>
      </c>
      <c r="D2098" s="84">
        <v>43566</v>
      </c>
      <c r="E2098" s="85" t="s">
        <v>5030</v>
      </c>
      <c r="F2098" s="85" t="s">
        <v>3</v>
      </c>
      <c r="G2098" s="85">
        <v>1728207</v>
      </c>
      <c r="H2098" s="89"/>
      <c r="I2098" s="263" t="s">
        <v>5501</v>
      </c>
      <c r="J2098" s="89"/>
      <c r="K2098" s="89"/>
      <c r="L2098" s="89"/>
      <c r="M2098" s="89"/>
      <c r="N2098" s="264">
        <v>0</v>
      </c>
      <c r="O2098" s="264">
        <v>2450.91</v>
      </c>
      <c r="P2098" s="89" t="s">
        <v>670</v>
      </c>
    </row>
    <row r="2099" spans="1:16" ht="51" hidden="1">
      <c r="A2099" s="261" t="s">
        <v>565</v>
      </c>
      <c r="B2099" s="89"/>
      <c r="C2099" s="262" t="s">
        <v>615</v>
      </c>
      <c r="D2099" s="84">
        <v>43566</v>
      </c>
      <c r="E2099" s="85" t="s">
        <v>5031</v>
      </c>
      <c r="F2099" s="85" t="s">
        <v>3</v>
      </c>
      <c r="G2099" s="85">
        <v>1728362</v>
      </c>
      <c r="H2099" s="89"/>
      <c r="I2099" s="263" t="s">
        <v>5502</v>
      </c>
      <c r="J2099" s="89"/>
      <c r="K2099" s="89"/>
      <c r="L2099" s="89"/>
      <c r="M2099" s="89"/>
      <c r="N2099" s="264">
        <v>0</v>
      </c>
      <c r="O2099" s="264">
        <v>19090.38</v>
      </c>
      <c r="P2099" s="89" t="s">
        <v>670</v>
      </c>
    </row>
    <row r="2100" spans="1:16" ht="51" hidden="1">
      <c r="A2100" s="261">
        <v>513</v>
      </c>
      <c r="B2100" s="89"/>
      <c r="C2100" s="262" t="s">
        <v>171</v>
      </c>
      <c r="D2100" s="84">
        <v>43566</v>
      </c>
      <c r="E2100" s="85" t="s">
        <v>5032</v>
      </c>
      <c r="F2100" s="85" t="s">
        <v>3</v>
      </c>
      <c r="G2100" s="85">
        <v>1728352</v>
      </c>
      <c r="H2100" s="89"/>
      <c r="I2100" s="263" t="s">
        <v>5503</v>
      </c>
      <c r="J2100" s="89"/>
      <c r="K2100" s="89"/>
      <c r="L2100" s="89"/>
      <c r="M2100" s="89"/>
      <c r="N2100" s="264">
        <v>0</v>
      </c>
      <c r="O2100" s="264">
        <v>4349.3999999999996</v>
      </c>
      <c r="P2100" s="89" t="s">
        <v>670</v>
      </c>
    </row>
    <row r="2101" spans="1:16" ht="51" hidden="1">
      <c r="A2101" s="261" t="s">
        <v>565</v>
      </c>
      <c r="B2101" s="89"/>
      <c r="C2101" s="262" t="s">
        <v>615</v>
      </c>
      <c r="D2101" s="84">
        <v>43566</v>
      </c>
      <c r="E2101" s="85" t="s">
        <v>5033</v>
      </c>
      <c r="F2101" s="85" t="s">
        <v>3</v>
      </c>
      <c r="G2101" s="85">
        <v>1728202</v>
      </c>
      <c r="H2101" s="89"/>
      <c r="I2101" s="263" t="s">
        <v>5504</v>
      </c>
      <c r="J2101" s="89"/>
      <c r="K2101" s="89"/>
      <c r="L2101" s="89"/>
      <c r="M2101" s="89"/>
      <c r="N2101" s="264">
        <v>0</v>
      </c>
      <c r="O2101" s="264">
        <v>4183.0200000000004</v>
      </c>
      <c r="P2101" s="89" t="s">
        <v>670</v>
      </c>
    </row>
    <row r="2102" spans="1:16" ht="51" hidden="1">
      <c r="A2102" s="261" t="s">
        <v>565</v>
      </c>
      <c r="B2102" s="89"/>
      <c r="C2102" s="262" t="s">
        <v>615</v>
      </c>
      <c r="D2102" s="84">
        <v>43566</v>
      </c>
      <c r="E2102" s="85" t="s">
        <v>5034</v>
      </c>
      <c r="F2102" s="85" t="s">
        <v>3</v>
      </c>
      <c r="G2102" s="85">
        <v>1728197</v>
      </c>
      <c r="H2102" s="89"/>
      <c r="I2102" s="263" t="s">
        <v>5505</v>
      </c>
      <c r="J2102" s="89"/>
      <c r="K2102" s="89"/>
      <c r="L2102" s="89"/>
      <c r="M2102" s="89"/>
      <c r="N2102" s="264">
        <v>0</v>
      </c>
      <c r="O2102" s="264">
        <v>748.01</v>
      </c>
      <c r="P2102" s="89" t="s">
        <v>670</v>
      </c>
    </row>
    <row r="2103" spans="1:16" ht="51" hidden="1">
      <c r="A2103" s="261">
        <v>35</v>
      </c>
      <c r="B2103" s="89"/>
      <c r="C2103" s="262" t="s">
        <v>46</v>
      </c>
      <c r="D2103" s="84">
        <v>43566</v>
      </c>
      <c r="E2103" s="85" t="s">
        <v>5035</v>
      </c>
      <c r="F2103" s="85" t="s">
        <v>3</v>
      </c>
      <c r="G2103" s="85">
        <v>1728118</v>
      </c>
      <c r="H2103" s="89"/>
      <c r="I2103" s="263" t="s">
        <v>5506</v>
      </c>
      <c r="J2103" s="89"/>
      <c r="K2103" s="89"/>
      <c r="L2103" s="89"/>
      <c r="M2103" s="89"/>
      <c r="N2103" s="264">
        <v>0</v>
      </c>
      <c r="O2103" s="264">
        <v>66705</v>
      </c>
      <c r="P2103" s="89" t="s">
        <v>670</v>
      </c>
    </row>
    <row r="2104" spans="1:16" ht="63.75" hidden="1">
      <c r="A2104" s="261">
        <v>35</v>
      </c>
      <c r="B2104" s="89"/>
      <c r="C2104" s="262" t="s">
        <v>46</v>
      </c>
      <c r="D2104" s="84">
        <v>43566</v>
      </c>
      <c r="E2104" s="85" t="s">
        <v>5036</v>
      </c>
      <c r="F2104" s="85" t="s">
        <v>3</v>
      </c>
      <c r="G2104" s="85">
        <v>1728116</v>
      </c>
      <c r="H2104" s="89"/>
      <c r="I2104" s="263" t="s">
        <v>5507</v>
      </c>
      <c r="J2104" s="89"/>
      <c r="K2104" s="89"/>
      <c r="L2104" s="89"/>
      <c r="M2104" s="89"/>
      <c r="N2104" s="264">
        <v>0</v>
      </c>
      <c r="O2104" s="264">
        <v>16744</v>
      </c>
      <c r="P2104" s="89" t="s">
        <v>670</v>
      </c>
    </row>
    <row r="2105" spans="1:16" ht="51" hidden="1">
      <c r="A2105" s="261">
        <v>591</v>
      </c>
      <c r="B2105" s="89"/>
      <c r="C2105" s="262" t="s">
        <v>1364</v>
      </c>
      <c r="D2105" s="84">
        <v>43566</v>
      </c>
      <c r="E2105" s="85" t="s">
        <v>5037</v>
      </c>
      <c r="F2105" s="85" t="s">
        <v>3</v>
      </c>
      <c r="G2105" s="85">
        <v>1728178</v>
      </c>
      <c r="H2105" s="89"/>
      <c r="I2105" s="263" t="s">
        <v>2102</v>
      </c>
      <c r="J2105" s="89"/>
      <c r="K2105" s="89"/>
      <c r="L2105" s="89"/>
      <c r="M2105" s="89"/>
      <c r="N2105" s="264">
        <v>0</v>
      </c>
      <c r="O2105" s="264">
        <v>242.41</v>
      </c>
      <c r="P2105" s="89" t="s">
        <v>670</v>
      </c>
    </row>
    <row r="2106" spans="1:16" ht="51" hidden="1">
      <c r="A2106" s="261">
        <v>904</v>
      </c>
      <c r="B2106" s="89"/>
      <c r="C2106" s="262" t="s">
        <v>205</v>
      </c>
      <c r="D2106" s="84">
        <v>43566</v>
      </c>
      <c r="E2106" s="85" t="s">
        <v>5038</v>
      </c>
      <c r="F2106" s="85" t="s">
        <v>3</v>
      </c>
      <c r="G2106" s="85">
        <v>1728175</v>
      </c>
      <c r="H2106" s="89"/>
      <c r="I2106" s="263" t="s">
        <v>5508</v>
      </c>
      <c r="J2106" s="89"/>
      <c r="K2106" s="89"/>
      <c r="L2106" s="89"/>
      <c r="M2106" s="89"/>
      <c r="N2106" s="264">
        <v>0</v>
      </c>
      <c r="O2106" s="264">
        <v>10000</v>
      </c>
      <c r="P2106" s="89" t="s">
        <v>670</v>
      </c>
    </row>
    <row r="2107" spans="1:16" ht="51" hidden="1">
      <c r="A2107" s="261" t="s">
        <v>565</v>
      </c>
      <c r="B2107" s="89"/>
      <c r="C2107" s="262" t="s">
        <v>615</v>
      </c>
      <c r="D2107" s="84">
        <v>43566</v>
      </c>
      <c r="E2107" s="85" t="s">
        <v>5039</v>
      </c>
      <c r="F2107" s="85" t="s">
        <v>3</v>
      </c>
      <c r="G2107" s="85">
        <v>1728165</v>
      </c>
      <c r="H2107" s="89"/>
      <c r="I2107" s="263" t="s">
        <v>5509</v>
      </c>
      <c r="J2107" s="89"/>
      <c r="K2107" s="89"/>
      <c r="L2107" s="89"/>
      <c r="M2107" s="89"/>
      <c r="N2107" s="264">
        <v>0</v>
      </c>
      <c r="O2107" s="264">
        <v>1223.04</v>
      </c>
      <c r="P2107" s="89" t="s">
        <v>670</v>
      </c>
    </row>
    <row r="2108" spans="1:16" ht="51" hidden="1">
      <c r="A2108" s="261" t="s">
        <v>556</v>
      </c>
      <c r="B2108" s="89"/>
      <c r="C2108" s="262" t="s">
        <v>616</v>
      </c>
      <c r="D2108" s="84">
        <v>43566</v>
      </c>
      <c r="E2108" s="85" t="s">
        <v>5040</v>
      </c>
      <c r="F2108" s="85" t="s">
        <v>3</v>
      </c>
      <c r="G2108" s="85">
        <v>1728161</v>
      </c>
      <c r="H2108" s="89"/>
      <c r="I2108" s="263" t="s">
        <v>5510</v>
      </c>
      <c r="J2108" s="89"/>
      <c r="K2108" s="89"/>
      <c r="L2108" s="89"/>
      <c r="M2108" s="89"/>
      <c r="N2108" s="264">
        <v>0</v>
      </c>
      <c r="O2108" s="264">
        <v>11981.45</v>
      </c>
      <c r="P2108" s="89" t="s">
        <v>670</v>
      </c>
    </row>
    <row r="2109" spans="1:16" ht="51" hidden="1">
      <c r="A2109" s="261" t="s">
        <v>565</v>
      </c>
      <c r="B2109" s="89"/>
      <c r="C2109" s="262" t="s">
        <v>615</v>
      </c>
      <c r="D2109" s="84">
        <v>43566</v>
      </c>
      <c r="E2109" s="85" t="s">
        <v>5041</v>
      </c>
      <c r="F2109" s="85" t="s">
        <v>3</v>
      </c>
      <c r="G2109" s="85">
        <v>1728142</v>
      </c>
      <c r="H2109" s="89"/>
      <c r="I2109" s="263" t="s">
        <v>5511</v>
      </c>
      <c r="J2109" s="89"/>
      <c r="K2109" s="89"/>
      <c r="L2109" s="89"/>
      <c r="M2109" s="89"/>
      <c r="N2109" s="264">
        <v>0</v>
      </c>
      <c r="O2109" s="264">
        <v>449.48</v>
      </c>
      <c r="P2109" s="89" t="s">
        <v>670</v>
      </c>
    </row>
    <row r="2110" spans="1:16" ht="63.75" hidden="1">
      <c r="A2110" s="261" t="s">
        <v>565</v>
      </c>
      <c r="B2110" s="89"/>
      <c r="C2110" s="262" t="s">
        <v>615</v>
      </c>
      <c r="D2110" s="84">
        <v>43566</v>
      </c>
      <c r="E2110" s="85" t="s">
        <v>5042</v>
      </c>
      <c r="F2110" s="85" t="s">
        <v>3</v>
      </c>
      <c r="G2110" s="85">
        <v>1728282</v>
      </c>
      <c r="H2110" s="89"/>
      <c r="I2110" s="263" t="s">
        <v>5512</v>
      </c>
      <c r="J2110" s="89"/>
      <c r="K2110" s="89"/>
      <c r="L2110" s="89"/>
      <c r="M2110" s="89"/>
      <c r="N2110" s="264">
        <v>0</v>
      </c>
      <c r="O2110" s="264">
        <v>59.81</v>
      </c>
      <c r="P2110" s="89" t="s">
        <v>670</v>
      </c>
    </row>
    <row r="2111" spans="1:16" ht="51" hidden="1">
      <c r="A2111" s="261">
        <v>513</v>
      </c>
      <c r="B2111" s="89"/>
      <c r="C2111" s="262" t="s">
        <v>171</v>
      </c>
      <c r="D2111" s="84">
        <v>43566</v>
      </c>
      <c r="E2111" s="85" t="s">
        <v>5043</v>
      </c>
      <c r="F2111" s="85" t="s">
        <v>3</v>
      </c>
      <c r="G2111" s="85">
        <v>1728291</v>
      </c>
      <c r="H2111" s="89"/>
      <c r="I2111" s="263" t="s">
        <v>5513</v>
      </c>
      <c r="J2111" s="89"/>
      <c r="K2111" s="89"/>
      <c r="L2111" s="89"/>
      <c r="M2111" s="89"/>
      <c r="N2111" s="264">
        <v>0</v>
      </c>
      <c r="O2111" s="264">
        <v>3605.82</v>
      </c>
      <c r="P2111" s="89" t="s">
        <v>670</v>
      </c>
    </row>
    <row r="2112" spans="1:16" ht="51" hidden="1">
      <c r="A2112" s="261" t="s">
        <v>565</v>
      </c>
      <c r="B2112" s="89"/>
      <c r="C2112" s="262" t="s">
        <v>615</v>
      </c>
      <c r="D2112" s="84">
        <v>43566</v>
      </c>
      <c r="E2112" s="85" t="s">
        <v>5044</v>
      </c>
      <c r="F2112" s="85" t="s">
        <v>3</v>
      </c>
      <c r="G2112" s="85">
        <v>1728113</v>
      </c>
      <c r="H2112" s="89"/>
      <c r="I2112" s="263" t="s">
        <v>5514</v>
      </c>
      <c r="J2112" s="89"/>
      <c r="K2112" s="89"/>
      <c r="L2112" s="89"/>
      <c r="M2112" s="89"/>
      <c r="N2112" s="264">
        <v>0</v>
      </c>
      <c r="O2112" s="264">
        <v>1093.5999999999999</v>
      </c>
      <c r="P2112" s="89" t="s">
        <v>670</v>
      </c>
    </row>
    <row r="2113" spans="1:16" ht="51" hidden="1">
      <c r="A2113" s="261" t="s">
        <v>565</v>
      </c>
      <c r="B2113" s="89"/>
      <c r="C2113" s="262" t="s">
        <v>615</v>
      </c>
      <c r="D2113" s="84">
        <v>43566</v>
      </c>
      <c r="E2113" s="85" t="s">
        <v>5045</v>
      </c>
      <c r="F2113" s="85" t="s">
        <v>3</v>
      </c>
      <c r="G2113" s="85">
        <v>1728124</v>
      </c>
      <c r="H2113" s="89"/>
      <c r="I2113" s="263" t="s">
        <v>5515</v>
      </c>
      <c r="J2113" s="89"/>
      <c r="K2113" s="89"/>
      <c r="L2113" s="89"/>
      <c r="M2113" s="89"/>
      <c r="N2113" s="264">
        <v>0</v>
      </c>
      <c r="O2113" s="264">
        <v>173</v>
      </c>
      <c r="P2113" s="89" t="s">
        <v>670</v>
      </c>
    </row>
    <row r="2114" spans="1:16" ht="51" hidden="1">
      <c r="A2114" s="261" t="s">
        <v>565</v>
      </c>
      <c r="B2114" s="89"/>
      <c r="C2114" s="262" t="s">
        <v>615</v>
      </c>
      <c r="D2114" s="84">
        <v>43566</v>
      </c>
      <c r="E2114" s="85" t="s">
        <v>5046</v>
      </c>
      <c r="F2114" s="85" t="s">
        <v>3</v>
      </c>
      <c r="G2114" s="85">
        <v>1728125</v>
      </c>
      <c r="H2114" s="89"/>
      <c r="I2114" s="263" t="s">
        <v>5516</v>
      </c>
      <c r="J2114" s="89"/>
      <c r="K2114" s="89"/>
      <c r="L2114" s="89"/>
      <c r="M2114" s="89"/>
      <c r="N2114" s="264">
        <v>0</v>
      </c>
      <c r="O2114" s="264">
        <v>2720.94</v>
      </c>
      <c r="P2114" s="89" t="s">
        <v>670</v>
      </c>
    </row>
    <row r="2115" spans="1:16" ht="51" hidden="1">
      <c r="A2115" s="261">
        <v>153</v>
      </c>
      <c r="B2115" s="89"/>
      <c r="C2115" s="262" t="s">
        <v>83</v>
      </c>
      <c r="D2115" s="84">
        <v>43566</v>
      </c>
      <c r="E2115" s="85" t="s">
        <v>5047</v>
      </c>
      <c r="F2115" s="85" t="s">
        <v>3</v>
      </c>
      <c r="G2115" s="85">
        <v>1728126</v>
      </c>
      <c r="H2115" s="89"/>
      <c r="I2115" s="263" t="s">
        <v>5517</v>
      </c>
      <c r="J2115" s="89"/>
      <c r="K2115" s="89"/>
      <c r="L2115" s="89"/>
      <c r="M2115" s="89"/>
      <c r="N2115" s="264">
        <v>0</v>
      </c>
      <c r="O2115" s="264">
        <v>544</v>
      </c>
      <c r="P2115" s="89" t="s">
        <v>670</v>
      </c>
    </row>
    <row r="2116" spans="1:16" ht="51" hidden="1">
      <c r="A2116" s="261" t="s">
        <v>565</v>
      </c>
      <c r="B2116" s="89"/>
      <c r="C2116" s="262" t="s">
        <v>615</v>
      </c>
      <c r="D2116" s="84">
        <v>43566</v>
      </c>
      <c r="E2116" s="85" t="s">
        <v>5048</v>
      </c>
      <c r="F2116" s="85" t="s">
        <v>3</v>
      </c>
      <c r="G2116" s="85">
        <v>1728127</v>
      </c>
      <c r="H2116" s="89"/>
      <c r="I2116" s="263" t="s">
        <v>5518</v>
      </c>
      <c r="J2116" s="89"/>
      <c r="K2116" s="89"/>
      <c r="L2116" s="89"/>
      <c r="M2116" s="89"/>
      <c r="N2116" s="264">
        <v>0</v>
      </c>
      <c r="O2116" s="264">
        <v>2720.94</v>
      </c>
      <c r="P2116" s="89" t="s">
        <v>670</v>
      </c>
    </row>
    <row r="2117" spans="1:16" ht="102" hidden="1">
      <c r="A2117" s="261">
        <v>10</v>
      </c>
      <c r="B2117" s="89"/>
      <c r="C2117" s="262" t="s">
        <v>41</v>
      </c>
      <c r="D2117" s="84">
        <v>43567</v>
      </c>
      <c r="E2117" s="85" t="s">
        <v>4692</v>
      </c>
      <c r="F2117" s="85" t="s">
        <v>6</v>
      </c>
      <c r="G2117" s="85">
        <v>7719</v>
      </c>
      <c r="H2117" s="89"/>
      <c r="I2117" s="263" t="s">
        <v>5298</v>
      </c>
      <c r="J2117" s="89"/>
      <c r="K2117" s="89"/>
      <c r="L2117" s="89"/>
      <c r="M2117" s="89"/>
      <c r="N2117" s="264">
        <v>0</v>
      </c>
      <c r="O2117" s="264">
        <v>0.05</v>
      </c>
      <c r="P2117" s="89" t="s">
        <v>670</v>
      </c>
    </row>
    <row r="2118" spans="1:16" ht="76.5" hidden="1">
      <c r="A2118" s="261" t="s">
        <v>557</v>
      </c>
      <c r="B2118" s="89"/>
      <c r="C2118" s="262" t="s">
        <v>777</v>
      </c>
      <c r="D2118" s="84">
        <v>43567</v>
      </c>
      <c r="E2118" s="85" t="s">
        <v>4693</v>
      </c>
      <c r="F2118" s="85" t="s">
        <v>6</v>
      </c>
      <c r="G2118" s="85">
        <v>1105495</v>
      </c>
      <c r="H2118" s="89"/>
      <c r="I2118" s="263" t="s">
        <v>5299</v>
      </c>
      <c r="J2118" s="89"/>
      <c r="K2118" s="89"/>
      <c r="L2118" s="89"/>
      <c r="M2118" s="89"/>
      <c r="N2118" s="264">
        <v>0</v>
      </c>
      <c r="O2118" s="264">
        <v>2965000</v>
      </c>
      <c r="P2118" s="89" t="s">
        <v>670</v>
      </c>
    </row>
    <row r="2119" spans="1:16" ht="63.75" hidden="1">
      <c r="A2119" s="261">
        <v>378</v>
      </c>
      <c r="B2119" s="89"/>
      <c r="C2119" s="262" t="s">
        <v>639</v>
      </c>
      <c r="D2119" s="84">
        <v>43567</v>
      </c>
      <c r="E2119" s="85" t="s">
        <v>4694</v>
      </c>
      <c r="F2119" s="85" t="s">
        <v>6</v>
      </c>
      <c r="G2119" s="85">
        <v>1105509</v>
      </c>
      <c r="H2119" s="89"/>
      <c r="I2119" s="263" t="s">
        <v>5300</v>
      </c>
      <c r="J2119" s="89"/>
      <c r="K2119" s="89"/>
      <c r="L2119" s="89"/>
      <c r="M2119" s="89"/>
      <c r="N2119" s="264">
        <v>0</v>
      </c>
      <c r="O2119" s="264">
        <v>2266.0500000000002</v>
      </c>
      <c r="P2119" s="89" t="s">
        <v>670</v>
      </c>
    </row>
    <row r="2120" spans="1:16" ht="51" hidden="1">
      <c r="A2120" s="261">
        <v>253</v>
      </c>
      <c r="B2120" s="89"/>
      <c r="C2120" s="262" t="s">
        <v>114</v>
      </c>
      <c r="D2120" s="84">
        <v>43567</v>
      </c>
      <c r="E2120" s="85" t="s">
        <v>4695</v>
      </c>
      <c r="F2120" s="85" t="s">
        <v>6</v>
      </c>
      <c r="G2120" s="85">
        <v>80660</v>
      </c>
      <c r="H2120" s="89"/>
      <c r="I2120" s="263" t="s">
        <v>4268</v>
      </c>
      <c r="J2120" s="89"/>
      <c r="K2120" s="89"/>
      <c r="L2120" s="89"/>
      <c r="M2120" s="89"/>
      <c r="N2120" s="264">
        <v>0</v>
      </c>
      <c r="O2120" s="264">
        <v>849372.7</v>
      </c>
      <c r="P2120" s="89" t="s">
        <v>670</v>
      </c>
    </row>
    <row r="2121" spans="1:16" ht="51" hidden="1">
      <c r="A2121" s="261" t="s">
        <v>565</v>
      </c>
      <c r="B2121" s="89"/>
      <c r="C2121" s="262" t="s">
        <v>615</v>
      </c>
      <c r="D2121" s="84">
        <v>43567</v>
      </c>
      <c r="E2121" s="85" t="s">
        <v>5049</v>
      </c>
      <c r="F2121" s="85" t="s">
        <v>3</v>
      </c>
      <c r="G2121" s="85">
        <v>1729376</v>
      </c>
      <c r="H2121" s="89"/>
      <c r="I2121" s="263" t="s">
        <v>5519</v>
      </c>
      <c r="J2121" s="89"/>
      <c r="K2121" s="89"/>
      <c r="L2121" s="89"/>
      <c r="M2121" s="89"/>
      <c r="N2121" s="264">
        <v>0</v>
      </c>
      <c r="O2121" s="264">
        <v>853.03</v>
      </c>
      <c r="P2121" s="89" t="s">
        <v>670</v>
      </c>
    </row>
    <row r="2122" spans="1:16" ht="51" hidden="1">
      <c r="A2122" s="261" t="s">
        <v>565</v>
      </c>
      <c r="B2122" s="89"/>
      <c r="C2122" s="262" t="s">
        <v>615</v>
      </c>
      <c r="D2122" s="84">
        <v>43567</v>
      </c>
      <c r="E2122" s="85" t="s">
        <v>5050</v>
      </c>
      <c r="F2122" s="85" t="s">
        <v>3</v>
      </c>
      <c r="G2122" s="85">
        <v>1729336</v>
      </c>
      <c r="H2122" s="89"/>
      <c r="I2122" s="263" t="s">
        <v>5520</v>
      </c>
      <c r="J2122" s="89"/>
      <c r="K2122" s="89"/>
      <c r="L2122" s="89"/>
      <c r="M2122" s="89"/>
      <c r="N2122" s="264">
        <v>0</v>
      </c>
      <c r="O2122" s="264">
        <v>1207.3500000000001</v>
      </c>
      <c r="P2122" s="89" t="s">
        <v>670</v>
      </c>
    </row>
    <row r="2123" spans="1:16" ht="51" hidden="1">
      <c r="A2123" s="261">
        <v>20</v>
      </c>
      <c r="B2123" s="89"/>
      <c r="C2123" s="262" t="s">
        <v>44</v>
      </c>
      <c r="D2123" s="84">
        <v>43567</v>
      </c>
      <c r="E2123" s="85" t="s">
        <v>5051</v>
      </c>
      <c r="F2123" s="85" t="s">
        <v>3</v>
      </c>
      <c r="G2123" s="85">
        <v>1729181</v>
      </c>
      <c r="H2123" s="89"/>
      <c r="I2123" s="263" t="s">
        <v>5521</v>
      </c>
      <c r="J2123" s="89"/>
      <c r="K2123" s="89"/>
      <c r="L2123" s="89"/>
      <c r="M2123" s="89"/>
      <c r="N2123" s="264">
        <v>0</v>
      </c>
      <c r="O2123" s="264">
        <v>105.58</v>
      </c>
      <c r="P2123" s="89" t="s">
        <v>670</v>
      </c>
    </row>
    <row r="2124" spans="1:16" ht="51" hidden="1">
      <c r="A2124" s="261">
        <v>20</v>
      </c>
      <c r="B2124" s="89"/>
      <c r="C2124" s="262" t="s">
        <v>44</v>
      </c>
      <c r="D2124" s="84">
        <v>43567</v>
      </c>
      <c r="E2124" s="85" t="s">
        <v>5052</v>
      </c>
      <c r="F2124" s="85" t="s">
        <v>3</v>
      </c>
      <c r="G2124" s="85">
        <v>1729180</v>
      </c>
      <c r="H2124" s="89"/>
      <c r="I2124" s="263" t="s">
        <v>5522</v>
      </c>
      <c r="J2124" s="89"/>
      <c r="K2124" s="89"/>
      <c r="L2124" s="89"/>
      <c r="M2124" s="89"/>
      <c r="N2124" s="264">
        <v>0</v>
      </c>
      <c r="O2124" s="264">
        <v>150.30000000000001</v>
      </c>
      <c r="P2124" s="89" t="s">
        <v>670</v>
      </c>
    </row>
    <row r="2125" spans="1:16" ht="51" hidden="1">
      <c r="A2125" s="261">
        <v>48</v>
      </c>
      <c r="B2125" s="89"/>
      <c r="C2125" s="262" t="s">
        <v>50</v>
      </c>
      <c r="D2125" s="84">
        <v>43567</v>
      </c>
      <c r="E2125" s="85" t="s">
        <v>5053</v>
      </c>
      <c r="F2125" s="85" t="s">
        <v>3</v>
      </c>
      <c r="G2125" s="85">
        <v>1729174</v>
      </c>
      <c r="H2125" s="89"/>
      <c r="I2125" s="263" t="s">
        <v>5523</v>
      </c>
      <c r="J2125" s="89"/>
      <c r="K2125" s="89"/>
      <c r="L2125" s="89"/>
      <c r="M2125" s="89"/>
      <c r="N2125" s="264">
        <v>0</v>
      </c>
      <c r="O2125" s="264">
        <v>0.9</v>
      </c>
      <c r="P2125" s="89" t="s">
        <v>741</v>
      </c>
    </row>
    <row r="2126" spans="1:16" ht="38.25" hidden="1">
      <c r="A2126" s="261" t="s">
        <v>565</v>
      </c>
      <c r="B2126" s="89"/>
      <c r="C2126" s="262" t="s">
        <v>615</v>
      </c>
      <c r="D2126" s="84">
        <v>43567</v>
      </c>
      <c r="E2126" s="85" t="s">
        <v>5054</v>
      </c>
      <c r="F2126" s="85" t="s">
        <v>3</v>
      </c>
      <c r="G2126" s="85">
        <v>1729156</v>
      </c>
      <c r="H2126" s="89"/>
      <c r="I2126" s="263" t="s">
        <v>5524</v>
      </c>
      <c r="J2126" s="89"/>
      <c r="K2126" s="89"/>
      <c r="L2126" s="89"/>
      <c r="M2126" s="89"/>
      <c r="N2126" s="264">
        <v>0</v>
      </c>
      <c r="O2126" s="264">
        <v>4828.8900000000003</v>
      </c>
      <c r="P2126" s="89" t="s">
        <v>670</v>
      </c>
    </row>
    <row r="2127" spans="1:16" ht="51" hidden="1">
      <c r="A2127" s="261">
        <v>35</v>
      </c>
      <c r="B2127" s="89"/>
      <c r="C2127" s="262" t="s">
        <v>46</v>
      </c>
      <c r="D2127" s="84">
        <v>43567</v>
      </c>
      <c r="E2127" s="85" t="s">
        <v>5055</v>
      </c>
      <c r="F2127" s="85" t="s">
        <v>3</v>
      </c>
      <c r="G2127" s="85">
        <v>1729134</v>
      </c>
      <c r="H2127" s="89"/>
      <c r="I2127" s="263" t="s">
        <v>749</v>
      </c>
      <c r="J2127" s="89"/>
      <c r="K2127" s="89"/>
      <c r="L2127" s="89"/>
      <c r="M2127" s="89"/>
      <c r="N2127" s="264">
        <v>0</v>
      </c>
      <c r="O2127" s="264">
        <v>1200</v>
      </c>
      <c r="P2127" s="89" t="s">
        <v>670</v>
      </c>
    </row>
    <row r="2128" spans="1:16" ht="38.25" hidden="1">
      <c r="A2128" s="261">
        <v>35</v>
      </c>
      <c r="B2128" s="89"/>
      <c r="C2128" s="262" t="s">
        <v>46</v>
      </c>
      <c r="D2128" s="84">
        <v>43567</v>
      </c>
      <c r="E2128" s="85" t="s">
        <v>5056</v>
      </c>
      <c r="F2128" s="85" t="s">
        <v>3</v>
      </c>
      <c r="G2128" s="85">
        <v>1729429</v>
      </c>
      <c r="H2128" s="89"/>
      <c r="I2128" s="263" t="s">
        <v>5525</v>
      </c>
      <c r="J2128" s="89"/>
      <c r="K2128" s="89"/>
      <c r="L2128" s="89"/>
      <c r="M2128" s="89"/>
      <c r="N2128" s="264">
        <v>0</v>
      </c>
      <c r="O2128" s="264">
        <v>2103.7200000000003</v>
      </c>
      <c r="P2128" s="89" t="s">
        <v>670</v>
      </c>
    </row>
    <row r="2129" spans="1:16" ht="38.25" hidden="1">
      <c r="A2129" s="261" t="s">
        <v>565</v>
      </c>
      <c r="B2129" s="89"/>
      <c r="C2129" s="262" t="s">
        <v>615</v>
      </c>
      <c r="D2129" s="84">
        <v>43567</v>
      </c>
      <c r="E2129" s="85" t="s">
        <v>5057</v>
      </c>
      <c r="F2129" s="85" t="s">
        <v>3</v>
      </c>
      <c r="G2129" s="85">
        <v>1729576</v>
      </c>
      <c r="H2129" s="89"/>
      <c r="I2129" s="263" t="s">
        <v>5526</v>
      </c>
      <c r="J2129" s="89"/>
      <c r="K2129" s="89"/>
      <c r="L2129" s="89"/>
      <c r="M2129" s="89"/>
      <c r="N2129" s="264">
        <v>0</v>
      </c>
      <c r="O2129" s="264">
        <v>250</v>
      </c>
      <c r="P2129" s="89" t="s">
        <v>670</v>
      </c>
    </row>
    <row r="2130" spans="1:16" ht="63.75" hidden="1">
      <c r="A2130" s="261" t="s">
        <v>565</v>
      </c>
      <c r="B2130" s="89"/>
      <c r="C2130" s="262" t="s">
        <v>615</v>
      </c>
      <c r="D2130" s="84">
        <v>43567</v>
      </c>
      <c r="E2130" s="85" t="s">
        <v>5058</v>
      </c>
      <c r="F2130" s="85" t="s">
        <v>3</v>
      </c>
      <c r="G2130" s="85">
        <v>1728650</v>
      </c>
      <c r="H2130" s="89"/>
      <c r="I2130" s="263" t="s">
        <v>5527</v>
      </c>
      <c r="J2130" s="89"/>
      <c r="K2130" s="89"/>
      <c r="L2130" s="89"/>
      <c r="M2130" s="89"/>
      <c r="N2130" s="264">
        <v>0</v>
      </c>
      <c r="O2130" s="264">
        <v>6780.2</v>
      </c>
      <c r="P2130" s="89" t="s">
        <v>670</v>
      </c>
    </row>
    <row r="2131" spans="1:16" ht="51" hidden="1">
      <c r="A2131" s="261">
        <v>20</v>
      </c>
      <c r="B2131" s="89"/>
      <c r="C2131" s="262" t="s">
        <v>44</v>
      </c>
      <c r="D2131" s="84">
        <v>43567</v>
      </c>
      <c r="E2131" s="85" t="s">
        <v>5059</v>
      </c>
      <c r="F2131" s="85" t="s">
        <v>3</v>
      </c>
      <c r="G2131" s="85">
        <v>1728739</v>
      </c>
      <c r="H2131" s="89"/>
      <c r="I2131" s="263" t="s">
        <v>5528</v>
      </c>
      <c r="J2131" s="89"/>
      <c r="K2131" s="89"/>
      <c r="L2131" s="89"/>
      <c r="M2131" s="89"/>
      <c r="N2131" s="264">
        <v>0</v>
      </c>
      <c r="O2131" s="264">
        <v>0.5</v>
      </c>
      <c r="P2131" s="89" t="s">
        <v>670</v>
      </c>
    </row>
    <row r="2132" spans="1:16" ht="38.25" hidden="1">
      <c r="A2132" s="261">
        <v>254</v>
      </c>
      <c r="B2132" s="89"/>
      <c r="C2132" s="262" t="s">
        <v>115</v>
      </c>
      <c r="D2132" s="84">
        <v>43567</v>
      </c>
      <c r="E2132" s="85" t="s">
        <v>5060</v>
      </c>
      <c r="F2132" s="85" t="s">
        <v>3</v>
      </c>
      <c r="G2132" s="85">
        <v>1728710</v>
      </c>
      <c r="H2132" s="89"/>
      <c r="I2132" s="263" t="s">
        <v>5529</v>
      </c>
      <c r="J2132" s="89"/>
      <c r="K2132" s="89"/>
      <c r="L2132" s="89"/>
      <c r="M2132" s="89"/>
      <c r="N2132" s="264">
        <v>0</v>
      </c>
      <c r="O2132" s="264">
        <v>250</v>
      </c>
      <c r="P2132" s="89" t="s">
        <v>670</v>
      </c>
    </row>
    <row r="2133" spans="1:16" ht="38.25" hidden="1">
      <c r="A2133" s="261" t="s">
        <v>565</v>
      </c>
      <c r="B2133" s="89"/>
      <c r="C2133" s="262" t="s">
        <v>615</v>
      </c>
      <c r="D2133" s="84">
        <v>43567</v>
      </c>
      <c r="E2133" s="85" t="s">
        <v>5061</v>
      </c>
      <c r="F2133" s="85" t="s">
        <v>3</v>
      </c>
      <c r="G2133" s="85">
        <v>1728683</v>
      </c>
      <c r="H2133" s="89"/>
      <c r="I2133" s="263" t="s">
        <v>5530</v>
      </c>
      <c r="J2133" s="89"/>
      <c r="K2133" s="89"/>
      <c r="L2133" s="89"/>
      <c r="M2133" s="89"/>
      <c r="N2133" s="264">
        <v>0</v>
      </c>
      <c r="O2133" s="264">
        <v>645.44000000000005</v>
      </c>
      <c r="P2133" s="89" t="s">
        <v>670</v>
      </c>
    </row>
    <row r="2134" spans="1:16" ht="51" hidden="1">
      <c r="A2134" s="261" t="s">
        <v>557</v>
      </c>
      <c r="B2134" s="89"/>
      <c r="C2134" s="262" t="s">
        <v>777</v>
      </c>
      <c r="D2134" s="84">
        <v>43570</v>
      </c>
      <c r="E2134" s="85" t="s">
        <v>4696</v>
      </c>
      <c r="F2134" s="85" t="s">
        <v>6</v>
      </c>
      <c r="G2134" s="85">
        <v>1014127</v>
      </c>
      <c r="H2134" s="89"/>
      <c r="I2134" s="263" t="s">
        <v>5301</v>
      </c>
      <c r="J2134" s="89"/>
      <c r="K2134" s="89"/>
      <c r="L2134" s="89"/>
      <c r="M2134" s="89"/>
      <c r="N2134" s="264">
        <v>0</v>
      </c>
      <c r="O2134" s="264">
        <v>2795566.13</v>
      </c>
      <c r="P2134" s="89" t="s">
        <v>670</v>
      </c>
    </row>
    <row r="2135" spans="1:16" ht="51" hidden="1">
      <c r="A2135" s="261" t="s">
        <v>557</v>
      </c>
      <c r="B2135" s="89"/>
      <c r="C2135" s="262" t="s">
        <v>777</v>
      </c>
      <c r="D2135" s="84">
        <v>43570</v>
      </c>
      <c r="E2135" s="85" t="s">
        <v>4697</v>
      </c>
      <c r="F2135" s="85" t="s">
        <v>11</v>
      </c>
      <c r="G2135" s="85">
        <v>12072</v>
      </c>
      <c r="H2135" s="89"/>
      <c r="I2135" s="263" t="s">
        <v>5302</v>
      </c>
      <c r="J2135" s="89"/>
      <c r="K2135" s="89"/>
      <c r="L2135" s="89"/>
      <c r="M2135" s="89"/>
      <c r="N2135" s="264">
        <v>283.86</v>
      </c>
      <c r="O2135" s="264">
        <v>0</v>
      </c>
      <c r="P2135" s="89" t="s">
        <v>670</v>
      </c>
    </row>
    <row r="2136" spans="1:16" ht="63.75" hidden="1">
      <c r="A2136" s="261" t="s">
        <v>557</v>
      </c>
      <c r="B2136" s="89"/>
      <c r="C2136" s="262" t="s">
        <v>777</v>
      </c>
      <c r="D2136" s="84">
        <v>43570</v>
      </c>
      <c r="E2136" s="85" t="s">
        <v>4698</v>
      </c>
      <c r="F2136" s="85" t="s">
        <v>11</v>
      </c>
      <c r="G2136" s="85">
        <v>12074</v>
      </c>
      <c r="H2136" s="89"/>
      <c r="I2136" s="263" t="s">
        <v>5303</v>
      </c>
      <c r="J2136" s="89"/>
      <c r="K2136" s="89"/>
      <c r="L2136" s="89"/>
      <c r="M2136" s="89"/>
      <c r="N2136" s="264">
        <v>1512.07</v>
      </c>
      <c r="O2136" s="264">
        <v>0</v>
      </c>
      <c r="P2136" s="89" t="s">
        <v>670</v>
      </c>
    </row>
    <row r="2137" spans="1:16" ht="76.5" hidden="1">
      <c r="A2137" s="261" t="s">
        <v>557</v>
      </c>
      <c r="B2137" s="89"/>
      <c r="C2137" s="262" t="s">
        <v>777</v>
      </c>
      <c r="D2137" s="84">
        <v>43570</v>
      </c>
      <c r="E2137" s="85" t="s">
        <v>4699</v>
      </c>
      <c r="F2137" s="85" t="s">
        <v>6</v>
      </c>
      <c r="G2137" s="85">
        <v>1106049</v>
      </c>
      <c r="H2137" s="89"/>
      <c r="I2137" s="263" t="s">
        <v>5304</v>
      </c>
      <c r="J2137" s="89"/>
      <c r="K2137" s="89"/>
      <c r="L2137" s="89"/>
      <c r="M2137" s="89"/>
      <c r="N2137" s="264">
        <v>0</v>
      </c>
      <c r="O2137" s="264">
        <v>1205000</v>
      </c>
      <c r="P2137" s="89" t="s">
        <v>670</v>
      </c>
    </row>
    <row r="2138" spans="1:16" ht="63.75" hidden="1">
      <c r="A2138" s="261" t="s">
        <v>557</v>
      </c>
      <c r="B2138" s="89"/>
      <c r="C2138" s="262" t="s">
        <v>777</v>
      </c>
      <c r="D2138" s="84">
        <v>43570</v>
      </c>
      <c r="E2138" s="85" t="s">
        <v>4700</v>
      </c>
      <c r="F2138" s="85" t="s">
        <v>11</v>
      </c>
      <c r="G2138" s="85">
        <v>12128</v>
      </c>
      <c r="H2138" s="89"/>
      <c r="I2138" s="263" t="s">
        <v>5305</v>
      </c>
      <c r="J2138" s="89"/>
      <c r="K2138" s="89"/>
      <c r="L2138" s="89"/>
      <c r="M2138" s="89"/>
      <c r="N2138" s="264">
        <v>271.92</v>
      </c>
      <c r="O2138" s="264">
        <v>0</v>
      </c>
      <c r="P2138" s="89" t="s">
        <v>670</v>
      </c>
    </row>
    <row r="2139" spans="1:16" ht="63.75" hidden="1">
      <c r="A2139" s="261" t="s">
        <v>557</v>
      </c>
      <c r="B2139" s="89"/>
      <c r="C2139" s="262" t="s">
        <v>777</v>
      </c>
      <c r="D2139" s="84">
        <v>43570</v>
      </c>
      <c r="E2139" s="85" t="s">
        <v>4701</v>
      </c>
      <c r="F2139" s="85" t="s">
        <v>11</v>
      </c>
      <c r="G2139" s="85">
        <v>12124</v>
      </c>
      <c r="H2139" s="89"/>
      <c r="I2139" s="263" t="s">
        <v>5306</v>
      </c>
      <c r="J2139" s="89"/>
      <c r="K2139" s="89"/>
      <c r="L2139" s="89"/>
      <c r="M2139" s="89"/>
      <c r="N2139" s="264">
        <v>1038.8</v>
      </c>
      <c r="O2139" s="264">
        <v>0</v>
      </c>
      <c r="P2139" s="89" t="s">
        <v>670</v>
      </c>
    </row>
    <row r="2140" spans="1:16" ht="38.25" hidden="1">
      <c r="A2140" s="261" t="s">
        <v>565</v>
      </c>
      <c r="B2140" s="89"/>
      <c r="C2140" s="262" t="s">
        <v>615</v>
      </c>
      <c r="D2140" s="84">
        <v>43570</v>
      </c>
      <c r="E2140" s="85" t="s">
        <v>5062</v>
      </c>
      <c r="F2140" s="85" t="s">
        <v>3</v>
      </c>
      <c r="G2140" s="85">
        <v>1730404</v>
      </c>
      <c r="H2140" s="89"/>
      <c r="I2140" s="263" t="s">
        <v>5531</v>
      </c>
      <c r="J2140" s="89"/>
      <c r="K2140" s="89"/>
      <c r="L2140" s="89"/>
      <c r="M2140" s="89"/>
      <c r="N2140" s="264">
        <v>0</v>
      </c>
      <c r="O2140" s="264">
        <v>1044</v>
      </c>
      <c r="P2140" s="89" t="s">
        <v>670</v>
      </c>
    </row>
    <row r="2141" spans="1:16" ht="51" hidden="1">
      <c r="A2141" s="261" t="s">
        <v>565</v>
      </c>
      <c r="B2141" s="89"/>
      <c r="C2141" s="262" t="s">
        <v>615</v>
      </c>
      <c r="D2141" s="84">
        <v>43570</v>
      </c>
      <c r="E2141" s="85" t="s">
        <v>5063</v>
      </c>
      <c r="F2141" s="85" t="s">
        <v>3</v>
      </c>
      <c r="G2141" s="85">
        <v>1730457</v>
      </c>
      <c r="H2141" s="89"/>
      <c r="I2141" s="263" t="s">
        <v>5532</v>
      </c>
      <c r="J2141" s="89"/>
      <c r="K2141" s="89"/>
      <c r="L2141" s="89"/>
      <c r="M2141" s="89"/>
      <c r="N2141" s="264">
        <v>0</v>
      </c>
      <c r="O2141" s="264">
        <v>783.82</v>
      </c>
      <c r="P2141" s="89" t="s">
        <v>741</v>
      </c>
    </row>
    <row r="2142" spans="1:16" ht="51" hidden="1">
      <c r="A2142" s="261" t="s">
        <v>565</v>
      </c>
      <c r="B2142" s="89"/>
      <c r="C2142" s="262" t="s">
        <v>615</v>
      </c>
      <c r="D2142" s="84">
        <v>43570</v>
      </c>
      <c r="E2142" s="85" t="s">
        <v>5064</v>
      </c>
      <c r="F2142" s="85" t="s">
        <v>3</v>
      </c>
      <c r="G2142" s="85">
        <v>1730463</v>
      </c>
      <c r="H2142" s="89"/>
      <c r="I2142" s="263" t="s">
        <v>5533</v>
      </c>
      <c r="J2142" s="89"/>
      <c r="K2142" s="89"/>
      <c r="L2142" s="89"/>
      <c r="M2142" s="89"/>
      <c r="N2142" s="264">
        <v>0</v>
      </c>
      <c r="O2142" s="264">
        <v>877.80000000000007</v>
      </c>
      <c r="P2142" s="89" t="s">
        <v>670</v>
      </c>
    </row>
    <row r="2143" spans="1:16" ht="51" hidden="1">
      <c r="A2143" s="261" t="s">
        <v>565</v>
      </c>
      <c r="B2143" s="89"/>
      <c r="C2143" s="262" t="s">
        <v>615</v>
      </c>
      <c r="D2143" s="84">
        <v>43570</v>
      </c>
      <c r="E2143" s="85" t="s">
        <v>5065</v>
      </c>
      <c r="F2143" s="85" t="s">
        <v>3</v>
      </c>
      <c r="G2143" s="85">
        <v>1730466</v>
      </c>
      <c r="H2143" s="89"/>
      <c r="I2143" s="263" t="s">
        <v>5534</v>
      </c>
      <c r="J2143" s="89"/>
      <c r="K2143" s="89"/>
      <c r="L2143" s="89"/>
      <c r="M2143" s="89"/>
      <c r="N2143" s="264">
        <v>0</v>
      </c>
      <c r="O2143" s="264">
        <v>877.80000000000007</v>
      </c>
      <c r="P2143" s="89" t="s">
        <v>670</v>
      </c>
    </row>
    <row r="2144" spans="1:16" ht="51" hidden="1">
      <c r="A2144" s="261" t="s">
        <v>565</v>
      </c>
      <c r="B2144" s="89"/>
      <c r="C2144" s="262" t="s">
        <v>615</v>
      </c>
      <c r="D2144" s="84">
        <v>43570</v>
      </c>
      <c r="E2144" s="85" t="s">
        <v>5066</v>
      </c>
      <c r="F2144" s="85" t="s">
        <v>3</v>
      </c>
      <c r="G2144" s="85">
        <v>1730467</v>
      </c>
      <c r="H2144" s="89"/>
      <c r="I2144" s="263" t="s">
        <v>5535</v>
      </c>
      <c r="J2144" s="89"/>
      <c r="K2144" s="89"/>
      <c r="L2144" s="89"/>
      <c r="M2144" s="89"/>
      <c r="N2144" s="264">
        <v>0</v>
      </c>
      <c r="O2144" s="264">
        <v>877.80000000000007</v>
      </c>
      <c r="P2144" s="89" t="s">
        <v>670</v>
      </c>
    </row>
    <row r="2145" spans="1:16" ht="51" hidden="1">
      <c r="A2145" s="261" t="s">
        <v>565</v>
      </c>
      <c r="B2145" s="89"/>
      <c r="C2145" s="262" t="s">
        <v>615</v>
      </c>
      <c r="D2145" s="84">
        <v>43570</v>
      </c>
      <c r="E2145" s="85" t="s">
        <v>5067</v>
      </c>
      <c r="F2145" s="85" t="s">
        <v>3</v>
      </c>
      <c r="G2145" s="85">
        <v>1730468</v>
      </c>
      <c r="H2145" s="89"/>
      <c r="I2145" s="263" t="s">
        <v>5536</v>
      </c>
      <c r="J2145" s="89"/>
      <c r="K2145" s="89"/>
      <c r="L2145" s="89"/>
      <c r="M2145" s="89"/>
      <c r="N2145" s="264">
        <v>0</v>
      </c>
      <c r="O2145" s="264">
        <v>877.80000000000007</v>
      </c>
      <c r="P2145" s="89" t="s">
        <v>670</v>
      </c>
    </row>
    <row r="2146" spans="1:16" ht="51" hidden="1">
      <c r="A2146" s="261" t="s">
        <v>565</v>
      </c>
      <c r="B2146" s="89"/>
      <c r="C2146" s="262" t="s">
        <v>615</v>
      </c>
      <c r="D2146" s="84">
        <v>43570</v>
      </c>
      <c r="E2146" s="85" t="s">
        <v>5068</v>
      </c>
      <c r="F2146" s="85" t="s">
        <v>3</v>
      </c>
      <c r="G2146" s="85">
        <v>1730472</v>
      </c>
      <c r="H2146" s="89"/>
      <c r="I2146" s="263" t="s">
        <v>5537</v>
      </c>
      <c r="J2146" s="89"/>
      <c r="K2146" s="89"/>
      <c r="L2146" s="89"/>
      <c r="M2146" s="89"/>
      <c r="N2146" s="264">
        <v>0</v>
      </c>
      <c r="O2146" s="264">
        <v>877.80000000000007</v>
      </c>
      <c r="P2146" s="89" t="s">
        <v>670</v>
      </c>
    </row>
    <row r="2147" spans="1:16" ht="51" hidden="1">
      <c r="A2147" s="261" t="s">
        <v>565</v>
      </c>
      <c r="B2147" s="89"/>
      <c r="C2147" s="262" t="s">
        <v>615</v>
      </c>
      <c r="D2147" s="84">
        <v>43570</v>
      </c>
      <c r="E2147" s="85" t="s">
        <v>5069</v>
      </c>
      <c r="F2147" s="85" t="s">
        <v>3</v>
      </c>
      <c r="G2147" s="85">
        <v>1730473</v>
      </c>
      <c r="H2147" s="89"/>
      <c r="I2147" s="263" t="s">
        <v>5538</v>
      </c>
      <c r="J2147" s="89"/>
      <c r="K2147" s="89"/>
      <c r="L2147" s="89"/>
      <c r="M2147" s="89"/>
      <c r="N2147" s="264">
        <v>0</v>
      </c>
      <c r="O2147" s="264">
        <v>877.80000000000007</v>
      </c>
      <c r="P2147" s="89" t="s">
        <v>670</v>
      </c>
    </row>
    <row r="2148" spans="1:16" ht="51" hidden="1">
      <c r="A2148" s="261" t="s">
        <v>565</v>
      </c>
      <c r="B2148" s="89"/>
      <c r="C2148" s="262" t="s">
        <v>615</v>
      </c>
      <c r="D2148" s="84">
        <v>43570</v>
      </c>
      <c r="E2148" s="85" t="s">
        <v>5070</v>
      </c>
      <c r="F2148" s="85" t="s">
        <v>3</v>
      </c>
      <c r="G2148" s="85">
        <v>1730477</v>
      </c>
      <c r="H2148" s="89"/>
      <c r="I2148" s="263" t="s">
        <v>5539</v>
      </c>
      <c r="J2148" s="89"/>
      <c r="K2148" s="89"/>
      <c r="L2148" s="89"/>
      <c r="M2148" s="89"/>
      <c r="N2148" s="264">
        <v>0</v>
      </c>
      <c r="O2148" s="264">
        <v>877.80000000000007</v>
      </c>
      <c r="P2148" s="89" t="s">
        <v>670</v>
      </c>
    </row>
    <row r="2149" spans="1:16" ht="51" hidden="1">
      <c r="A2149" s="261" t="s">
        <v>565</v>
      </c>
      <c r="B2149" s="89"/>
      <c r="C2149" s="262" t="s">
        <v>615</v>
      </c>
      <c r="D2149" s="84">
        <v>43570</v>
      </c>
      <c r="E2149" s="85" t="s">
        <v>5071</v>
      </c>
      <c r="F2149" s="85" t="s">
        <v>3</v>
      </c>
      <c r="G2149" s="85">
        <v>1730483</v>
      </c>
      <c r="H2149" s="89"/>
      <c r="I2149" s="263" t="s">
        <v>5540</v>
      </c>
      <c r="J2149" s="89"/>
      <c r="K2149" s="89"/>
      <c r="L2149" s="89"/>
      <c r="M2149" s="89"/>
      <c r="N2149" s="264">
        <v>0</v>
      </c>
      <c r="O2149" s="264">
        <v>877.80000000000007</v>
      </c>
      <c r="P2149" s="89" t="s">
        <v>670</v>
      </c>
    </row>
    <row r="2150" spans="1:16" ht="51" hidden="1">
      <c r="A2150" s="261" t="s">
        <v>565</v>
      </c>
      <c r="B2150" s="89"/>
      <c r="C2150" s="262" t="s">
        <v>615</v>
      </c>
      <c r="D2150" s="84">
        <v>43570</v>
      </c>
      <c r="E2150" s="85" t="s">
        <v>5072</v>
      </c>
      <c r="F2150" s="85" t="s">
        <v>3</v>
      </c>
      <c r="G2150" s="85">
        <v>1730502</v>
      </c>
      <c r="H2150" s="89"/>
      <c r="I2150" s="263" t="s">
        <v>5541</v>
      </c>
      <c r="J2150" s="89"/>
      <c r="K2150" s="89"/>
      <c r="L2150" s="89"/>
      <c r="M2150" s="89"/>
      <c r="N2150" s="264">
        <v>0</v>
      </c>
      <c r="O2150" s="264">
        <v>38713.26</v>
      </c>
      <c r="P2150" s="89" t="s">
        <v>670</v>
      </c>
    </row>
    <row r="2151" spans="1:16" ht="51" hidden="1">
      <c r="A2151" s="261">
        <v>591</v>
      </c>
      <c r="B2151" s="89"/>
      <c r="C2151" s="262" t="s">
        <v>1364</v>
      </c>
      <c r="D2151" s="84">
        <v>43570</v>
      </c>
      <c r="E2151" s="85" t="s">
        <v>5073</v>
      </c>
      <c r="F2151" s="85" t="s">
        <v>3</v>
      </c>
      <c r="G2151" s="85">
        <v>1729918</v>
      </c>
      <c r="H2151" s="89"/>
      <c r="I2151" s="263" t="s">
        <v>5542</v>
      </c>
      <c r="J2151" s="89"/>
      <c r="K2151" s="89"/>
      <c r="L2151" s="89"/>
      <c r="M2151" s="89"/>
      <c r="N2151" s="264">
        <v>0</v>
      </c>
      <c r="O2151" s="264">
        <v>35000</v>
      </c>
      <c r="P2151" s="89" t="s">
        <v>670</v>
      </c>
    </row>
    <row r="2152" spans="1:16" ht="51" hidden="1">
      <c r="A2152" s="261" t="s">
        <v>565</v>
      </c>
      <c r="B2152" s="89"/>
      <c r="C2152" s="262" t="s">
        <v>615</v>
      </c>
      <c r="D2152" s="84">
        <v>43570</v>
      </c>
      <c r="E2152" s="85" t="s">
        <v>5074</v>
      </c>
      <c r="F2152" s="85" t="s">
        <v>3</v>
      </c>
      <c r="G2152" s="85">
        <v>1730093</v>
      </c>
      <c r="H2152" s="89"/>
      <c r="I2152" s="263" t="s">
        <v>5543</v>
      </c>
      <c r="J2152" s="89"/>
      <c r="K2152" s="89"/>
      <c r="L2152" s="89"/>
      <c r="M2152" s="89"/>
      <c r="N2152" s="264">
        <v>0</v>
      </c>
      <c r="O2152" s="264">
        <v>7063.99</v>
      </c>
      <c r="P2152" s="89" t="s">
        <v>670</v>
      </c>
    </row>
    <row r="2153" spans="1:16" ht="51" hidden="1">
      <c r="A2153" s="261" t="s">
        <v>565</v>
      </c>
      <c r="B2153" s="89"/>
      <c r="C2153" s="262" t="s">
        <v>615</v>
      </c>
      <c r="D2153" s="84">
        <v>43570</v>
      </c>
      <c r="E2153" s="85" t="s">
        <v>5075</v>
      </c>
      <c r="F2153" s="85" t="s">
        <v>3</v>
      </c>
      <c r="G2153" s="85">
        <v>1730096</v>
      </c>
      <c r="H2153" s="89"/>
      <c r="I2153" s="263" t="s">
        <v>5544</v>
      </c>
      <c r="J2153" s="89"/>
      <c r="K2153" s="89"/>
      <c r="L2153" s="89"/>
      <c r="M2153" s="89"/>
      <c r="N2153" s="264">
        <v>0</v>
      </c>
      <c r="O2153" s="264">
        <v>6679</v>
      </c>
      <c r="P2153" s="89" t="s">
        <v>670</v>
      </c>
    </row>
    <row r="2154" spans="1:16" ht="51" hidden="1">
      <c r="A2154" s="261">
        <v>591</v>
      </c>
      <c r="B2154" s="89"/>
      <c r="C2154" s="262" t="s">
        <v>1364</v>
      </c>
      <c r="D2154" s="84">
        <v>43570</v>
      </c>
      <c r="E2154" s="85" t="s">
        <v>5076</v>
      </c>
      <c r="F2154" s="85" t="s">
        <v>3</v>
      </c>
      <c r="G2154" s="85">
        <v>1730237</v>
      </c>
      <c r="H2154" s="89"/>
      <c r="I2154" s="263" t="s">
        <v>5545</v>
      </c>
      <c r="J2154" s="89"/>
      <c r="K2154" s="89"/>
      <c r="L2154" s="89"/>
      <c r="M2154" s="89"/>
      <c r="N2154" s="264">
        <v>0</v>
      </c>
      <c r="O2154" s="264">
        <v>5661.99</v>
      </c>
      <c r="P2154" s="89" t="s">
        <v>670</v>
      </c>
    </row>
    <row r="2155" spans="1:16" ht="51" hidden="1">
      <c r="A2155" s="261" t="s">
        <v>565</v>
      </c>
      <c r="B2155" s="89"/>
      <c r="C2155" s="262" t="s">
        <v>615</v>
      </c>
      <c r="D2155" s="84">
        <v>43570</v>
      </c>
      <c r="E2155" s="85" t="s">
        <v>5077</v>
      </c>
      <c r="F2155" s="85" t="s">
        <v>3</v>
      </c>
      <c r="G2155" s="85">
        <v>1729938</v>
      </c>
      <c r="H2155" s="89"/>
      <c r="I2155" s="263" t="s">
        <v>5546</v>
      </c>
      <c r="J2155" s="89"/>
      <c r="K2155" s="89"/>
      <c r="L2155" s="89"/>
      <c r="M2155" s="89"/>
      <c r="N2155" s="264">
        <v>0</v>
      </c>
      <c r="O2155" s="264">
        <v>61.72</v>
      </c>
      <c r="P2155" s="89" t="s">
        <v>670</v>
      </c>
    </row>
    <row r="2156" spans="1:16" ht="38.25" hidden="1">
      <c r="A2156" s="261" t="s">
        <v>565</v>
      </c>
      <c r="B2156" s="89"/>
      <c r="C2156" s="262" t="s">
        <v>615</v>
      </c>
      <c r="D2156" s="84">
        <v>43570</v>
      </c>
      <c r="E2156" s="85" t="s">
        <v>5078</v>
      </c>
      <c r="F2156" s="85" t="s">
        <v>3</v>
      </c>
      <c r="G2156" s="85">
        <v>1730274</v>
      </c>
      <c r="H2156" s="89"/>
      <c r="I2156" s="263" t="s">
        <v>5547</v>
      </c>
      <c r="J2156" s="89"/>
      <c r="K2156" s="89"/>
      <c r="L2156" s="89"/>
      <c r="M2156" s="89"/>
      <c r="N2156" s="264">
        <v>0</v>
      </c>
      <c r="O2156" s="264">
        <v>290.88</v>
      </c>
      <c r="P2156" s="89" t="s">
        <v>670</v>
      </c>
    </row>
    <row r="2157" spans="1:16" ht="38.25" hidden="1">
      <c r="A2157" s="261" t="s">
        <v>565</v>
      </c>
      <c r="B2157" s="89"/>
      <c r="C2157" s="262" t="s">
        <v>615</v>
      </c>
      <c r="D2157" s="84">
        <v>43570</v>
      </c>
      <c r="E2157" s="85" t="s">
        <v>5079</v>
      </c>
      <c r="F2157" s="85" t="s">
        <v>3</v>
      </c>
      <c r="G2157" s="85">
        <v>1730113</v>
      </c>
      <c r="H2157" s="89"/>
      <c r="I2157" s="263" t="s">
        <v>5548</v>
      </c>
      <c r="J2157" s="89"/>
      <c r="K2157" s="89"/>
      <c r="L2157" s="89"/>
      <c r="M2157" s="89"/>
      <c r="N2157" s="264">
        <v>0</v>
      </c>
      <c r="O2157" s="264">
        <v>2868.09</v>
      </c>
      <c r="P2157" s="89" t="s">
        <v>670</v>
      </c>
    </row>
    <row r="2158" spans="1:16" ht="38.25" hidden="1">
      <c r="A2158" s="261" t="s">
        <v>565</v>
      </c>
      <c r="B2158" s="89"/>
      <c r="C2158" s="262" t="s">
        <v>615</v>
      </c>
      <c r="D2158" s="84">
        <v>43570</v>
      </c>
      <c r="E2158" s="85" t="s">
        <v>5080</v>
      </c>
      <c r="F2158" s="85" t="s">
        <v>3</v>
      </c>
      <c r="G2158" s="85">
        <v>1730056</v>
      </c>
      <c r="H2158" s="89"/>
      <c r="I2158" s="263" t="s">
        <v>5549</v>
      </c>
      <c r="J2158" s="89"/>
      <c r="K2158" s="89"/>
      <c r="L2158" s="89"/>
      <c r="M2158" s="89"/>
      <c r="N2158" s="264">
        <v>0</v>
      </c>
      <c r="O2158" s="264">
        <v>2</v>
      </c>
      <c r="P2158" s="89" t="s">
        <v>670</v>
      </c>
    </row>
    <row r="2159" spans="1:16" ht="76.5" hidden="1">
      <c r="A2159" s="261" t="s">
        <v>557</v>
      </c>
      <c r="B2159" s="89"/>
      <c r="C2159" s="262" t="s">
        <v>777</v>
      </c>
      <c r="D2159" s="84">
        <v>43571</v>
      </c>
      <c r="E2159" s="85" t="s">
        <v>4702</v>
      </c>
      <c r="F2159" s="85" t="s">
        <v>6</v>
      </c>
      <c r="G2159" s="85">
        <v>1106528</v>
      </c>
      <c r="H2159" s="89"/>
      <c r="I2159" s="263" t="s">
        <v>5307</v>
      </c>
      <c r="J2159" s="89"/>
      <c r="K2159" s="89"/>
      <c r="L2159" s="89"/>
      <c r="M2159" s="89"/>
      <c r="N2159" s="264">
        <v>0</v>
      </c>
      <c r="O2159" s="264">
        <v>664000</v>
      </c>
      <c r="P2159" s="89" t="s">
        <v>670</v>
      </c>
    </row>
    <row r="2160" spans="1:16" ht="51" hidden="1">
      <c r="A2160" s="261">
        <v>291</v>
      </c>
      <c r="B2160" s="89"/>
      <c r="C2160" s="262" t="s">
        <v>129</v>
      </c>
      <c r="D2160" s="84">
        <v>43571</v>
      </c>
      <c r="E2160" s="85" t="s">
        <v>4703</v>
      </c>
      <c r="F2160" s="85" t="s">
        <v>6</v>
      </c>
      <c r="G2160" s="85">
        <v>1106578</v>
      </c>
      <c r="H2160" s="89"/>
      <c r="I2160" s="263" t="s">
        <v>5308</v>
      </c>
      <c r="J2160" s="89"/>
      <c r="K2160" s="89"/>
      <c r="L2160" s="89"/>
      <c r="M2160" s="89"/>
      <c r="N2160" s="264">
        <v>0</v>
      </c>
      <c r="O2160" s="264">
        <v>14649178.5</v>
      </c>
      <c r="P2160" s="89" t="s">
        <v>670</v>
      </c>
    </row>
    <row r="2161" spans="1:16" ht="38.25" hidden="1">
      <c r="A2161" s="261" t="s">
        <v>565</v>
      </c>
      <c r="B2161" s="89"/>
      <c r="C2161" s="262" t="s">
        <v>615</v>
      </c>
      <c r="D2161" s="84">
        <v>43571</v>
      </c>
      <c r="E2161" s="85" t="s">
        <v>5081</v>
      </c>
      <c r="F2161" s="85" t="s">
        <v>3</v>
      </c>
      <c r="G2161" s="85">
        <v>1731183</v>
      </c>
      <c r="H2161" s="89"/>
      <c r="I2161" s="263" t="s">
        <v>5531</v>
      </c>
      <c r="J2161" s="89"/>
      <c r="K2161" s="89"/>
      <c r="L2161" s="89"/>
      <c r="M2161" s="89"/>
      <c r="N2161" s="264">
        <v>0</v>
      </c>
      <c r="O2161" s="264">
        <v>0.21</v>
      </c>
      <c r="P2161" s="89" t="s">
        <v>670</v>
      </c>
    </row>
    <row r="2162" spans="1:16" ht="51" hidden="1">
      <c r="A2162" s="261" t="s">
        <v>565</v>
      </c>
      <c r="B2162" s="89"/>
      <c r="C2162" s="262" t="s">
        <v>615</v>
      </c>
      <c r="D2162" s="84">
        <v>43571</v>
      </c>
      <c r="E2162" s="85" t="s">
        <v>5082</v>
      </c>
      <c r="F2162" s="85" t="s">
        <v>3</v>
      </c>
      <c r="G2162" s="85">
        <v>1731335</v>
      </c>
      <c r="H2162" s="89"/>
      <c r="I2162" s="263" t="s">
        <v>5550</v>
      </c>
      <c r="J2162" s="89"/>
      <c r="K2162" s="89"/>
      <c r="L2162" s="89"/>
      <c r="M2162" s="89"/>
      <c r="N2162" s="264">
        <v>0</v>
      </c>
      <c r="O2162" s="264">
        <v>5.28</v>
      </c>
      <c r="P2162" s="89" t="s">
        <v>670</v>
      </c>
    </row>
    <row r="2163" spans="1:16" ht="51" hidden="1">
      <c r="A2163" s="261" t="s">
        <v>565</v>
      </c>
      <c r="B2163" s="89"/>
      <c r="C2163" s="262" t="s">
        <v>615</v>
      </c>
      <c r="D2163" s="84">
        <v>43571</v>
      </c>
      <c r="E2163" s="85" t="s">
        <v>5083</v>
      </c>
      <c r="F2163" s="85" t="s">
        <v>3</v>
      </c>
      <c r="G2163" s="85">
        <v>1731332</v>
      </c>
      <c r="H2163" s="89"/>
      <c r="I2163" s="263" t="s">
        <v>5551</v>
      </c>
      <c r="J2163" s="89"/>
      <c r="K2163" s="89"/>
      <c r="L2163" s="89"/>
      <c r="M2163" s="89"/>
      <c r="N2163" s="264">
        <v>0</v>
      </c>
      <c r="O2163" s="264">
        <v>5.28</v>
      </c>
      <c r="P2163" s="89" t="s">
        <v>670</v>
      </c>
    </row>
    <row r="2164" spans="1:16" ht="51" hidden="1">
      <c r="A2164" s="261" t="s">
        <v>565</v>
      </c>
      <c r="B2164" s="89"/>
      <c r="C2164" s="262" t="s">
        <v>615</v>
      </c>
      <c r="D2164" s="84">
        <v>43571</v>
      </c>
      <c r="E2164" s="85" t="s">
        <v>5084</v>
      </c>
      <c r="F2164" s="85" t="s">
        <v>3</v>
      </c>
      <c r="G2164" s="85">
        <v>1731329</v>
      </c>
      <c r="H2164" s="89"/>
      <c r="I2164" s="263" t="s">
        <v>5552</v>
      </c>
      <c r="J2164" s="89"/>
      <c r="K2164" s="89"/>
      <c r="L2164" s="89"/>
      <c r="M2164" s="89"/>
      <c r="N2164" s="264">
        <v>0</v>
      </c>
      <c r="O2164" s="264">
        <v>5.28</v>
      </c>
      <c r="P2164" s="89" t="s">
        <v>670</v>
      </c>
    </row>
    <row r="2165" spans="1:16" ht="51" hidden="1">
      <c r="A2165" s="261" t="s">
        <v>563</v>
      </c>
      <c r="B2165" s="89"/>
      <c r="C2165" s="262" t="s">
        <v>614</v>
      </c>
      <c r="D2165" s="84">
        <v>43571</v>
      </c>
      <c r="E2165" s="85" t="s">
        <v>5085</v>
      </c>
      <c r="F2165" s="85" t="s">
        <v>3</v>
      </c>
      <c r="G2165" s="85">
        <v>1730983</v>
      </c>
      <c r="H2165" s="89"/>
      <c r="I2165" s="263" t="s">
        <v>5553</v>
      </c>
      <c r="J2165" s="89"/>
      <c r="K2165" s="89"/>
      <c r="L2165" s="89"/>
      <c r="M2165" s="89"/>
      <c r="N2165" s="264">
        <v>0</v>
      </c>
      <c r="O2165" s="264">
        <v>127696.56</v>
      </c>
      <c r="P2165" s="89" t="s">
        <v>670</v>
      </c>
    </row>
    <row r="2166" spans="1:16" ht="51" hidden="1">
      <c r="A2166" s="261">
        <v>16</v>
      </c>
      <c r="B2166" s="89"/>
      <c r="C2166" s="262" t="s">
        <v>43</v>
      </c>
      <c r="D2166" s="84">
        <v>43571</v>
      </c>
      <c r="E2166" s="85" t="s">
        <v>5086</v>
      </c>
      <c r="F2166" s="85" t="s">
        <v>3</v>
      </c>
      <c r="G2166" s="85">
        <v>1731077</v>
      </c>
      <c r="H2166" s="89"/>
      <c r="I2166" s="263" t="s">
        <v>5554</v>
      </c>
      <c r="J2166" s="89"/>
      <c r="K2166" s="89"/>
      <c r="L2166" s="89"/>
      <c r="M2166" s="89"/>
      <c r="N2166" s="264">
        <v>0</v>
      </c>
      <c r="O2166" s="264">
        <v>1188.4000000000001</v>
      </c>
      <c r="P2166" s="89" t="s">
        <v>670</v>
      </c>
    </row>
    <row r="2167" spans="1:16" ht="51" hidden="1">
      <c r="A2167" s="261" t="s">
        <v>565</v>
      </c>
      <c r="B2167" s="89"/>
      <c r="C2167" s="262" t="s">
        <v>615</v>
      </c>
      <c r="D2167" s="84">
        <v>43571</v>
      </c>
      <c r="E2167" s="85" t="s">
        <v>5087</v>
      </c>
      <c r="F2167" s="85" t="s">
        <v>3</v>
      </c>
      <c r="G2167" s="85">
        <v>1730917</v>
      </c>
      <c r="H2167" s="89"/>
      <c r="I2167" s="263" t="s">
        <v>5555</v>
      </c>
      <c r="J2167" s="89"/>
      <c r="K2167" s="89"/>
      <c r="L2167" s="89"/>
      <c r="M2167" s="89"/>
      <c r="N2167" s="264">
        <v>0</v>
      </c>
      <c r="O2167" s="264">
        <v>8316</v>
      </c>
      <c r="P2167" s="89" t="s">
        <v>670</v>
      </c>
    </row>
    <row r="2168" spans="1:16" ht="63.75" hidden="1">
      <c r="A2168" s="261" t="s">
        <v>556</v>
      </c>
      <c r="B2168" s="89"/>
      <c r="C2168" s="262" t="s">
        <v>616</v>
      </c>
      <c r="D2168" s="84">
        <v>43571</v>
      </c>
      <c r="E2168" s="85" t="s">
        <v>5088</v>
      </c>
      <c r="F2168" s="85" t="s">
        <v>3</v>
      </c>
      <c r="G2168" s="85">
        <v>1731045</v>
      </c>
      <c r="H2168" s="89"/>
      <c r="I2168" s="263" t="s">
        <v>5556</v>
      </c>
      <c r="J2168" s="89"/>
      <c r="K2168" s="89"/>
      <c r="L2168" s="89"/>
      <c r="M2168" s="89"/>
      <c r="N2168" s="264">
        <v>0</v>
      </c>
      <c r="O2168" s="264">
        <v>280</v>
      </c>
      <c r="P2168" s="89" t="s">
        <v>670</v>
      </c>
    </row>
    <row r="2169" spans="1:16" ht="63.75" hidden="1">
      <c r="A2169" s="261" t="s">
        <v>556</v>
      </c>
      <c r="B2169" s="89"/>
      <c r="C2169" s="262" t="s">
        <v>616</v>
      </c>
      <c r="D2169" s="84">
        <v>43571</v>
      </c>
      <c r="E2169" s="85" t="s">
        <v>5089</v>
      </c>
      <c r="F2169" s="85" t="s">
        <v>3</v>
      </c>
      <c r="G2169" s="85">
        <v>1731047</v>
      </c>
      <c r="H2169" s="89"/>
      <c r="I2169" s="263" t="s">
        <v>5557</v>
      </c>
      <c r="J2169" s="89"/>
      <c r="K2169" s="89"/>
      <c r="L2169" s="89"/>
      <c r="M2169" s="89"/>
      <c r="N2169" s="264">
        <v>0</v>
      </c>
      <c r="O2169" s="264">
        <v>420</v>
      </c>
      <c r="P2169" s="89" t="s">
        <v>670</v>
      </c>
    </row>
    <row r="2170" spans="1:16" ht="63.75" hidden="1">
      <c r="A2170" s="261" t="s">
        <v>556</v>
      </c>
      <c r="B2170" s="89"/>
      <c r="C2170" s="262" t="s">
        <v>616</v>
      </c>
      <c r="D2170" s="84">
        <v>43571</v>
      </c>
      <c r="E2170" s="85" t="s">
        <v>5090</v>
      </c>
      <c r="F2170" s="85" t="s">
        <v>3</v>
      </c>
      <c r="G2170" s="85">
        <v>1731049</v>
      </c>
      <c r="H2170" s="89"/>
      <c r="I2170" s="263" t="s">
        <v>5558</v>
      </c>
      <c r="J2170" s="89"/>
      <c r="K2170" s="89"/>
      <c r="L2170" s="89"/>
      <c r="M2170" s="89"/>
      <c r="N2170" s="264">
        <v>0</v>
      </c>
      <c r="O2170" s="264">
        <v>625</v>
      </c>
      <c r="P2170" s="89" t="s">
        <v>670</v>
      </c>
    </row>
    <row r="2171" spans="1:16" ht="51" hidden="1">
      <c r="A2171" s="261" t="s">
        <v>565</v>
      </c>
      <c r="B2171" s="89"/>
      <c r="C2171" s="262" t="s">
        <v>615</v>
      </c>
      <c r="D2171" s="84">
        <v>43571</v>
      </c>
      <c r="E2171" s="85" t="s">
        <v>5091</v>
      </c>
      <c r="F2171" s="85" t="s">
        <v>3</v>
      </c>
      <c r="G2171" s="85">
        <v>1730809</v>
      </c>
      <c r="H2171" s="89"/>
      <c r="I2171" s="263" t="s">
        <v>5559</v>
      </c>
      <c r="J2171" s="89"/>
      <c r="K2171" s="89"/>
      <c r="L2171" s="89"/>
      <c r="M2171" s="89"/>
      <c r="N2171" s="264">
        <v>0</v>
      </c>
      <c r="O2171" s="264">
        <v>1257</v>
      </c>
      <c r="P2171" s="89" t="s">
        <v>670</v>
      </c>
    </row>
    <row r="2172" spans="1:16" ht="51" hidden="1">
      <c r="A2172" s="261" t="s">
        <v>565</v>
      </c>
      <c r="B2172" s="89"/>
      <c r="C2172" s="262" t="s">
        <v>615</v>
      </c>
      <c r="D2172" s="84">
        <v>43571</v>
      </c>
      <c r="E2172" s="85" t="s">
        <v>5092</v>
      </c>
      <c r="F2172" s="85" t="s">
        <v>3</v>
      </c>
      <c r="G2172" s="85">
        <v>1730850</v>
      </c>
      <c r="H2172" s="89"/>
      <c r="I2172" s="263" t="s">
        <v>5560</v>
      </c>
      <c r="J2172" s="89"/>
      <c r="K2172" s="89"/>
      <c r="L2172" s="89"/>
      <c r="M2172" s="89"/>
      <c r="N2172" s="264">
        <v>0</v>
      </c>
      <c r="O2172" s="264">
        <v>2252.98</v>
      </c>
      <c r="P2172" s="89" t="s">
        <v>741</v>
      </c>
    </row>
    <row r="2173" spans="1:16" ht="51" hidden="1">
      <c r="A2173" s="261" t="s">
        <v>565</v>
      </c>
      <c r="B2173" s="89"/>
      <c r="C2173" s="262" t="s">
        <v>615</v>
      </c>
      <c r="D2173" s="84">
        <v>43571</v>
      </c>
      <c r="E2173" s="85" t="s">
        <v>5093</v>
      </c>
      <c r="F2173" s="85" t="s">
        <v>3</v>
      </c>
      <c r="G2173" s="85">
        <v>1730882</v>
      </c>
      <c r="H2173" s="89"/>
      <c r="I2173" s="263" t="s">
        <v>5561</v>
      </c>
      <c r="J2173" s="89"/>
      <c r="K2173" s="89"/>
      <c r="L2173" s="89"/>
      <c r="M2173" s="89"/>
      <c r="N2173" s="264">
        <v>0</v>
      </c>
      <c r="O2173" s="264">
        <v>4377</v>
      </c>
      <c r="P2173" s="89" t="s">
        <v>670</v>
      </c>
    </row>
    <row r="2174" spans="1:16" ht="51" hidden="1">
      <c r="A2174" s="261">
        <v>35</v>
      </c>
      <c r="B2174" s="89"/>
      <c r="C2174" s="262" t="s">
        <v>46</v>
      </c>
      <c r="D2174" s="84">
        <v>43571</v>
      </c>
      <c r="E2174" s="85" t="s">
        <v>5094</v>
      </c>
      <c r="F2174" s="85" t="s">
        <v>3</v>
      </c>
      <c r="G2174" s="85">
        <v>1730885</v>
      </c>
      <c r="H2174" s="89"/>
      <c r="I2174" s="263" t="s">
        <v>5562</v>
      </c>
      <c r="J2174" s="89"/>
      <c r="K2174" s="89"/>
      <c r="L2174" s="89"/>
      <c r="M2174" s="89"/>
      <c r="N2174" s="264">
        <v>0</v>
      </c>
      <c r="O2174" s="264">
        <v>4500</v>
      </c>
      <c r="P2174" s="89" t="s">
        <v>670</v>
      </c>
    </row>
    <row r="2175" spans="1:16" ht="51" hidden="1">
      <c r="A2175" s="261">
        <v>270</v>
      </c>
      <c r="B2175" s="89"/>
      <c r="C2175" s="262" t="s">
        <v>120</v>
      </c>
      <c r="D2175" s="84">
        <v>43571</v>
      </c>
      <c r="E2175" s="85" t="s">
        <v>5095</v>
      </c>
      <c r="F2175" s="85" t="s">
        <v>3</v>
      </c>
      <c r="G2175" s="85">
        <v>1730899</v>
      </c>
      <c r="H2175" s="89"/>
      <c r="I2175" s="263" t="s">
        <v>5563</v>
      </c>
      <c r="J2175" s="89"/>
      <c r="K2175" s="89"/>
      <c r="L2175" s="89"/>
      <c r="M2175" s="89"/>
      <c r="N2175" s="264">
        <v>0</v>
      </c>
      <c r="O2175" s="264">
        <v>5083.42</v>
      </c>
      <c r="P2175" s="89" t="s">
        <v>670</v>
      </c>
    </row>
    <row r="2176" spans="1:16" ht="63.75" hidden="1">
      <c r="A2176" s="261">
        <v>270</v>
      </c>
      <c r="B2176" s="89"/>
      <c r="C2176" s="262" t="s">
        <v>120</v>
      </c>
      <c r="D2176" s="84">
        <v>43571</v>
      </c>
      <c r="E2176" s="85" t="s">
        <v>5096</v>
      </c>
      <c r="F2176" s="85" t="s">
        <v>3</v>
      </c>
      <c r="G2176" s="85">
        <v>1730904</v>
      </c>
      <c r="H2176" s="89"/>
      <c r="I2176" s="263" t="s">
        <v>5564</v>
      </c>
      <c r="J2176" s="89"/>
      <c r="K2176" s="89"/>
      <c r="L2176" s="89"/>
      <c r="M2176" s="89"/>
      <c r="N2176" s="264">
        <v>0</v>
      </c>
      <c r="O2176" s="264">
        <v>5391.2</v>
      </c>
      <c r="P2176" s="89" t="s">
        <v>670</v>
      </c>
    </row>
    <row r="2177" spans="1:16" ht="63.75" hidden="1">
      <c r="A2177" s="261">
        <v>25</v>
      </c>
      <c r="B2177" s="89"/>
      <c r="C2177" s="262" t="s">
        <v>45</v>
      </c>
      <c r="D2177" s="84">
        <v>43572</v>
      </c>
      <c r="E2177" s="85" t="s">
        <v>7517</v>
      </c>
      <c r="F2177" s="85" t="s">
        <v>3</v>
      </c>
      <c r="G2177" s="85">
        <v>1731833</v>
      </c>
      <c r="H2177" s="89"/>
      <c r="I2177" s="263" t="s">
        <v>7518</v>
      </c>
      <c r="J2177" s="89"/>
      <c r="K2177" s="89"/>
      <c r="L2177" s="89"/>
      <c r="M2177" s="89"/>
      <c r="N2177" s="264">
        <v>0</v>
      </c>
      <c r="O2177" s="264">
        <v>544</v>
      </c>
      <c r="P2177" s="89" t="s">
        <v>5709</v>
      </c>
    </row>
    <row r="2178" spans="1:16" ht="51" hidden="1">
      <c r="A2178" s="261">
        <v>227</v>
      </c>
      <c r="B2178" s="89"/>
      <c r="C2178" s="262" t="s">
        <v>108</v>
      </c>
      <c r="D2178" s="84">
        <v>43572</v>
      </c>
      <c r="E2178" s="85" t="s">
        <v>4704</v>
      </c>
      <c r="F2178" s="85" t="s">
        <v>671</v>
      </c>
      <c r="G2178" s="85">
        <v>329373</v>
      </c>
      <c r="H2178" s="89"/>
      <c r="I2178" s="263" t="s">
        <v>5309</v>
      </c>
      <c r="J2178" s="89"/>
      <c r="K2178" s="89"/>
      <c r="L2178" s="89"/>
      <c r="M2178" s="89"/>
      <c r="N2178" s="264">
        <v>0</v>
      </c>
      <c r="O2178" s="264">
        <v>6000000</v>
      </c>
      <c r="P2178" s="89" t="s">
        <v>670</v>
      </c>
    </row>
    <row r="2179" spans="1:16" ht="51" hidden="1">
      <c r="A2179" s="261">
        <v>10</v>
      </c>
      <c r="B2179" s="89"/>
      <c r="C2179" s="262" t="s">
        <v>41</v>
      </c>
      <c r="D2179" s="84">
        <v>43572</v>
      </c>
      <c r="E2179" s="85" t="s">
        <v>4705</v>
      </c>
      <c r="F2179" s="85" t="s">
        <v>6</v>
      </c>
      <c r="G2179" s="85">
        <v>1017194</v>
      </c>
      <c r="H2179" s="89"/>
      <c r="I2179" s="263" t="s">
        <v>5310</v>
      </c>
      <c r="J2179" s="89"/>
      <c r="K2179" s="89"/>
      <c r="L2179" s="89"/>
      <c r="M2179" s="89"/>
      <c r="N2179" s="264">
        <v>0</v>
      </c>
      <c r="O2179" s="264">
        <v>1614.43</v>
      </c>
      <c r="P2179" s="89" t="s">
        <v>670</v>
      </c>
    </row>
    <row r="2180" spans="1:16" ht="76.5" hidden="1">
      <c r="A2180" s="261" t="s">
        <v>557</v>
      </c>
      <c r="B2180" s="89"/>
      <c r="C2180" s="262" t="s">
        <v>777</v>
      </c>
      <c r="D2180" s="84">
        <v>43572</v>
      </c>
      <c r="E2180" s="85" t="s">
        <v>4706</v>
      </c>
      <c r="F2180" s="85" t="s">
        <v>6</v>
      </c>
      <c r="G2180" s="85">
        <v>1107316</v>
      </c>
      <c r="H2180" s="89"/>
      <c r="I2180" s="263" t="s">
        <v>5311</v>
      </c>
      <c r="J2180" s="89"/>
      <c r="K2180" s="89"/>
      <c r="L2180" s="89"/>
      <c r="M2180" s="89"/>
      <c r="N2180" s="264">
        <v>0</v>
      </c>
      <c r="O2180" s="264">
        <v>851000</v>
      </c>
      <c r="P2180" s="89" t="s">
        <v>670</v>
      </c>
    </row>
    <row r="2181" spans="1:16" ht="51" hidden="1">
      <c r="A2181" s="261" t="s">
        <v>563</v>
      </c>
      <c r="B2181" s="89"/>
      <c r="C2181" s="262" t="s">
        <v>614</v>
      </c>
      <c r="D2181" s="84">
        <v>43572</v>
      </c>
      <c r="E2181" s="85" t="s">
        <v>5097</v>
      </c>
      <c r="F2181" s="85" t="s">
        <v>3</v>
      </c>
      <c r="G2181" s="85">
        <v>1731774</v>
      </c>
      <c r="H2181" s="89"/>
      <c r="I2181" s="263" t="s">
        <v>5565</v>
      </c>
      <c r="J2181" s="89"/>
      <c r="K2181" s="89"/>
      <c r="L2181" s="89"/>
      <c r="M2181" s="89"/>
      <c r="N2181" s="264">
        <v>0</v>
      </c>
      <c r="O2181" s="264">
        <v>2275.29</v>
      </c>
      <c r="P2181" s="89" t="s">
        <v>670</v>
      </c>
    </row>
    <row r="2182" spans="1:16" ht="38.25" hidden="1">
      <c r="A2182" s="261" t="s">
        <v>565</v>
      </c>
      <c r="B2182" s="89"/>
      <c r="C2182" s="262" t="s">
        <v>615</v>
      </c>
      <c r="D2182" s="84">
        <v>43572</v>
      </c>
      <c r="E2182" s="85" t="s">
        <v>5098</v>
      </c>
      <c r="F2182" s="85" t="s">
        <v>3</v>
      </c>
      <c r="G2182" s="85">
        <v>1731738</v>
      </c>
      <c r="H2182" s="89"/>
      <c r="I2182" s="263" t="s">
        <v>5566</v>
      </c>
      <c r="J2182" s="89"/>
      <c r="K2182" s="89"/>
      <c r="L2182" s="89"/>
      <c r="M2182" s="89"/>
      <c r="N2182" s="264">
        <v>0</v>
      </c>
      <c r="O2182" s="264">
        <v>500</v>
      </c>
      <c r="P2182" s="89" t="s">
        <v>670</v>
      </c>
    </row>
    <row r="2183" spans="1:16" ht="51" hidden="1">
      <c r="A2183" s="261" t="s">
        <v>565</v>
      </c>
      <c r="B2183" s="89"/>
      <c r="C2183" s="262" t="s">
        <v>615</v>
      </c>
      <c r="D2183" s="84">
        <v>43572</v>
      </c>
      <c r="E2183" s="85" t="s">
        <v>5099</v>
      </c>
      <c r="F2183" s="85" t="s">
        <v>3</v>
      </c>
      <c r="G2183" s="85">
        <v>1731706</v>
      </c>
      <c r="H2183" s="89"/>
      <c r="I2183" s="263" t="s">
        <v>5567</v>
      </c>
      <c r="J2183" s="89"/>
      <c r="K2183" s="89"/>
      <c r="L2183" s="89"/>
      <c r="M2183" s="89"/>
      <c r="N2183" s="264">
        <v>0</v>
      </c>
      <c r="O2183" s="264">
        <v>47</v>
      </c>
      <c r="P2183" s="89" t="s">
        <v>670</v>
      </c>
    </row>
    <row r="2184" spans="1:16" ht="51" hidden="1">
      <c r="A2184" s="261" t="s">
        <v>565</v>
      </c>
      <c r="B2184" s="89"/>
      <c r="C2184" s="262" t="s">
        <v>615</v>
      </c>
      <c r="D2184" s="84">
        <v>43572</v>
      </c>
      <c r="E2184" s="85" t="s">
        <v>5100</v>
      </c>
      <c r="F2184" s="85" t="s">
        <v>3</v>
      </c>
      <c r="G2184" s="85">
        <v>1731704</v>
      </c>
      <c r="H2184" s="89"/>
      <c r="I2184" s="263" t="s">
        <v>5568</v>
      </c>
      <c r="J2184" s="89"/>
      <c r="K2184" s="89"/>
      <c r="L2184" s="89"/>
      <c r="M2184" s="89"/>
      <c r="N2184" s="264">
        <v>0</v>
      </c>
      <c r="O2184" s="264">
        <v>877</v>
      </c>
      <c r="P2184" s="89" t="s">
        <v>670</v>
      </c>
    </row>
    <row r="2185" spans="1:16" ht="51" hidden="1">
      <c r="A2185" s="261">
        <v>130</v>
      </c>
      <c r="B2185" s="89"/>
      <c r="C2185" s="262" t="s">
        <v>67</v>
      </c>
      <c r="D2185" s="84">
        <v>43572</v>
      </c>
      <c r="E2185" s="85" t="s">
        <v>5101</v>
      </c>
      <c r="F2185" s="85" t="s">
        <v>3</v>
      </c>
      <c r="G2185" s="85">
        <v>1731899</v>
      </c>
      <c r="H2185" s="89"/>
      <c r="I2185" s="263" t="s">
        <v>5569</v>
      </c>
      <c r="J2185" s="89"/>
      <c r="K2185" s="89"/>
      <c r="L2185" s="89"/>
      <c r="M2185" s="89"/>
      <c r="N2185" s="264">
        <v>0</v>
      </c>
      <c r="O2185" s="264">
        <v>88000</v>
      </c>
      <c r="P2185" s="89" t="s">
        <v>670</v>
      </c>
    </row>
    <row r="2186" spans="1:16" ht="51" hidden="1">
      <c r="A2186" s="261" t="s">
        <v>556</v>
      </c>
      <c r="B2186" s="89"/>
      <c r="C2186" s="262" t="s">
        <v>616</v>
      </c>
      <c r="D2186" s="84">
        <v>43572</v>
      </c>
      <c r="E2186" s="85" t="s">
        <v>5102</v>
      </c>
      <c r="F2186" s="85" t="s">
        <v>3</v>
      </c>
      <c r="G2186" s="85">
        <v>1731748</v>
      </c>
      <c r="H2186" s="89"/>
      <c r="I2186" s="263" t="s">
        <v>5570</v>
      </c>
      <c r="J2186" s="89"/>
      <c r="K2186" s="89"/>
      <c r="L2186" s="89"/>
      <c r="M2186" s="89"/>
      <c r="N2186" s="264">
        <v>0</v>
      </c>
      <c r="O2186" s="264">
        <v>2034</v>
      </c>
      <c r="P2186" s="89" t="s">
        <v>670</v>
      </c>
    </row>
    <row r="2187" spans="1:16" ht="63.75" hidden="1">
      <c r="A2187" s="261">
        <v>287</v>
      </c>
      <c r="B2187" s="89"/>
      <c r="C2187" s="262" t="s">
        <v>126</v>
      </c>
      <c r="D2187" s="84">
        <v>43572</v>
      </c>
      <c r="E2187" s="85" t="s">
        <v>5103</v>
      </c>
      <c r="F2187" s="85" t="s">
        <v>3</v>
      </c>
      <c r="G2187" s="85">
        <v>1731740</v>
      </c>
      <c r="H2187" s="89"/>
      <c r="I2187" s="263" t="s">
        <v>5571</v>
      </c>
      <c r="J2187" s="89"/>
      <c r="K2187" s="89"/>
      <c r="L2187" s="89"/>
      <c r="M2187" s="89"/>
      <c r="N2187" s="264">
        <v>0</v>
      </c>
      <c r="O2187" s="264">
        <v>654</v>
      </c>
      <c r="P2187" s="89" t="s">
        <v>670</v>
      </c>
    </row>
    <row r="2188" spans="1:16" ht="51" hidden="1">
      <c r="A2188" s="261">
        <v>16</v>
      </c>
      <c r="B2188" s="89"/>
      <c r="C2188" s="262" t="s">
        <v>43</v>
      </c>
      <c r="D2188" s="84">
        <v>43572</v>
      </c>
      <c r="E2188" s="85" t="s">
        <v>5104</v>
      </c>
      <c r="F2188" s="85" t="s">
        <v>3</v>
      </c>
      <c r="G2188" s="85">
        <v>1731709</v>
      </c>
      <c r="H2188" s="89"/>
      <c r="I2188" s="263" t="s">
        <v>5572</v>
      </c>
      <c r="J2188" s="89"/>
      <c r="K2188" s="89"/>
      <c r="L2188" s="89"/>
      <c r="M2188" s="89"/>
      <c r="N2188" s="264">
        <v>0</v>
      </c>
      <c r="O2188" s="264">
        <v>581</v>
      </c>
      <c r="P2188" s="89" t="s">
        <v>670</v>
      </c>
    </row>
    <row r="2189" spans="1:16" ht="51" hidden="1">
      <c r="A2189" s="261" t="s">
        <v>565</v>
      </c>
      <c r="B2189" s="89"/>
      <c r="C2189" s="262" t="s">
        <v>615</v>
      </c>
      <c r="D2189" s="84">
        <v>43572</v>
      </c>
      <c r="E2189" s="85" t="s">
        <v>5105</v>
      </c>
      <c r="F2189" s="85" t="s">
        <v>3</v>
      </c>
      <c r="G2189" s="85">
        <v>1731670</v>
      </c>
      <c r="H2189" s="89"/>
      <c r="I2189" s="263" t="s">
        <v>5573</v>
      </c>
      <c r="J2189" s="89"/>
      <c r="K2189" s="89"/>
      <c r="L2189" s="89"/>
      <c r="M2189" s="89"/>
      <c r="N2189" s="264">
        <v>0</v>
      </c>
      <c r="O2189" s="264">
        <v>878.06000000000006</v>
      </c>
      <c r="P2189" s="89" t="s">
        <v>670</v>
      </c>
    </row>
    <row r="2190" spans="1:16" ht="51" hidden="1">
      <c r="A2190" s="261" t="s">
        <v>565</v>
      </c>
      <c r="B2190" s="89"/>
      <c r="C2190" s="262" t="s">
        <v>615</v>
      </c>
      <c r="D2190" s="84">
        <v>43572</v>
      </c>
      <c r="E2190" s="85" t="s">
        <v>5106</v>
      </c>
      <c r="F2190" s="85" t="s">
        <v>3</v>
      </c>
      <c r="G2190" s="85">
        <v>1731667</v>
      </c>
      <c r="H2190" s="89"/>
      <c r="I2190" s="263" t="s">
        <v>5574</v>
      </c>
      <c r="J2190" s="89"/>
      <c r="K2190" s="89"/>
      <c r="L2190" s="89"/>
      <c r="M2190" s="89"/>
      <c r="N2190" s="264">
        <v>0</v>
      </c>
      <c r="O2190" s="264">
        <v>388.35</v>
      </c>
      <c r="P2190" s="89" t="s">
        <v>670</v>
      </c>
    </row>
    <row r="2191" spans="1:16" ht="51" hidden="1">
      <c r="A2191" s="261" t="s">
        <v>565</v>
      </c>
      <c r="B2191" s="89"/>
      <c r="C2191" s="262" t="s">
        <v>615</v>
      </c>
      <c r="D2191" s="84">
        <v>43572</v>
      </c>
      <c r="E2191" s="85" t="s">
        <v>5107</v>
      </c>
      <c r="F2191" s="85" t="s">
        <v>3</v>
      </c>
      <c r="G2191" s="85">
        <v>1731664</v>
      </c>
      <c r="H2191" s="89"/>
      <c r="I2191" s="263" t="s">
        <v>5575</v>
      </c>
      <c r="J2191" s="89"/>
      <c r="K2191" s="89"/>
      <c r="L2191" s="89"/>
      <c r="M2191" s="89"/>
      <c r="N2191" s="264">
        <v>0</v>
      </c>
      <c r="O2191" s="264">
        <v>1461.67</v>
      </c>
      <c r="P2191" s="89" t="s">
        <v>670</v>
      </c>
    </row>
    <row r="2192" spans="1:16" ht="51" hidden="1">
      <c r="A2192" s="261" t="s">
        <v>565</v>
      </c>
      <c r="B2192" s="89"/>
      <c r="C2192" s="262" t="s">
        <v>615</v>
      </c>
      <c r="D2192" s="84">
        <v>43572</v>
      </c>
      <c r="E2192" s="85" t="s">
        <v>5108</v>
      </c>
      <c r="F2192" s="85" t="s">
        <v>3</v>
      </c>
      <c r="G2192" s="85">
        <v>1731660</v>
      </c>
      <c r="H2192" s="89"/>
      <c r="I2192" s="263" t="s">
        <v>5576</v>
      </c>
      <c r="J2192" s="89"/>
      <c r="K2192" s="89"/>
      <c r="L2192" s="89"/>
      <c r="M2192" s="89"/>
      <c r="N2192" s="264">
        <v>0</v>
      </c>
      <c r="O2192" s="264">
        <v>1461.67</v>
      </c>
      <c r="P2192" s="89" t="s">
        <v>670</v>
      </c>
    </row>
    <row r="2193" spans="1:16" ht="51" hidden="1">
      <c r="A2193" s="261" t="s">
        <v>565</v>
      </c>
      <c r="B2193" s="89"/>
      <c r="C2193" s="262" t="s">
        <v>615</v>
      </c>
      <c r="D2193" s="84">
        <v>43572</v>
      </c>
      <c r="E2193" s="85" t="s">
        <v>5109</v>
      </c>
      <c r="F2193" s="85" t="s">
        <v>3</v>
      </c>
      <c r="G2193" s="85">
        <v>1731659</v>
      </c>
      <c r="H2193" s="89"/>
      <c r="I2193" s="263" t="s">
        <v>5577</v>
      </c>
      <c r="J2193" s="89"/>
      <c r="K2193" s="89"/>
      <c r="L2193" s="89"/>
      <c r="M2193" s="89"/>
      <c r="N2193" s="264">
        <v>0</v>
      </c>
      <c r="O2193" s="264">
        <v>1461.67</v>
      </c>
      <c r="P2193" s="89" t="s">
        <v>670</v>
      </c>
    </row>
    <row r="2194" spans="1:16" ht="51" hidden="1">
      <c r="A2194" s="261">
        <v>47</v>
      </c>
      <c r="B2194" s="89"/>
      <c r="C2194" s="262" t="s">
        <v>49</v>
      </c>
      <c r="D2194" s="84">
        <v>43572</v>
      </c>
      <c r="E2194" s="85" t="s">
        <v>5110</v>
      </c>
      <c r="F2194" s="85" t="s">
        <v>3</v>
      </c>
      <c r="G2194" s="85">
        <v>1731701</v>
      </c>
      <c r="H2194" s="89"/>
      <c r="I2194" s="263" t="s">
        <v>5578</v>
      </c>
      <c r="J2194" s="89"/>
      <c r="K2194" s="89"/>
      <c r="L2194" s="89"/>
      <c r="M2194" s="89"/>
      <c r="N2194" s="264">
        <v>0</v>
      </c>
      <c r="O2194" s="264">
        <v>1128</v>
      </c>
      <c r="P2194" s="89" t="s">
        <v>670</v>
      </c>
    </row>
    <row r="2195" spans="1:16" ht="51" hidden="1">
      <c r="A2195" s="261" t="s">
        <v>565</v>
      </c>
      <c r="B2195" s="89"/>
      <c r="C2195" s="262" t="s">
        <v>615</v>
      </c>
      <c r="D2195" s="84">
        <v>43572</v>
      </c>
      <c r="E2195" s="85" t="s">
        <v>5111</v>
      </c>
      <c r="F2195" s="85" t="s">
        <v>3</v>
      </c>
      <c r="G2195" s="85">
        <v>1731694</v>
      </c>
      <c r="H2195" s="89"/>
      <c r="I2195" s="263" t="s">
        <v>5579</v>
      </c>
      <c r="J2195" s="89"/>
      <c r="K2195" s="89"/>
      <c r="L2195" s="89"/>
      <c r="M2195" s="89"/>
      <c r="N2195" s="264">
        <v>0</v>
      </c>
      <c r="O2195" s="264">
        <v>615</v>
      </c>
      <c r="P2195" s="89" t="s">
        <v>670</v>
      </c>
    </row>
    <row r="2196" spans="1:16" ht="51" hidden="1">
      <c r="A2196" s="261" t="s">
        <v>565</v>
      </c>
      <c r="B2196" s="89"/>
      <c r="C2196" s="262" t="s">
        <v>615</v>
      </c>
      <c r="D2196" s="84">
        <v>43572</v>
      </c>
      <c r="E2196" s="85" t="s">
        <v>5112</v>
      </c>
      <c r="F2196" s="85" t="s">
        <v>3</v>
      </c>
      <c r="G2196" s="85">
        <v>1731691</v>
      </c>
      <c r="H2196" s="89"/>
      <c r="I2196" s="263" t="s">
        <v>5580</v>
      </c>
      <c r="J2196" s="89"/>
      <c r="K2196" s="89"/>
      <c r="L2196" s="89"/>
      <c r="M2196" s="89"/>
      <c r="N2196" s="264">
        <v>0</v>
      </c>
      <c r="O2196" s="264">
        <v>27</v>
      </c>
      <c r="P2196" s="89" t="s">
        <v>670</v>
      </c>
    </row>
    <row r="2197" spans="1:16" ht="38.25" hidden="1">
      <c r="A2197" s="261" t="s">
        <v>565</v>
      </c>
      <c r="B2197" s="89"/>
      <c r="C2197" s="262" t="s">
        <v>615</v>
      </c>
      <c r="D2197" s="84">
        <v>43572</v>
      </c>
      <c r="E2197" s="85" t="s">
        <v>5113</v>
      </c>
      <c r="F2197" s="85" t="s">
        <v>3</v>
      </c>
      <c r="G2197" s="85">
        <v>1731656</v>
      </c>
      <c r="H2197" s="89"/>
      <c r="I2197" s="263" t="s">
        <v>5581</v>
      </c>
      <c r="J2197" s="89"/>
      <c r="K2197" s="89"/>
      <c r="L2197" s="89"/>
      <c r="M2197" s="89"/>
      <c r="N2197" s="264">
        <v>0</v>
      </c>
      <c r="O2197" s="264">
        <v>1016.0400000000001</v>
      </c>
      <c r="P2197" s="89" t="s">
        <v>670</v>
      </c>
    </row>
    <row r="2198" spans="1:16" ht="51" hidden="1">
      <c r="A2198" s="261">
        <v>291</v>
      </c>
      <c r="B2198" s="89"/>
      <c r="C2198" s="262" t="s">
        <v>129</v>
      </c>
      <c r="D2198" s="84">
        <v>43572</v>
      </c>
      <c r="E2198" s="85" t="s">
        <v>5114</v>
      </c>
      <c r="F2198" s="85" t="s">
        <v>3</v>
      </c>
      <c r="G2198" s="85">
        <v>1731647</v>
      </c>
      <c r="H2198" s="89"/>
      <c r="I2198" s="263" t="s">
        <v>5582</v>
      </c>
      <c r="J2198" s="89"/>
      <c r="K2198" s="89"/>
      <c r="L2198" s="89"/>
      <c r="M2198" s="89"/>
      <c r="N2198" s="264">
        <v>0</v>
      </c>
      <c r="O2198" s="264">
        <v>70</v>
      </c>
      <c r="P2198" s="89" t="s">
        <v>670</v>
      </c>
    </row>
    <row r="2199" spans="1:16" ht="38.25" hidden="1">
      <c r="A2199" s="261" t="s">
        <v>565</v>
      </c>
      <c r="B2199" s="89"/>
      <c r="C2199" s="262" t="s">
        <v>615</v>
      </c>
      <c r="D2199" s="84">
        <v>43572</v>
      </c>
      <c r="E2199" s="85" t="s">
        <v>5115</v>
      </c>
      <c r="F2199" s="85" t="s">
        <v>3</v>
      </c>
      <c r="G2199" s="85">
        <v>1731595</v>
      </c>
      <c r="H2199" s="89"/>
      <c r="I2199" s="263" t="s">
        <v>2226</v>
      </c>
      <c r="J2199" s="89"/>
      <c r="K2199" s="89"/>
      <c r="L2199" s="89"/>
      <c r="M2199" s="89"/>
      <c r="N2199" s="264">
        <v>0</v>
      </c>
      <c r="O2199" s="264">
        <v>3000</v>
      </c>
      <c r="P2199" s="89" t="s">
        <v>670</v>
      </c>
    </row>
    <row r="2200" spans="1:16" ht="38.25" hidden="1">
      <c r="A2200" s="261" t="s">
        <v>565</v>
      </c>
      <c r="B2200" s="89"/>
      <c r="C2200" s="262" t="s">
        <v>615</v>
      </c>
      <c r="D2200" s="84">
        <v>43572</v>
      </c>
      <c r="E2200" s="85" t="s">
        <v>5116</v>
      </c>
      <c r="F2200" s="85" t="s">
        <v>3</v>
      </c>
      <c r="G2200" s="85">
        <v>1731586</v>
      </c>
      <c r="H2200" s="89"/>
      <c r="I2200" s="263" t="s">
        <v>3154</v>
      </c>
      <c r="J2200" s="89"/>
      <c r="K2200" s="89"/>
      <c r="L2200" s="89"/>
      <c r="M2200" s="89"/>
      <c r="N2200" s="264">
        <v>0</v>
      </c>
      <c r="O2200" s="264">
        <v>630.93000000000006</v>
      </c>
      <c r="P2200" s="89" t="s">
        <v>670</v>
      </c>
    </row>
    <row r="2201" spans="1:16" ht="63.75" hidden="1">
      <c r="A2201" s="261" t="s">
        <v>556</v>
      </c>
      <c r="B2201" s="89"/>
      <c r="C2201" s="262" t="s">
        <v>616</v>
      </c>
      <c r="D2201" s="84">
        <v>43572</v>
      </c>
      <c r="E2201" s="85" t="s">
        <v>5117</v>
      </c>
      <c r="F2201" s="85" t="s">
        <v>3</v>
      </c>
      <c r="G2201" s="85">
        <v>1731759</v>
      </c>
      <c r="H2201" s="89"/>
      <c r="I2201" s="263" t="s">
        <v>5583</v>
      </c>
      <c r="J2201" s="89"/>
      <c r="K2201" s="89"/>
      <c r="L2201" s="89"/>
      <c r="M2201" s="89"/>
      <c r="N2201" s="264">
        <v>0</v>
      </c>
      <c r="O2201" s="264">
        <v>744</v>
      </c>
      <c r="P2201" s="89" t="s">
        <v>670</v>
      </c>
    </row>
    <row r="2202" spans="1:16" ht="63.75" hidden="1">
      <c r="A2202" s="261" t="s">
        <v>556</v>
      </c>
      <c r="B2202" s="89"/>
      <c r="C2202" s="262" t="s">
        <v>616</v>
      </c>
      <c r="D2202" s="84">
        <v>43572</v>
      </c>
      <c r="E2202" s="85" t="s">
        <v>5118</v>
      </c>
      <c r="F2202" s="85" t="s">
        <v>3</v>
      </c>
      <c r="G2202" s="85">
        <v>1731753</v>
      </c>
      <c r="H2202" s="89"/>
      <c r="I2202" s="263" t="s">
        <v>5584</v>
      </c>
      <c r="J2202" s="89"/>
      <c r="K2202" s="89"/>
      <c r="L2202" s="89"/>
      <c r="M2202" s="89"/>
      <c r="N2202" s="264">
        <v>0</v>
      </c>
      <c r="O2202" s="264">
        <v>280</v>
      </c>
      <c r="P2202" s="89" t="s">
        <v>670</v>
      </c>
    </row>
    <row r="2203" spans="1:16" ht="76.5" hidden="1">
      <c r="A2203" s="261">
        <v>660</v>
      </c>
      <c r="B2203" s="89"/>
      <c r="C2203" s="262" t="s">
        <v>188</v>
      </c>
      <c r="D2203" s="84">
        <v>43573</v>
      </c>
      <c r="E2203" s="85" t="s">
        <v>4707</v>
      </c>
      <c r="F2203" s="85" t="s">
        <v>671</v>
      </c>
      <c r="G2203" s="85">
        <v>342122</v>
      </c>
      <c r="H2203" s="89"/>
      <c r="I2203" s="263" t="s">
        <v>5312</v>
      </c>
      <c r="J2203" s="89"/>
      <c r="K2203" s="89"/>
      <c r="L2203" s="89"/>
      <c r="M2203" s="89"/>
      <c r="N2203" s="264">
        <v>1406.51</v>
      </c>
      <c r="O2203" s="264">
        <v>0</v>
      </c>
      <c r="P2203" s="89" t="s">
        <v>670</v>
      </c>
    </row>
    <row r="2204" spans="1:16" ht="76.5" hidden="1">
      <c r="A2204" s="261">
        <v>660</v>
      </c>
      <c r="B2204" s="89"/>
      <c r="C2204" s="262" t="s">
        <v>188</v>
      </c>
      <c r="D2204" s="84">
        <v>43573</v>
      </c>
      <c r="E2204" s="85" t="s">
        <v>4707</v>
      </c>
      <c r="F2204" s="85" t="s">
        <v>671</v>
      </c>
      <c r="G2204" s="85">
        <v>342124</v>
      </c>
      <c r="H2204" s="89"/>
      <c r="I2204" s="263" t="s">
        <v>5313</v>
      </c>
      <c r="J2204" s="89"/>
      <c r="K2204" s="89"/>
      <c r="L2204" s="89"/>
      <c r="M2204" s="89"/>
      <c r="N2204" s="264">
        <v>35068.32</v>
      </c>
      <c r="O2204" s="264">
        <v>0</v>
      </c>
      <c r="P2204" s="89" t="s">
        <v>670</v>
      </c>
    </row>
    <row r="2205" spans="1:16" ht="63.75" hidden="1">
      <c r="A2205" s="261">
        <v>660</v>
      </c>
      <c r="B2205" s="89"/>
      <c r="C2205" s="262" t="s">
        <v>188</v>
      </c>
      <c r="D2205" s="84">
        <v>43573</v>
      </c>
      <c r="E2205" s="85" t="s">
        <v>4707</v>
      </c>
      <c r="F2205" s="85" t="s">
        <v>671</v>
      </c>
      <c r="G2205" s="85">
        <v>342123</v>
      </c>
      <c r="H2205" s="89"/>
      <c r="I2205" s="263" t="s">
        <v>5314</v>
      </c>
      <c r="J2205" s="89"/>
      <c r="K2205" s="89"/>
      <c r="L2205" s="89"/>
      <c r="M2205" s="89"/>
      <c r="N2205" s="264">
        <v>6685.34</v>
      </c>
      <c r="O2205" s="264">
        <v>0</v>
      </c>
      <c r="P2205" s="89" t="s">
        <v>670</v>
      </c>
    </row>
    <row r="2206" spans="1:16" ht="63.75" hidden="1">
      <c r="A2206" s="261" t="s">
        <v>557</v>
      </c>
      <c r="B2206" s="89"/>
      <c r="C2206" s="262" t="s">
        <v>777</v>
      </c>
      <c r="D2206" s="84">
        <v>43573</v>
      </c>
      <c r="E2206" s="85" t="s">
        <v>4708</v>
      </c>
      <c r="F2206" s="85" t="s">
        <v>11</v>
      </c>
      <c r="G2206" s="85">
        <v>12234</v>
      </c>
      <c r="H2206" s="89"/>
      <c r="I2206" s="263" t="s">
        <v>5315</v>
      </c>
      <c r="J2206" s="89"/>
      <c r="K2206" s="89"/>
      <c r="L2206" s="89"/>
      <c r="M2206" s="89"/>
      <c r="N2206" s="264">
        <v>4268.49</v>
      </c>
      <c r="O2206" s="264">
        <v>0</v>
      </c>
      <c r="P2206" s="89" t="s">
        <v>670</v>
      </c>
    </row>
    <row r="2207" spans="1:16" ht="63.75" hidden="1">
      <c r="A2207" s="261" t="s">
        <v>557</v>
      </c>
      <c r="B2207" s="89"/>
      <c r="C2207" s="262" t="s">
        <v>777</v>
      </c>
      <c r="D2207" s="84">
        <v>43573</v>
      </c>
      <c r="E2207" s="85" t="s">
        <v>4709</v>
      </c>
      <c r="F2207" s="85" t="s">
        <v>11</v>
      </c>
      <c r="G2207" s="85">
        <v>12218</v>
      </c>
      <c r="H2207" s="89"/>
      <c r="I2207" s="263" t="s">
        <v>5316</v>
      </c>
      <c r="J2207" s="89"/>
      <c r="K2207" s="89"/>
      <c r="L2207" s="89"/>
      <c r="M2207" s="89"/>
      <c r="N2207" s="264">
        <v>335.31</v>
      </c>
      <c r="O2207" s="264">
        <v>0</v>
      </c>
      <c r="P2207" s="89" t="s">
        <v>670</v>
      </c>
    </row>
    <row r="2208" spans="1:16" ht="51" hidden="1">
      <c r="A2208" s="261" t="s">
        <v>565</v>
      </c>
      <c r="B2208" s="89"/>
      <c r="C2208" s="262" t="s">
        <v>615</v>
      </c>
      <c r="D2208" s="84">
        <v>43573</v>
      </c>
      <c r="E2208" s="85" t="s">
        <v>5119</v>
      </c>
      <c r="F2208" s="85" t="s">
        <v>3</v>
      </c>
      <c r="G2208" s="85">
        <v>1732594</v>
      </c>
      <c r="H2208" s="89"/>
      <c r="I2208" s="263" t="s">
        <v>5585</v>
      </c>
      <c r="J2208" s="89"/>
      <c r="K2208" s="89"/>
      <c r="L2208" s="89"/>
      <c r="M2208" s="89"/>
      <c r="N2208" s="264">
        <v>0</v>
      </c>
      <c r="O2208" s="264">
        <v>2640.03</v>
      </c>
      <c r="P2208" s="89" t="s">
        <v>670</v>
      </c>
    </row>
    <row r="2209" spans="1:16" ht="51" hidden="1">
      <c r="A2209" s="261" t="s">
        <v>565</v>
      </c>
      <c r="B2209" s="89"/>
      <c r="C2209" s="262" t="s">
        <v>615</v>
      </c>
      <c r="D2209" s="84">
        <v>43573</v>
      </c>
      <c r="E2209" s="85" t="s">
        <v>5120</v>
      </c>
      <c r="F2209" s="85" t="s">
        <v>3</v>
      </c>
      <c r="G2209" s="85">
        <v>1732593</v>
      </c>
      <c r="H2209" s="89"/>
      <c r="I2209" s="263" t="s">
        <v>5586</v>
      </c>
      <c r="J2209" s="89"/>
      <c r="K2209" s="89"/>
      <c r="L2209" s="89"/>
      <c r="M2209" s="89"/>
      <c r="N2209" s="264">
        <v>0</v>
      </c>
      <c r="O2209" s="264">
        <v>2640.03</v>
      </c>
      <c r="P2209" s="89" t="s">
        <v>670</v>
      </c>
    </row>
    <row r="2210" spans="1:16" ht="51" hidden="1">
      <c r="A2210" s="261" t="s">
        <v>565</v>
      </c>
      <c r="B2210" s="89"/>
      <c r="C2210" s="262" t="s">
        <v>615</v>
      </c>
      <c r="D2210" s="84">
        <v>43573</v>
      </c>
      <c r="E2210" s="85" t="s">
        <v>5121</v>
      </c>
      <c r="F2210" s="85" t="s">
        <v>3</v>
      </c>
      <c r="G2210" s="85">
        <v>1732592</v>
      </c>
      <c r="H2210" s="89"/>
      <c r="I2210" s="263" t="s">
        <v>5587</v>
      </c>
      <c r="J2210" s="89"/>
      <c r="K2210" s="89"/>
      <c r="L2210" s="89"/>
      <c r="M2210" s="89"/>
      <c r="N2210" s="264">
        <v>0</v>
      </c>
      <c r="O2210" s="264">
        <v>2640.03</v>
      </c>
      <c r="P2210" s="89" t="s">
        <v>670</v>
      </c>
    </row>
    <row r="2211" spans="1:16" ht="51" hidden="1">
      <c r="A2211" s="261" t="s">
        <v>565</v>
      </c>
      <c r="B2211" s="89"/>
      <c r="C2211" s="262" t="s">
        <v>615</v>
      </c>
      <c r="D2211" s="84">
        <v>43573</v>
      </c>
      <c r="E2211" s="85" t="s">
        <v>5122</v>
      </c>
      <c r="F2211" s="85" t="s">
        <v>3</v>
      </c>
      <c r="G2211" s="85">
        <v>1732591</v>
      </c>
      <c r="H2211" s="89"/>
      <c r="I2211" s="263" t="s">
        <v>5588</v>
      </c>
      <c r="J2211" s="89"/>
      <c r="K2211" s="89"/>
      <c r="L2211" s="89"/>
      <c r="M2211" s="89"/>
      <c r="N2211" s="264">
        <v>0</v>
      </c>
      <c r="O2211" s="264">
        <v>2640.03</v>
      </c>
      <c r="P2211" s="89" t="s">
        <v>670</v>
      </c>
    </row>
    <row r="2212" spans="1:16" ht="51" hidden="1">
      <c r="A2212" s="261" t="s">
        <v>565</v>
      </c>
      <c r="B2212" s="89"/>
      <c r="C2212" s="262" t="s">
        <v>615</v>
      </c>
      <c r="D2212" s="84">
        <v>43573</v>
      </c>
      <c r="E2212" s="85" t="s">
        <v>5123</v>
      </c>
      <c r="F2212" s="85" t="s">
        <v>3</v>
      </c>
      <c r="G2212" s="85">
        <v>1732579</v>
      </c>
      <c r="H2212" s="89"/>
      <c r="I2212" s="263" t="s">
        <v>5589</v>
      </c>
      <c r="J2212" s="89"/>
      <c r="K2212" s="89"/>
      <c r="L2212" s="89"/>
      <c r="M2212" s="89"/>
      <c r="N2212" s="264">
        <v>0</v>
      </c>
      <c r="O2212" s="264">
        <v>1880</v>
      </c>
      <c r="P2212" s="89" t="s">
        <v>670</v>
      </c>
    </row>
    <row r="2213" spans="1:16" ht="38.25" hidden="1">
      <c r="A2213" s="261" t="s">
        <v>565</v>
      </c>
      <c r="B2213" s="89"/>
      <c r="C2213" s="262" t="s">
        <v>615</v>
      </c>
      <c r="D2213" s="84">
        <v>43573</v>
      </c>
      <c r="E2213" s="85" t="s">
        <v>5124</v>
      </c>
      <c r="F2213" s="85" t="s">
        <v>3</v>
      </c>
      <c r="G2213" s="85">
        <v>1732557</v>
      </c>
      <c r="H2213" s="89"/>
      <c r="I2213" s="263" t="s">
        <v>5590</v>
      </c>
      <c r="J2213" s="89"/>
      <c r="K2213" s="89"/>
      <c r="L2213" s="89"/>
      <c r="M2213" s="89"/>
      <c r="N2213" s="264">
        <v>0</v>
      </c>
      <c r="O2213" s="264">
        <v>1200</v>
      </c>
      <c r="P2213" s="89" t="s">
        <v>670</v>
      </c>
    </row>
    <row r="2214" spans="1:16" ht="51" hidden="1">
      <c r="A2214" s="261" t="s">
        <v>565</v>
      </c>
      <c r="B2214" s="89"/>
      <c r="C2214" s="262" t="s">
        <v>615</v>
      </c>
      <c r="D2214" s="84">
        <v>43573</v>
      </c>
      <c r="E2214" s="85" t="s">
        <v>5125</v>
      </c>
      <c r="F2214" s="85" t="s">
        <v>3</v>
      </c>
      <c r="G2214" s="85">
        <v>1732522</v>
      </c>
      <c r="H2214" s="89"/>
      <c r="I2214" s="263" t="s">
        <v>5591</v>
      </c>
      <c r="J2214" s="89"/>
      <c r="K2214" s="89"/>
      <c r="L2214" s="89"/>
      <c r="M2214" s="89"/>
      <c r="N2214" s="264">
        <v>0</v>
      </c>
      <c r="O2214" s="264">
        <v>4075.71</v>
      </c>
      <c r="P2214" s="89" t="s">
        <v>670</v>
      </c>
    </row>
    <row r="2215" spans="1:16" ht="51" hidden="1">
      <c r="A2215" s="261">
        <v>592</v>
      </c>
      <c r="B2215" s="89"/>
      <c r="C2215" s="262" t="s">
        <v>645</v>
      </c>
      <c r="D2215" s="84">
        <v>43573</v>
      </c>
      <c r="E2215" s="85" t="s">
        <v>5126</v>
      </c>
      <c r="F2215" s="85" t="s">
        <v>3</v>
      </c>
      <c r="G2215" s="85">
        <v>1732503</v>
      </c>
      <c r="H2215" s="89"/>
      <c r="I2215" s="263" t="s">
        <v>5592</v>
      </c>
      <c r="J2215" s="89"/>
      <c r="K2215" s="89"/>
      <c r="L2215" s="89"/>
      <c r="M2215" s="89"/>
      <c r="N2215" s="264">
        <v>0</v>
      </c>
      <c r="O2215" s="264">
        <v>277</v>
      </c>
      <c r="P2215" s="89" t="s">
        <v>670</v>
      </c>
    </row>
    <row r="2216" spans="1:16" ht="51" hidden="1">
      <c r="A2216" s="261" t="s">
        <v>556</v>
      </c>
      <c r="B2216" s="89"/>
      <c r="C2216" s="262" t="s">
        <v>616</v>
      </c>
      <c r="D2216" s="84">
        <v>43573</v>
      </c>
      <c r="E2216" s="85" t="s">
        <v>5127</v>
      </c>
      <c r="F2216" s="85" t="s">
        <v>3</v>
      </c>
      <c r="G2216" s="85">
        <v>1732227</v>
      </c>
      <c r="H2216" s="89"/>
      <c r="I2216" s="263" t="s">
        <v>5593</v>
      </c>
      <c r="J2216" s="89"/>
      <c r="K2216" s="89"/>
      <c r="L2216" s="89"/>
      <c r="M2216" s="89"/>
      <c r="N2216" s="264">
        <v>0</v>
      </c>
      <c r="O2216" s="264">
        <v>0.02</v>
      </c>
      <c r="P2216" s="89" t="s">
        <v>741</v>
      </c>
    </row>
    <row r="2217" spans="1:16" ht="38.25" hidden="1">
      <c r="A2217" s="261" t="s">
        <v>565</v>
      </c>
      <c r="B2217" s="89"/>
      <c r="C2217" s="262" t="s">
        <v>615</v>
      </c>
      <c r="D2217" s="84">
        <v>43573</v>
      </c>
      <c r="E2217" s="85" t="s">
        <v>5128</v>
      </c>
      <c r="F2217" s="85" t="s">
        <v>3</v>
      </c>
      <c r="G2217" s="85">
        <v>1732216</v>
      </c>
      <c r="H2217" s="89"/>
      <c r="I2217" s="263" t="s">
        <v>3521</v>
      </c>
      <c r="J2217" s="89"/>
      <c r="K2217" s="89"/>
      <c r="L2217" s="89"/>
      <c r="M2217" s="89"/>
      <c r="N2217" s="264">
        <v>0</v>
      </c>
      <c r="O2217" s="264">
        <v>818.77</v>
      </c>
      <c r="P2217" s="89" t="s">
        <v>670</v>
      </c>
    </row>
    <row r="2218" spans="1:16" ht="51" hidden="1">
      <c r="A2218" s="261" t="s">
        <v>565</v>
      </c>
      <c r="B2218" s="89"/>
      <c r="C2218" s="262" t="s">
        <v>615</v>
      </c>
      <c r="D2218" s="84">
        <v>43573</v>
      </c>
      <c r="E2218" s="85" t="s">
        <v>5129</v>
      </c>
      <c r="F2218" s="85" t="s">
        <v>3</v>
      </c>
      <c r="G2218" s="85">
        <v>1732372</v>
      </c>
      <c r="H2218" s="89"/>
      <c r="I2218" s="263" t="s">
        <v>5594</v>
      </c>
      <c r="J2218" s="89"/>
      <c r="K2218" s="89"/>
      <c r="L2218" s="89"/>
      <c r="M2218" s="89"/>
      <c r="N2218" s="264">
        <v>0</v>
      </c>
      <c r="O2218" s="264">
        <v>1758</v>
      </c>
      <c r="P2218" s="89" t="s">
        <v>670</v>
      </c>
    </row>
    <row r="2219" spans="1:16" ht="51" hidden="1">
      <c r="A2219" s="261" t="s">
        <v>565</v>
      </c>
      <c r="B2219" s="89"/>
      <c r="C2219" s="262" t="s">
        <v>615</v>
      </c>
      <c r="D2219" s="84">
        <v>43573</v>
      </c>
      <c r="E2219" s="85" t="s">
        <v>5130</v>
      </c>
      <c r="F2219" s="85" t="s">
        <v>3</v>
      </c>
      <c r="G2219" s="85">
        <v>1732363</v>
      </c>
      <c r="H2219" s="89"/>
      <c r="I2219" s="263" t="s">
        <v>5595</v>
      </c>
      <c r="J2219" s="89"/>
      <c r="K2219" s="89"/>
      <c r="L2219" s="89"/>
      <c r="M2219" s="89"/>
      <c r="N2219" s="264">
        <v>0</v>
      </c>
      <c r="O2219" s="264">
        <v>1220</v>
      </c>
      <c r="P2219" s="89" t="s">
        <v>670</v>
      </c>
    </row>
    <row r="2220" spans="1:16" ht="51" hidden="1">
      <c r="A2220" s="261" t="s">
        <v>565</v>
      </c>
      <c r="B2220" s="89"/>
      <c r="C2220" s="262" t="s">
        <v>615</v>
      </c>
      <c r="D2220" s="84">
        <v>43573</v>
      </c>
      <c r="E2220" s="85" t="s">
        <v>5131</v>
      </c>
      <c r="F2220" s="85" t="s">
        <v>3</v>
      </c>
      <c r="G2220" s="85">
        <v>1732362</v>
      </c>
      <c r="H2220" s="89"/>
      <c r="I2220" s="263" t="s">
        <v>5596</v>
      </c>
      <c r="J2220" s="89"/>
      <c r="K2220" s="89"/>
      <c r="L2220" s="89"/>
      <c r="M2220" s="89"/>
      <c r="N2220" s="264">
        <v>0</v>
      </c>
      <c r="O2220" s="264">
        <v>622</v>
      </c>
      <c r="P2220" s="89" t="s">
        <v>670</v>
      </c>
    </row>
    <row r="2221" spans="1:16" ht="51" hidden="1">
      <c r="A2221" s="261">
        <v>163</v>
      </c>
      <c r="B2221" s="89"/>
      <c r="C2221" s="262" t="s">
        <v>88</v>
      </c>
      <c r="D2221" s="84">
        <v>43573</v>
      </c>
      <c r="E2221" s="85" t="s">
        <v>5132</v>
      </c>
      <c r="F2221" s="85" t="s">
        <v>3</v>
      </c>
      <c r="G2221" s="85">
        <v>1732357</v>
      </c>
      <c r="H2221" s="89"/>
      <c r="I2221" s="263" t="s">
        <v>5597</v>
      </c>
      <c r="J2221" s="89"/>
      <c r="K2221" s="89"/>
      <c r="L2221" s="89"/>
      <c r="M2221" s="89"/>
      <c r="N2221" s="264">
        <v>0</v>
      </c>
      <c r="O2221" s="264">
        <v>8774.75</v>
      </c>
      <c r="P2221" s="89" t="s">
        <v>670</v>
      </c>
    </row>
    <row r="2222" spans="1:16" ht="51" hidden="1">
      <c r="A2222" s="261">
        <v>163</v>
      </c>
      <c r="B2222" s="89"/>
      <c r="C2222" s="262" t="s">
        <v>88</v>
      </c>
      <c r="D2222" s="84">
        <v>43573</v>
      </c>
      <c r="E2222" s="85" t="s">
        <v>5133</v>
      </c>
      <c r="F2222" s="85" t="s">
        <v>3</v>
      </c>
      <c r="G2222" s="85">
        <v>1732353</v>
      </c>
      <c r="H2222" s="89"/>
      <c r="I2222" s="263" t="s">
        <v>5598</v>
      </c>
      <c r="J2222" s="89"/>
      <c r="K2222" s="89"/>
      <c r="L2222" s="89"/>
      <c r="M2222" s="89"/>
      <c r="N2222" s="264">
        <v>0</v>
      </c>
      <c r="O2222" s="264">
        <v>9296</v>
      </c>
      <c r="P2222" s="89" t="s">
        <v>670</v>
      </c>
    </row>
    <row r="2223" spans="1:16" ht="51" hidden="1">
      <c r="A2223" s="261">
        <v>163</v>
      </c>
      <c r="B2223" s="89"/>
      <c r="C2223" s="262" t="s">
        <v>88</v>
      </c>
      <c r="D2223" s="84">
        <v>43573</v>
      </c>
      <c r="E2223" s="85" t="s">
        <v>5134</v>
      </c>
      <c r="F2223" s="85" t="s">
        <v>3</v>
      </c>
      <c r="G2223" s="85">
        <v>1732347</v>
      </c>
      <c r="H2223" s="89"/>
      <c r="I2223" s="263" t="s">
        <v>5599</v>
      </c>
      <c r="J2223" s="89"/>
      <c r="K2223" s="89"/>
      <c r="L2223" s="89"/>
      <c r="M2223" s="89"/>
      <c r="N2223" s="264">
        <v>0</v>
      </c>
      <c r="O2223" s="264">
        <v>36</v>
      </c>
      <c r="P2223" s="89" t="s">
        <v>670</v>
      </c>
    </row>
    <row r="2224" spans="1:16" ht="51" hidden="1">
      <c r="A2224" s="261">
        <v>163</v>
      </c>
      <c r="B2224" s="89"/>
      <c r="C2224" s="262" t="s">
        <v>88</v>
      </c>
      <c r="D2224" s="84">
        <v>43573</v>
      </c>
      <c r="E2224" s="85" t="s">
        <v>5135</v>
      </c>
      <c r="F2224" s="85" t="s">
        <v>3</v>
      </c>
      <c r="G2224" s="85">
        <v>1732343</v>
      </c>
      <c r="H2224" s="89"/>
      <c r="I2224" s="263" t="s">
        <v>5600</v>
      </c>
      <c r="J2224" s="89"/>
      <c r="K2224" s="89"/>
      <c r="L2224" s="89"/>
      <c r="M2224" s="89"/>
      <c r="N2224" s="264">
        <v>0</v>
      </c>
      <c r="O2224" s="264">
        <v>2388</v>
      </c>
      <c r="P2224" s="89" t="s">
        <v>670</v>
      </c>
    </row>
    <row r="2225" spans="1:16" ht="51" hidden="1">
      <c r="A2225" s="261">
        <v>163</v>
      </c>
      <c r="B2225" s="89"/>
      <c r="C2225" s="262" t="s">
        <v>88</v>
      </c>
      <c r="D2225" s="84">
        <v>43573</v>
      </c>
      <c r="E2225" s="85" t="s">
        <v>5136</v>
      </c>
      <c r="F2225" s="85" t="s">
        <v>3</v>
      </c>
      <c r="G2225" s="85">
        <v>1732339</v>
      </c>
      <c r="H2225" s="89"/>
      <c r="I2225" s="263" t="s">
        <v>5601</v>
      </c>
      <c r="J2225" s="89"/>
      <c r="K2225" s="89"/>
      <c r="L2225" s="89"/>
      <c r="M2225" s="89"/>
      <c r="N2225" s="264">
        <v>0</v>
      </c>
      <c r="O2225" s="264">
        <v>5412.56</v>
      </c>
      <c r="P2225" s="89" t="s">
        <v>670</v>
      </c>
    </row>
    <row r="2226" spans="1:16" ht="63.75" hidden="1">
      <c r="A2226" s="261">
        <v>41</v>
      </c>
      <c r="B2226" s="89"/>
      <c r="C2226" s="262" t="s">
        <v>47</v>
      </c>
      <c r="D2226" s="84">
        <v>43573</v>
      </c>
      <c r="E2226" s="85" t="s">
        <v>5137</v>
      </c>
      <c r="F2226" s="85" t="s">
        <v>3</v>
      </c>
      <c r="G2226" s="85">
        <v>1732273</v>
      </c>
      <c r="H2226" s="89"/>
      <c r="I2226" s="263" t="s">
        <v>5602</v>
      </c>
      <c r="J2226" s="89"/>
      <c r="K2226" s="89"/>
      <c r="L2226" s="89"/>
      <c r="M2226" s="89"/>
      <c r="N2226" s="264">
        <v>0</v>
      </c>
      <c r="O2226" s="264">
        <v>93960</v>
      </c>
      <c r="P2226" s="89" t="s">
        <v>670</v>
      </c>
    </row>
    <row r="2227" spans="1:16" ht="38.25" hidden="1">
      <c r="A2227" s="261" t="s">
        <v>565</v>
      </c>
      <c r="B2227" s="89"/>
      <c r="C2227" s="262" t="s">
        <v>615</v>
      </c>
      <c r="D2227" s="84">
        <v>43573</v>
      </c>
      <c r="E2227" s="85" t="s">
        <v>5138</v>
      </c>
      <c r="F2227" s="85" t="s">
        <v>3</v>
      </c>
      <c r="G2227" s="85">
        <v>1732394</v>
      </c>
      <c r="H2227" s="89"/>
      <c r="I2227" s="263" t="s">
        <v>5603</v>
      </c>
      <c r="J2227" s="89"/>
      <c r="K2227" s="89"/>
      <c r="L2227" s="89"/>
      <c r="M2227" s="89"/>
      <c r="N2227" s="264">
        <v>0</v>
      </c>
      <c r="O2227" s="264">
        <v>77.16</v>
      </c>
      <c r="P2227" s="89" t="s">
        <v>670</v>
      </c>
    </row>
    <row r="2228" spans="1:16" ht="38.25" hidden="1">
      <c r="A2228" s="261">
        <v>592</v>
      </c>
      <c r="B2228" s="89"/>
      <c r="C2228" s="262" t="s">
        <v>645</v>
      </c>
      <c r="D2228" s="84">
        <v>43573</v>
      </c>
      <c r="E2228" s="85" t="s">
        <v>5139</v>
      </c>
      <c r="F2228" s="85" t="s">
        <v>3</v>
      </c>
      <c r="G2228" s="85">
        <v>1732389</v>
      </c>
      <c r="H2228" s="89"/>
      <c r="I2228" s="263" t="s">
        <v>5604</v>
      </c>
      <c r="J2228" s="89"/>
      <c r="K2228" s="89"/>
      <c r="L2228" s="89"/>
      <c r="M2228" s="89"/>
      <c r="N2228" s="264">
        <v>0</v>
      </c>
      <c r="O2228" s="264">
        <v>995</v>
      </c>
      <c r="P2228" s="89" t="s">
        <v>670</v>
      </c>
    </row>
    <row r="2229" spans="1:16" ht="63.75" hidden="1">
      <c r="A2229" s="261">
        <v>223</v>
      </c>
      <c r="B2229" s="89"/>
      <c r="C2229" s="262" t="s">
        <v>104</v>
      </c>
      <c r="D2229" s="84">
        <v>43573</v>
      </c>
      <c r="E2229" s="85" t="s">
        <v>5140</v>
      </c>
      <c r="F2229" s="85" t="s">
        <v>3</v>
      </c>
      <c r="G2229" s="85">
        <v>1732386</v>
      </c>
      <c r="H2229" s="89"/>
      <c r="I2229" s="263" t="s">
        <v>5605</v>
      </c>
      <c r="J2229" s="89"/>
      <c r="K2229" s="89"/>
      <c r="L2229" s="89"/>
      <c r="M2229" s="89"/>
      <c r="N2229" s="264">
        <v>0</v>
      </c>
      <c r="O2229" s="264">
        <v>36</v>
      </c>
      <c r="P2229" s="89" t="s">
        <v>670</v>
      </c>
    </row>
    <row r="2230" spans="1:16" ht="51" hidden="1">
      <c r="A2230" s="261">
        <v>592</v>
      </c>
      <c r="B2230" s="89"/>
      <c r="C2230" s="262" t="s">
        <v>645</v>
      </c>
      <c r="D2230" s="84">
        <v>43573</v>
      </c>
      <c r="E2230" s="85" t="s">
        <v>5141</v>
      </c>
      <c r="F2230" s="85" t="s">
        <v>3</v>
      </c>
      <c r="G2230" s="85">
        <v>1732384</v>
      </c>
      <c r="H2230" s="89"/>
      <c r="I2230" s="263" t="s">
        <v>5606</v>
      </c>
      <c r="J2230" s="89"/>
      <c r="K2230" s="89"/>
      <c r="L2230" s="89"/>
      <c r="M2230" s="89"/>
      <c r="N2230" s="264">
        <v>0</v>
      </c>
      <c r="O2230" s="264">
        <v>651</v>
      </c>
      <c r="P2230" s="89" t="s">
        <v>670</v>
      </c>
    </row>
    <row r="2231" spans="1:16" ht="38.25" hidden="1">
      <c r="A2231" s="261">
        <v>592</v>
      </c>
      <c r="B2231" s="89"/>
      <c r="C2231" s="262" t="s">
        <v>645</v>
      </c>
      <c r="D2231" s="84">
        <v>43573</v>
      </c>
      <c r="E2231" s="85" t="s">
        <v>5142</v>
      </c>
      <c r="F2231" s="85" t="s">
        <v>3</v>
      </c>
      <c r="G2231" s="85">
        <v>1732383</v>
      </c>
      <c r="H2231" s="89"/>
      <c r="I2231" s="263" t="s">
        <v>5607</v>
      </c>
      <c r="J2231" s="89"/>
      <c r="K2231" s="89"/>
      <c r="L2231" s="89"/>
      <c r="M2231" s="89"/>
      <c r="N2231" s="264">
        <v>0</v>
      </c>
      <c r="O2231" s="264">
        <v>744</v>
      </c>
      <c r="P2231" s="89" t="s">
        <v>670</v>
      </c>
    </row>
    <row r="2232" spans="1:16" ht="51" hidden="1">
      <c r="A2232" s="261">
        <v>670</v>
      </c>
      <c r="B2232" s="89"/>
      <c r="C2232" s="262" t="s">
        <v>190</v>
      </c>
      <c r="D2232" s="84">
        <v>43573</v>
      </c>
      <c r="E2232" s="85" t="s">
        <v>5143</v>
      </c>
      <c r="F2232" s="85" t="s">
        <v>3</v>
      </c>
      <c r="G2232" s="85">
        <v>1732338</v>
      </c>
      <c r="H2232" s="89"/>
      <c r="I2232" s="263" t="s">
        <v>5608</v>
      </c>
      <c r="J2232" s="89"/>
      <c r="K2232" s="89"/>
      <c r="L2232" s="89"/>
      <c r="M2232" s="89"/>
      <c r="N2232" s="264">
        <v>0</v>
      </c>
      <c r="O2232" s="264">
        <v>9</v>
      </c>
      <c r="P2232" s="89" t="s">
        <v>670</v>
      </c>
    </row>
    <row r="2233" spans="1:16" ht="38.25" hidden="1">
      <c r="A2233" s="261">
        <v>378</v>
      </c>
      <c r="B2233" s="89"/>
      <c r="C2233" s="262" t="s">
        <v>639</v>
      </c>
      <c r="D2233" s="84">
        <v>43573</v>
      </c>
      <c r="E2233" s="85" t="s">
        <v>5144</v>
      </c>
      <c r="F2233" s="85" t="s">
        <v>3</v>
      </c>
      <c r="G2233" s="85">
        <v>1732324</v>
      </c>
      <c r="H2233" s="89"/>
      <c r="I2233" s="263" t="s">
        <v>5609</v>
      </c>
      <c r="J2233" s="89"/>
      <c r="K2233" s="89"/>
      <c r="L2233" s="89"/>
      <c r="M2233" s="89"/>
      <c r="N2233" s="264">
        <v>0</v>
      </c>
      <c r="O2233" s="264">
        <v>1.34</v>
      </c>
      <c r="P2233" s="89" t="s">
        <v>741</v>
      </c>
    </row>
    <row r="2234" spans="1:16" ht="38.25" hidden="1">
      <c r="A2234" s="261">
        <v>291</v>
      </c>
      <c r="B2234" s="89"/>
      <c r="C2234" s="262" t="s">
        <v>129</v>
      </c>
      <c r="D2234" s="84">
        <v>43573</v>
      </c>
      <c r="E2234" s="85" t="s">
        <v>5145</v>
      </c>
      <c r="F2234" s="85" t="s">
        <v>3</v>
      </c>
      <c r="G2234" s="85">
        <v>1732323</v>
      </c>
      <c r="H2234" s="89"/>
      <c r="I2234" s="263" t="s">
        <v>5610</v>
      </c>
      <c r="J2234" s="89"/>
      <c r="K2234" s="89"/>
      <c r="L2234" s="89"/>
      <c r="M2234" s="89"/>
      <c r="N2234" s="264">
        <v>0</v>
      </c>
      <c r="O2234" s="264">
        <v>1138.6600000000001</v>
      </c>
      <c r="P2234" s="89" t="s">
        <v>670</v>
      </c>
    </row>
    <row r="2235" spans="1:16" ht="51" hidden="1">
      <c r="A2235" s="261" t="s">
        <v>565</v>
      </c>
      <c r="B2235" s="89"/>
      <c r="C2235" s="262" t="s">
        <v>615</v>
      </c>
      <c r="D2235" s="84">
        <v>43573</v>
      </c>
      <c r="E2235" s="85" t="s">
        <v>5146</v>
      </c>
      <c r="F2235" s="85" t="s">
        <v>3</v>
      </c>
      <c r="G2235" s="85">
        <v>1732272</v>
      </c>
      <c r="H2235" s="89"/>
      <c r="I2235" s="263" t="s">
        <v>5611</v>
      </c>
      <c r="J2235" s="89"/>
      <c r="K2235" s="89"/>
      <c r="L2235" s="89"/>
      <c r="M2235" s="89"/>
      <c r="N2235" s="264">
        <v>0</v>
      </c>
      <c r="O2235" s="264">
        <v>8247.1</v>
      </c>
      <c r="P2235" s="89" t="s">
        <v>670</v>
      </c>
    </row>
    <row r="2236" spans="1:16" ht="51" hidden="1">
      <c r="A2236" s="261">
        <v>15</v>
      </c>
      <c r="B2236" s="89"/>
      <c r="C2236" s="262" t="s">
        <v>42</v>
      </c>
      <c r="D2236" s="84">
        <v>43573</v>
      </c>
      <c r="E2236" s="85" t="s">
        <v>5147</v>
      </c>
      <c r="F2236" s="85" t="s">
        <v>3</v>
      </c>
      <c r="G2236" s="85">
        <v>1732267</v>
      </c>
      <c r="H2236" s="89"/>
      <c r="I2236" s="263" t="s">
        <v>5612</v>
      </c>
      <c r="J2236" s="89"/>
      <c r="K2236" s="89"/>
      <c r="L2236" s="89"/>
      <c r="M2236" s="89"/>
      <c r="N2236" s="264">
        <v>0</v>
      </c>
      <c r="O2236" s="264">
        <v>5001</v>
      </c>
      <c r="P2236" s="89" t="s">
        <v>670</v>
      </c>
    </row>
    <row r="2237" spans="1:16" ht="63.75" hidden="1">
      <c r="A2237" s="261">
        <v>10</v>
      </c>
      <c r="B2237" s="89"/>
      <c r="C2237" s="262" t="s">
        <v>41</v>
      </c>
      <c r="D2237" s="84">
        <v>43577</v>
      </c>
      <c r="E2237" s="85" t="s">
        <v>4710</v>
      </c>
      <c r="F2237" s="85" t="s">
        <v>6</v>
      </c>
      <c r="G2237" s="85">
        <v>1019336</v>
      </c>
      <c r="H2237" s="89"/>
      <c r="I2237" s="263" t="s">
        <v>5317</v>
      </c>
      <c r="J2237" s="89"/>
      <c r="K2237" s="89"/>
      <c r="L2237" s="89"/>
      <c r="M2237" s="89"/>
      <c r="N2237" s="264">
        <v>0</v>
      </c>
      <c r="O2237" s="264">
        <v>33669.980000000003</v>
      </c>
      <c r="P2237" s="89" t="s">
        <v>670</v>
      </c>
    </row>
    <row r="2238" spans="1:16" ht="51" hidden="1">
      <c r="A2238" s="261">
        <v>340</v>
      </c>
      <c r="B2238" s="89"/>
      <c r="C2238" s="262" t="s">
        <v>147</v>
      </c>
      <c r="D2238" s="84">
        <v>43577</v>
      </c>
      <c r="E2238" s="85" t="s">
        <v>4711</v>
      </c>
      <c r="F2238" s="85" t="s">
        <v>15</v>
      </c>
      <c r="G2238" s="85">
        <v>1019341</v>
      </c>
      <c r="H2238" s="89"/>
      <c r="I2238" s="263" t="s">
        <v>5318</v>
      </c>
      <c r="J2238" s="89"/>
      <c r="K2238" s="89"/>
      <c r="L2238" s="89"/>
      <c r="M2238" s="89"/>
      <c r="N2238" s="264">
        <v>50</v>
      </c>
      <c r="O2238" s="264">
        <v>0</v>
      </c>
      <c r="P2238" s="89" t="s">
        <v>670</v>
      </c>
    </row>
    <row r="2239" spans="1:16" ht="76.5" hidden="1">
      <c r="A2239" s="261" t="s">
        <v>557</v>
      </c>
      <c r="B2239" s="89"/>
      <c r="C2239" s="262" t="s">
        <v>777</v>
      </c>
      <c r="D2239" s="84">
        <v>43577</v>
      </c>
      <c r="E2239" s="85" t="s">
        <v>4712</v>
      </c>
      <c r="F2239" s="85" t="s">
        <v>6</v>
      </c>
      <c r="G2239" s="85">
        <v>1108642</v>
      </c>
      <c r="H2239" s="89"/>
      <c r="I2239" s="263" t="s">
        <v>5319</v>
      </c>
      <c r="J2239" s="89"/>
      <c r="K2239" s="89"/>
      <c r="L2239" s="89"/>
      <c r="M2239" s="89"/>
      <c r="N2239" s="264">
        <v>0</v>
      </c>
      <c r="O2239" s="264">
        <v>899000</v>
      </c>
      <c r="P2239" s="89" t="s">
        <v>670</v>
      </c>
    </row>
    <row r="2240" spans="1:16" ht="76.5" hidden="1">
      <c r="A2240" s="261" t="s">
        <v>557</v>
      </c>
      <c r="B2240" s="89"/>
      <c r="C2240" s="262" t="s">
        <v>777</v>
      </c>
      <c r="D2240" s="84">
        <v>43577</v>
      </c>
      <c r="E2240" s="85" t="s">
        <v>4713</v>
      </c>
      <c r="F2240" s="85" t="s">
        <v>6</v>
      </c>
      <c r="G2240" s="85">
        <v>1108982</v>
      </c>
      <c r="H2240" s="89"/>
      <c r="I2240" s="263" t="s">
        <v>5320</v>
      </c>
      <c r="J2240" s="89"/>
      <c r="K2240" s="89"/>
      <c r="L2240" s="89"/>
      <c r="M2240" s="89"/>
      <c r="N2240" s="264">
        <v>0</v>
      </c>
      <c r="O2240" s="264">
        <v>320000</v>
      </c>
      <c r="P2240" s="89" t="s">
        <v>670</v>
      </c>
    </row>
    <row r="2241" spans="1:16" ht="51" hidden="1">
      <c r="A2241" s="261">
        <v>15</v>
      </c>
      <c r="B2241" s="89"/>
      <c r="C2241" s="262" t="s">
        <v>42</v>
      </c>
      <c r="D2241" s="84">
        <v>43577</v>
      </c>
      <c r="E2241" s="85" t="s">
        <v>5148</v>
      </c>
      <c r="F2241" s="85" t="s">
        <v>3</v>
      </c>
      <c r="G2241" s="85">
        <v>1732959</v>
      </c>
      <c r="H2241" s="89"/>
      <c r="I2241" s="263" t="s">
        <v>5613</v>
      </c>
      <c r="J2241" s="89"/>
      <c r="K2241" s="89"/>
      <c r="L2241" s="89"/>
      <c r="M2241" s="89"/>
      <c r="N2241" s="264">
        <v>0</v>
      </c>
      <c r="O2241" s="264">
        <v>6002</v>
      </c>
      <c r="P2241" s="89" t="s">
        <v>670</v>
      </c>
    </row>
    <row r="2242" spans="1:16" ht="51" hidden="1">
      <c r="A2242" s="261" t="s">
        <v>565</v>
      </c>
      <c r="B2242" s="89"/>
      <c r="C2242" s="262" t="s">
        <v>615</v>
      </c>
      <c r="D2242" s="84">
        <v>43577</v>
      </c>
      <c r="E2242" s="85" t="s">
        <v>5149</v>
      </c>
      <c r="F2242" s="85" t="s">
        <v>3</v>
      </c>
      <c r="G2242" s="85">
        <v>1732989</v>
      </c>
      <c r="H2242" s="89"/>
      <c r="I2242" s="263" t="s">
        <v>5614</v>
      </c>
      <c r="J2242" s="89"/>
      <c r="K2242" s="89"/>
      <c r="L2242" s="89"/>
      <c r="M2242" s="89"/>
      <c r="N2242" s="264">
        <v>0</v>
      </c>
      <c r="O2242" s="264">
        <v>1006.62</v>
      </c>
      <c r="P2242" s="89" t="s">
        <v>670</v>
      </c>
    </row>
    <row r="2243" spans="1:16" ht="51" hidden="1">
      <c r="A2243" s="261" t="s">
        <v>565</v>
      </c>
      <c r="B2243" s="89"/>
      <c r="C2243" s="262" t="s">
        <v>615</v>
      </c>
      <c r="D2243" s="84">
        <v>43577</v>
      </c>
      <c r="E2243" s="85" t="s">
        <v>5150</v>
      </c>
      <c r="F2243" s="85" t="s">
        <v>3</v>
      </c>
      <c r="G2243" s="85">
        <v>1732919</v>
      </c>
      <c r="H2243" s="89"/>
      <c r="I2243" s="263" t="s">
        <v>5615</v>
      </c>
      <c r="J2243" s="89"/>
      <c r="K2243" s="89"/>
      <c r="L2243" s="89"/>
      <c r="M2243" s="89"/>
      <c r="N2243" s="264">
        <v>0</v>
      </c>
      <c r="O2243" s="264">
        <v>798.5</v>
      </c>
      <c r="P2243" s="89" t="s">
        <v>670</v>
      </c>
    </row>
    <row r="2244" spans="1:16" ht="38.25" hidden="1">
      <c r="A2244" s="261" t="s">
        <v>565</v>
      </c>
      <c r="B2244" s="89"/>
      <c r="C2244" s="262" t="s">
        <v>615</v>
      </c>
      <c r="D2244" s="84">
        <v>43577</v>
      </c>
      <c r="E2244" s="85" t="s">
        <v>5151</v>
      </c>
      <c r="F2244" s="85" t="s">
        <v>3</v>
      </c>
      <c r="G2244" s="85">
        <v>1732800</v>
      </c>
      <c r="H2244" s="89"/>
      <c r="I2244" s="263" t="s">
        <v>5616</v>
      </c>
      <c r="J2244" s="89"/>
      <c r="K2244" s="89"/>
      <c r="L2244" s="89"/>
      <c r="M2244" s="89"/>
      <c r="N2244" s="264">
        <v>0</v>
      </c>
      <c r="O2244" s="264">
        <v>312</v>
      </c>
      <c r="P2244" s="89" t="s">
        <v>670</v>
      </c>
    </row>
    <row r="2245" spans="1:16" ht="51" hidden="1">
      <c r="A2245" s="261">
        <v>70</v>
      </c>
      <c r="B2245" s="89"/>
      <c r="C2245" s="262" t="s">
        <v>53</v>
      </c>
      <c r="D2245" s="84">
        <v>43577</v>
      </c>
      <c r="E2245" s="85" t="s">
        <v>5152</v>
      </c>
      <c r="F2245" s="85" t="s">
        <v>3</v>
      </c>
      <c r="G2245" s="85">
        <v>1733174</v>
      </c>
      <c r="H2245" s="89"/>
      <c r="I2245" s="263" t="s">
        <v>5617</v>
      </c>
      <c r="J2245" s="89"/>
      <c r="K2245" s="89"/>
      <c r="L2245" s="89"/>
      <c r="M2245" s="89"/>
      <c r="N2245" s="264">
        <v>0</v>
      </c>
      <c r="O2245" s="264">
        <v>3014</v>
      </c>
      <c r="P2245" s="89" t="s">
        <v>670</v>
      </c>
    </row>
    <row r="2246" spans="1:16" ht="38.25" hidden="1">
      <c r="A2246" s="261">
        <v>660</v>
      </c>
      <c r="B2246" s="89"/>
      <c r="C2246" s="262" t="s">
        <v>188</v>
      </c>
      <c r="D2246" s="84">
        <v>43577</v>
      </c>
      <c r="E2246" s="85" t="s">
        <v>5153</v>
      </c>
      <c r="F2246" s="85" t="s">
        <v>3</v>
      </c>
      <c r="G2246" s="85">
        <v>1733165</v>
      </c>
      <c r="H2246" s="89"/>
      <c r="I2246" s="263" t="s">
        <v>5618</v>
      </c>
      <c r="J2246" s="89"/>
      <c r="K2246" s="89"/>
      <c r="L2246" s="89"/>
      <c r="M2246" s="89"/>
      <c r="N2246" s="264">
        <v>0</v>
      </c>
      <c r="O2246" s="264">
        <v>9229.14</v>
      </c>
      <c r="P2246" s="89" t="s">
        <v>670</v>
      </c>
    </row>
    <row r="2247" spans="1:16" ht="38.25" hidden="1">
      <c r="A2247" s="261">
        <v>526</v>
      </c>
      <c r="B2247" s="89"/>
      <c r="C2247" s="262" t="s">
        <v>610</v>
      </c>
      <c r="D2247" s="84">
        <v>43577</v>
      </c>
      <c r="E2247" s="85" t="s">
        <v>5154</v>
      </c>
      <c r="F2247" s="85" t="s">
        <v>3</v>
      </c>
      <c r="G2247" s="85">
        <v>1733081</v>
      </c>
      <c r="H2247" s="89"/>
      <c r="I2247" s="263" t="s">
        <v>5619</v>
      </c>
      <c r="J2247" s="89"/>
      <c r="K2247" s="89"/>
      <c r="L2247" s="89"/>
      <c r="M2247" s="89"/>
      <c r="N2247" s="264">
        <v>0</v>
      </c>
      <c r="O2247" s="264">
        <v>10</v>
      </c>
      <c r="P2247" s="89" t="s">
        <v>741</v>
      </c>
    </row>
    <row r="2248" spans="1:16" ht="38.25" hidden="1">
      <c r="A2248" s="261">
        <v>526</v>
      </c>
      <c r="B2248" s="89"/>
      <c r="C2248" s="262" t="s">
        <v>610</v>
      </c>
      <c r="D2248" s="84">
        <v>43577</v>
      </c>
      <c r="E2248" s="85" t="s">
        <v>5155</v>
      </c>
      <c r="F2248" s="85" t="s">
        <v>3</v>
      </c>
      <c r="G2248" s="85">
        <v>1733080</v>
      </c>
      <c r="H2248" s="89"/>
      <c r="I2248" s="263" t="s">
        <v>5493</v>
      </c>
      <c r="J2248" s="89"/>
      <c r="K2248" s="89"/>
      <c r="L2248" s="89"/>
      <c r="M2248" s="89"/>
      <c r="N2248" s="264">
        <v>0</v>
      </c>
      <c r="O2248" s="264">
        <v>10</v>
      </c>
      <c r="P2248" s="89" t="s">
        <v>741</v>
      </c>
    </row>
    <row r="2249" spans="1:16" ht="38.25" hidden="1">
      <c r="A2249" s="261">
        <v>526</v>
      </c>
      <c r="B2249" s="89"/>
      <c r="C2249" s="262" t="s">
        <v>610</v>
      </c>
      <c r="D2249" s="84">
        <v>43577</v>
      </c>
      <c r="E2249" s="85" t="s">
        <v>5156</v>
      </c>
      <c r="F2249" s="85" t="s">
        <v>3</v>
      </c>
      <c r="G2249" s="85">
        <v>1733041</v>
      </c>
      <c r="H2249" s="89"/>
      <c r="I2249" s="263" t="s">
        <v>5620</v>
      </c>
      <c r="J2249" s="89"/>
      <c r="K2249" s="89"/>
      <c r="L2249" s="89"/>
      <c r="M2249" s="89"/>
      <c r="N2249" s="264">
        <v>0</v>
      </c>
      <c r="O2249" s="264">
        <v>100</v>
      </c>
      <c r="P2249" s="89" t="s">
        <v>670</v>
      </c>
    </row>
    <row r="2250" spans="1:16" ht="63.75" hidden="1">
      <c r="A2250" s="261" t="s">
        <v>565</v>
      </c>
      <c r="B2250" s="89"/>
      <c r="C2250" s="262" t="s">
        <v>615</v>
      </c>
      <c r="D2250" s="84">
        <v>43577</v>
      </c>
      <c r="E2250" s="85" t="s">
        <v>5157</v>
      </c>
      <c r="F2250" s="85" t="s">
        <v>3</v>
      </c>
      <c r="G2250" s="85">
        <v>1732807</v>
      </c>
      <c r="H2250" s="89"/>
      <c r="I2250" s="263" t="s">
        <v>5621</v>
      </c>
      <c r="J2250" s="89"/>
      <c r="K2250" s="89"/>
      <c r="L2250" s="89"/>
      <c r="M2250" s="89"/>
      <c r="N2250" s="264">
        <v>0</v>
      </c>
      <c r="O2250" s="264">
        <v>6572.5</v>
      </c>
      <c r="P2250" s="89" t="s">
        <v>670</v>
      </c>
    </row>
    <row r="2251" spans="1:16" ht="51" hidden="1">
      <c r="A2251" s="261" t="s">
        <v>565</v>
      </c>
      <c r="B2251" s="89"/>
      <c r="C2251" s="262" t="s">
        <v>615</v>
      </c>
      <c r="D2251" s="84">
        <v>43577</v>
      </c>
      <c r="E2251" s="85" t="s">
        <v>5158</v>
      </c>
      <c r="F2251" s="85" t="s">
        <v>3</v>
      </c>
      <c r="G2251" s="85">
        <v>1732787</v>
      </c>
      <c r="H2251" s="89"/>
      <c r="I2251" s="263" t="s">
        <v>5622</v>
      </c>
      <c r="J2251" s="89"/>
      <c r="K2251" s="89"/>
      <c r="L2251" s="89"/>
      <c r="M2251" s="89"/>
      <c r="N2251" s="264">
        <v>0</v>
      </c>
      <c r="O2251" s="264">
        <v>54556.94</v>
      </c>
      <c r="P2251" s="89" t="s">
        <v>670</v>
      </c>
    </row>
    <row r="2252" spans="1:16" ht="51" hidden="1">
      <c r="A2252" s="261">
        <v>225</v>
      </c>
      <c r="B2252" s="89"/>
      <c r="C2252" s="262" t="s">
        <v>106</v>
      </c>
      <c r="D2252" s="84">
        <v>43577</v>
      </c>
      <c r="E2252" s="85" t="s">
        <v>5159</v>
      </c>
      <c r="F2252" s="85" t="s">
        <v>3</v>
      </c>
      <c r="G2252" s="85">
        <v>1732768</v>
      </c>
      <c r="H2252" s="89"/>
      <c r="I2252" s="263" t="s">
        <v>5623</v>
      </c>
      <c r="J2252" s="89"/>
      <c r="K2252" s="89"/>
      <c r="L2252" s="89"/>
      <c r="M2252" s="89"/>
      <c r="N2252" s="264">
        <v>0</v>
      </c>
      <c r="O2252" s="264">
        <v>665679.92000000004</v>
      </c>
      <c r="P2252" s="89" t="s">
        <v>670</v>
      </c>
    </row>
    <row r="2253" spans="1:16" ht="38.25" hidden="1">
      <c r="A2253" s="261" t="s">
        <v>565</v>
      </c>
      <c r="B2253" s="89"/>
      <c r="C2253" s="262" t="s">
        <v>615</v>
      </c>
      <c r="D2253" s="84">
        <v>43577</v>
      </c>
      <c r="E2253" s="85" t="s">
        <v>5160</v>
      </c>
      <c r="F2253" s="85" t="s">
        <v>3</v>
      </c>
      <c r="G2253" s="85">
        <v>1732776</v>
      </c>
      <c r="H2253" s="89"/>
      <c r="I2253" s="263" t="s">
        <v>5624</v>
      </c>
      <c r="J2253" s="89"/>
      <c r="K2253" s="89"/>
      <c r="L2253" s="89"/>
      <c r="M2253" s="89"/>
      <c r="N2253" s="264">
        <v>0</v>
      </c>
      <c r="O2253" s="264">
        <v>450</v>
      </c>
      <c r="P2253" s="89" t="s">
        <v>670</v>
      </c>
    </row>
    <row r="2254" spans="1:16" ht="38.25" hidden="1">
      <c r="A2254" s="261" t="s">
        <v>565</v>
      </c>
      <c r="B2254" s="89"/>
      <c r="C2254" s="262" t="s">
        <v>615</v>
      </c>
      <c r="D2254" s="84">
        <v>43577</v>
      </c>
      <c r="E2254" s="85" t="s">
        <v>5161</v>
      </c>
      <c r="F2254" s="85" t="s">
        <v>3</v>
      </c>
      <c r="G2254" s="85">
        <v>1732751</v>
      </c>
      <c r="H2254" s="89"/>
      <c r="I2254" s="263" t="s">
        <v>5625</v>
      </c>
      <c r="J2254" s="89"/>
      <c r="K2254" s="89"/>
      <c r="L2254" s="89"/>
      <c r="M2254" s="89"/>
      <c r="N2254" s="264">
        <v>0</v>
      </c>
      <c r="O2254" s="264">
        <v>3538.73</v>
      </c>
      <c r="P2254" s="89" t="s">
        <v>670</v>
      </c>
    </row>
    <row r="2255" spans="1:16" ht="51" hidden="1">
      <c r="A2255" s="261">
        <v>35</v>
      </c>
      <c r="B2255" s="89"/>
      <c r="C2255" s="262" t="s">
        <v>46</v>
      </c>
      <c r="D2255" s="84">
        <v>43577</v>
      </c>
      <c r="E2255" s="85" t="s">
        <v>5162</v>
      </c>
      <c r="F2255" s="85" t="s">
        <v>3</v>
      </c>
      <c r="G2255" s="85">
        <v>1732750</v>
      </c>
      <c r="H2255" s="89"/>
      <c r="I2255" s="263" t="s">
        <v>4459</v>
      </c>
      <c r="J2255" s="89"/>
      <c r="K2255" s="89"/>
      <c r="L2255" s="89"/>
      <c r="M2255" s="89"/>
      <c r="N2255" s="264">
        <v>0</v>
      </c>
      <c r="O2255" s="264">
        <v>2000</v>
      </c>
      <c r="P2255" s="89" t="s">
        <v>670</v>
      </c>
    </row>
    <row r="2256" spans="1:16" ht="51" hidden="1">
      <c r="A2256" s="261" t="s">
        <v>563</v>
      </c>
      <c r="B2256" s="89"/>
      <c r="C2256" s="262" t="s">
        <v>614</v>
      </c>
      <c r="D2256" s="84">
        <v>43577</v>
      </c>
      <c r="E2256" s="85" t="s">
        <v>5163</v>
      </c>
      <c r="F2256" s="85" t="s">
        <v>3</v>
      </c>
      <c r="G2256" s="85">
        <v>1732900</v>
      </c>
      <c r="H2256" s="89"/>
      <c r="I2256" s="263" t="s">
        <v>5626</v>
      </c>
      <c r="J2256" s="89"/>
      <c r="K2256" s="89"/>
      <c r="L2256" s="89"/>
      <c r="M2256" s="89"/>
      <c r="N2256" s="264">
        <v>0</v>
      </c>
      <c r="O2256" s="264">
        <v>2797.52</v>
      </c>
      <c r="P2256" s="89" t="s">
        <v>670</v>
      </c>
    </row>
    <row r="2257" spans="1:16" ht="51" hidden="1">
      <c r="A2257" s="261" t="s">
        <v>563</v>
      </c>
      <c r="B2257" s="89"/>
      <c r="C2257" s="262" t="s">
        <v>614</v>
      </c>
      <c r="D2257" s="84">
        <v>43577</v>
      </c>
      <c r="E2257" s="85" t="s">
        <v>5164</v>
      </c>
      <c r="F2257" s="85" t="s">
        <v>3</v>
      </c>
      <c r="G2257" s="85">
        <v>1732905</v>
      </c>
      <c r="H2257" s="89"/>
      <c r="I2257" s="263" t="s">
        <v>5627</v>
      </c>
      <c r="J2257" s="89"/>
      <c r="K2257" s="89"/>
      <c r="L2257" s="89"/>
      <c r="M2257" s="89"/>
      <c r="N2257" s="264">
        <v>0</v>
      </c>
      <c r="O2257" s="264">
        <v>301127.93</v>
      </c>
      <c r="P2257" s="89" t="s">
        <v>670</v>
      </c>
    </row>
    <row r="2258" spans="1:16" ht="51" hidden="1">
      <c r="A2258" s="261">
        <v>291</v>
      </c>
      <c r="B2258" s="89"/>
      <c r="C2258" s="262" t="s">
        <v>129</v>
      </c>
      <c r="D2258" s="84">
        <v>43578</v>
      </c>
      <c r="E2258" s="85" t="s">
        <v>4714</v>
      </c>
      <c r="F2258" s="85" t="s">
        <v>6</v>
      </c>
      <c r="G2258" s="85">
        <v>1109301</v>
      </c>
      <c r="H2258" s="89"/>
      <c r="I2258" s="263" t="s">
        <v>5321</v>
      </c>
      <c r="J2258" s="89"/>
      <c r="K2258" s="89"/>
      <c r="L2258" s="89"/>
      <c r="M2258" s="89"/>
      <c r="N2258" s="264">
        <v>0</v>
      </c>
      <c r="O2258" s="264">
        <v>33283556</v>
      </c>
      <c r="P2258" s="89" t="s">
        <v>670</v>
      </c>
    </row>
    <row r="2259" spans="1:16" ht="76.5" hidden="1">
      <c r="A2259" s="261" t="s">
        <v>557</v>
      </c>
      <c r="B2259" s="89"/>
      <c r="C2259" s="262" t="s">
        <v>777</v>
      </c>
      <c r="D2259" s="84">
        <v>43578</v>
      </c>
      <c r="E2259" s="85" t="s">
        <v>4715</v>
      </c>
      <c r="F2259" s="85" t="s">
        <v>6</v>
      </c>
      <c r="G2259" s="85">
        <v>1109478</v>
      </c>
      <c r="H2259" s="89"/>
      <c r="I2259" s="263" t="s">
        <v>5322</v>
      </c>
      <c r="J2259" s="89"/>
      <c r="K2259" s="89"/>
      <c r="L2259" s="89"/>
      <c r="M2259" s="89"/>
      <c r="N2259" s="264">
        <v>0</v>
      </c>
      <c r="O2259" s="264">
        <v>393000</v>
      </c>
      <c r="P2259" s="89" t="s">
        <v>670</v>
      </c>
    </row>
    <row r="2260" spans="1:16" ht="76.5" hidden="1">
      <c r="A2260" s="261">
        <v>287</v>
      </c>
      <c r="B2260" s="89"/>
      <c r="C2260" s="262" t="s">
        <v>126</v>
      </c>
      <c r="D2260" s="84">
        <v>43578</v>
      </c>
      <c r="E2260" s="85" t="s">
        <v>4716</v>
      </c>
      <c r="F2260" s="85" t="s">
        <v>11</v>
      </c>
      <c r="G2260" s="85">
        <v>1020803</v>
      </c>
      <c r="H2260" s="89"/>
      <c r="I2260" s="263" t="s">
        <v>5323</v>
      </c>
      <c r="J2260" s="89"/>
      <c r="K2260" s="89"/>
      <c r="L2260" s="89"/>
      <c r="M2260" s="89"/>
      <c r="N2260" s="264">
        <v>50</v>
      </c>
      <c r="O2260" s="264">
        <v>0</v>
      </c>
      <c r="P2260" s="89" t="s">
        <v>670</v>
      </c>
    </row>
    <row r="2261" spans="1:16" ht="63.75" hidden="1">
      <c r="A2261" s="261" t="s">
        <v>557</v>
      </c>
      <c r="B2261" s="89"/>
      <c r="C2261" s="262" t="s">
        <v>777</v>
      </c>
      <c r="D2261" s="84">
        <v>43578</v>
      </c>
      <c r="E2261" s="85" t="s">
        <v>4717</v>
      </c>
      <c r="F2261" s="85" t="s">
        <v>11</v>
      </c>
      <c r="G2261" s="85">
        <v>952253</v>
      </c>
      <c r="H2261" s="89"/>
      <c r="I2261" s="263" t="s">
        <v>5324</v>
      </c>
      <c r="J2261" s="89"/>
      <c r="K2261" s="89"/>
      <c r="L2261" s="89"/>
      <c r="M2261" s="89"/>
      <c r="N2261" s="264">
        <v>1115.7</v>
      </c>
      <c r="O2261" s="264">
        <v>0</v>
      </c>
      <c r="P2261" s="89" t="s">
        <v>670</v>
      </c>
    </row>
    <row r="2262" spans="1:16" ht="38.25" hidden="1">
      <c r="A2262" s="261" t="s">
        <v>565</v>
      </c>
      <c r="B2262" s="89"/>
      <c r="C2262" s="262" t="s">
        <v>615</v>
      </c>
      <c r="D2262" s="84">
        <v>43578</v>
      </c>
      <c r="E2262" s="85" t="s">
        <v>5165</v>
      </c>
      <c r="F2262" s="85" t="s">
        <v>3</v>
      </c>
      <c r="G2262" s="85">
        <v>1733640</v>
      </c>
      <c r="H2262" s="89"/>
      <c r="I2262" s="263" t="s">
        <v>5628</v>
      </c>
      <c r="J2262" s="89"/>
      <c r="K2262" s="89"/>
      <c r="L2262" s="89"/>
      <c r="M2262" s="89"/>
      <c r="N2262" s="264">
        <v>0</v>
      </c>
      <c r="O2262" s="264">
        <v>0.54</v>
      </c>
      <c r="P2262" s="89" t="s">
        <v>670</v>
      </c>
    </row>
    <row r="2263" spans="1:16" ht="51" hidden="1">
      <c r="A2263" s="261">
        <v>592</v>
      </c>
      <c r="B2263" s="89"/>
      <c r="C2263" s="262" t="s">
        <v>645</v>
      </c>
      <c r="D2263" s="84">
        <v>43578</v>
      </c>
      <c r="E2263" s="85" t="s">
        <v>5166</v>
      </c>
      <c r="F2263" s="85" t="s">
        <v>3</v>
      </c>
      <c r="G2263" s="85">
        <v>1733525</v>
      </c>
      <c r="H2263" s="89"/>
      <c r="I2263" s="263" t="s">
        <v>5629</v>
      </c>
      <c r="J2263" s="89"/>
      <c r="K2263" s="89"/>
      <c r="L2263" s="89"/>
      <c r="M2263" s="89"/>
      <c r="N2263" s="264">
        <v>0</v>
      </c>
      <c r="O2263" s="264">
        <v>60</v>
      </c>
      <c r="P2263" s="89" t="s">
        <v>670</v>
      </c>
    </row>
    <row r="2264" spans="1:16" ht="38.25" hidden="1">
      <c r="A2264" s="261" t="s">
        <v>565</v>
      </c>
      <c r="B2264" s="89"/>
      <c r="C2264" s="262" t="s">
        <v>615</v>
      </c>
      <c r="D2264" s="84">
        <v>43578</v>
      </c>
      <c r="E2264" s="85" t="s">
        <v>5167</v>
      </c>
      <c r="F2264" s="85" t="s">
        <v>3</v>
      </c>
      <c r="G2264" s="85">
        <v>1733499</v>
      </c>
      <c r="H2264" s="89"/>
      <c r="I2264" s="263" t="s">
        <v>5630</v>
      </c>
      <c r="J2264" s="89"/>
      <c r="K2264" s="89"/>
      <c r="L2264" s="89"/>
      <c r="M2264" s="89"/>
      <c r="N2264" s="264">
        <v>0</v>
      </c>
      <c r="O2264" s="264">
        <v>1029.02</v>
      </c>
      <c r="P2264" s="89" t="s">
        <v>670</v>
      </c>
    </row>
    <row r="2265" spans="1:16" ht="51" hidden="1">
      <c r="A2265" s="261" t="s">
        <v>565</v>
      </c>
      <c r="B2265" s="89"/>
      <c r="C2265" s="262" t="s">
        <v>615</v>
      </c>
      <c r="D2265" s="84">
        <v>43578</v>
      </c>
      <c r="E2265" s="85" t="s">
        <v>5168</v>
      </c>
      <c r="F2265" s="85" t="s">
        <v>3</v>
      </c>
      <c r="G2265" s="85">
        <v>1733464</v>
      </c>
      <c r="H2265" s="89"/>
      <c r="I2265" s="263" t="s">
        <v>5631</v>
      </c>
      <c r="J2265" s="89"/>
      <c r="K2265" s="89"/>
      <c r="L2265" s="89"/>
      <c r="M2265" s="89"/>
      <c r="N2265" s="264">
        <v>0</v>
      </c>
      <c r="O2265" s="264">
        <v>4662</v>
      </c>
      <c r="P2265" s="89" t="s">
        <v>670</v>
      </c>
    </row>
    <row r="2266" spans="1:16" ht="63.75" hidden="1">
      <c r="A2266" s="261">
        <v>47</v>
      </c>
      <c r="B2266" s="89"/>
      <c r="C2266" s="262" t="s">
        <v>49</v>
      </c>
      <c r="D2266" s="84">
        <v>43578</v>
      </c>
      <c r="E2266" s="85" t="s">
        <v>5169</v>
      </c>
      <c r="F2266" s="85" t="s">
        <v>3</v>
      </c>
      <c r="G2266" s="85">
        <v>1733709</v>
      </c>
      <c r="H2266" s="89"/>
      <c r="I2266" s="263" t="s">
        <v>5632</v>
      </c>
      <c r="J2266" s="89"/>
      <c r="K2266" s="89"/>
      <c r="L2266" s="89"/>
      <c r="M2266" s="89"/>
      <c r="N2266" s="264">
        <v>0</v>
      </c>
      <c r="O2266" s="264">
        <v>941.5</v>
      </c>
      <c r="P2266" s="89" t="s">
        <v>670</v>
      </c>
    </row>
    <row r="2267" spans="1:16" ht="51" hidden="1">
      <c r="A2267" s="261">
        <v>47</v>
      </c>
      <c r="B2267" s="89"/>
      <c r="C2267" s="262" t="s">
        <v>49</v>
      </c>
      <c r="D2267" s="84">
        <v>43578</v>
      </c>
      <c r="E2267" s="85" t="s">
        <v>5170</v>
      </c>
      <c r="F2267" s="85" t="s">
        <v>3</v>
      </c>
      <c r="G2267" s="85">
        <v>1733703</v>
      </c>
      <c r="H2267" s="89"/>
      <c r="I2267" s="263" t="s">
        <v>5633</v>
      </c>
      <c r="J2267" s="89"/>
      <c r="K2267" s="89"/>
      <c r="L2267" s="89"/>
      <c r="M2267" s="89"/>
      <c r="N2267" s="264">
        <v>0</v>
      </c>
      <c r="O2267" s="264">
        <v>1574.95</v>
      </c>
      <c r="P2267" s="89" t="s">
        <v>670</v>
      </c>
    </row>
    <row r="2268" spans="1:16" ht="51" hidden="1">
      <c r="A2268" s="261" t="s">
        <v>565</v>
      </c>
      <c r="B2268" s="89"/>
      <c r="C2268" s="262" t="s">
        <v>615</v>
      </c>
      <c r="D2268" s="84">
        <v>43578</v>
      </c>
      <c r="E2268" s="85" t="s">
        <v>5171</v>
      </c>
      <c r="F2268" s="85" t="s">
        <v>3</v>
      </c>
      <c r="G2268" s="85">
        <v>1733660</v>
      </c>
      <c r="H2268" s="89"/>
      <c r="I2268" s="263" t="s">
        <v>738</v>
      </c>
      <c r="J2268" s="89"/>
      <c r="K2268" s="89"/>
      <c r="L2268" s="89"/>
      <c r="M2268" s="89"/>
      <c r="N2268" s="264">
        <v>0</v>
      </c>
      <c r="O2268" s="264">
        <v>700</v>
      </c>
      <c r="P2268" s="89" t="s">
        <v>670</v>
      </c>
    </row>
    <row r="2269" spans="1:16" ht="63.75" hidden="1">
      <c r="A2269" s="261" t="s">
        <v>556</v>
      </c>
      <c r="B2269" s="89"/>
      <c r="C2269" s="262" t="s">
        <v>616</v>
      </c>
      <c r="D2269" s="84">
        <v>43578</v>
      </c>
      <c r="E2269" s="85" t="s">
        <v>5172</v>
      </c>
      <c r="F2269" s="85" t="s">
        <v>3</v>
      </c>
      <c r="G2269" s="85">
        <v>1733475</v>
      </c>
      <c r="H2269" s="89"/>
      <c r="I2269" s="263" t="s">
        <v>5634</v>
      </c>
      <c r="J2269" s="89"/>
      <c r="K2269" s="89"/>
      <c r="L2269" s="89"/>
      <c r="M2269" s="89"/>
      <c r="N2269" s="264">
        <v>0</v>
      </c>
      <c r="O2269" s="264">
        <v>665</v>
      </c>
      <c r="P2269" s="89" t="s">
        <v>670</v>
      </c>
    </row>
    <row r="2270" spans="1:16" ht="63.75" hidden="1">
      <c r="A2270" s="261">
        <v>35</v>
      </c>
      <c r="B2270" s="89"/>
      <c r="C2270" s="262" t="s">
        <v>46</v>
      </c>
      <c r="D2270" s="84">
        <v>43578</v>
      </c>
      <c r="E2270" s="85" t="s">
        <v>5173</v>
      </c>
      <c r="F2270" s="85" t="s">
        <v>3</v>
      </c>
      <c r="G2270" s="85">
        <v>1733474</v>
      </c>
      <c r="H2270" s="89"/>
      <c r="I2270" s="263" t="s">
        <v>5635</v>
      </c>
      <c r="J2270" s="89"/>
      <c r="K2270" s="89"/>
      <c r="L2270" s="89"/>
      <c r="M2270" s="89"/>
      <c r="N2270" s="264">
        <v>0</v>
      </c>
      <c r="O2270" s="264">
        <v>1027.3499999999999</v>
      </c>
      <c r="P2270" s="89" t="s">
        <v>670</v>
      </c>
    </row>
    <row r="2271" spans="1:16" ht="63.75" hidden="1">
      <c r="A2271" s="261" t="s">
        <v>565</v>
      </c>
      <c r="B2271" s="89"/>
      <c r="C2271" s="262" t="s">
        <v>615</v>
      </c>
      <c r="D2271" s="84">
        <v>43578</v>
      </c>
      <c r="E2271" s="85" t="s">
        <v>5174</v>
      </c>
      <c r="F2271" s="85" t="s">
        <v>3</v>
      </c>
      <c r="G2271" s="85">
        <v>1733450</v>
      </c>
      <c r="H2271" s="89"/>
      <c r="I2271" s="263" t="s">
        <v>5636</v>
      </c>
      <c r="J2271" s="89"/>
      <c r="K2271" s="89"/>
      <c r="L2271" s="89"/>
      <c r="M2271" s="89"/>
      <c r="N2271" s="264">
        <v>0</v>
      </c>
      <c r="O2271" s="264">
        <v>8019.8</v>
      </c>
      <c r="P2271" s="89" t="s">
        <v>670</v>
      </c>
    </row>
    <row r="2272" spans="1:16" ht="51" hidden="1">
      <c r="A2272" s="261">
        <v>70</v>
      </c>
      <c r="B2272" s="89"/>
      <c r="C2272" s="262" t="s">
        <v>53</v>
      </c>
      <c r="D2272" s="84">
        <v>43578</v>
      </c>
      <c r="E2272" s="85" t="s">
        <v>5175</v>
      </c>
      <c r="F2272" s="85" t="s">
        <v>3</v>
      </c>
      <c r="G2272" s="85">
        <v>1733545</v>
      </c>
      <c r="H2272" s="89"/>
      <c r="I2272" s="263" t="s">
        <v>5637</v>
      </c>
      <c r="J2272" s="89"/>
      <c r="K2272" s="89"/>
      <c r="L2272" s="89"/>
      <c r="M2272" s="89"/>
      <c r="N2272" s="264">
        <v>0</v>
      </c>
      <c r="O2272" s="264">
        <v>2600</v>
      </c>
      <c r="P2272" s="89" t="s">
        <v>670</v>
      </c>
    </row>
    <row r="2273" spans="1:16" ht="63.75" hidden="1">
      <c r="A2273" s="261">
        <v>340</v>
      </c>
      <c r="B2273" s="89"/>
      <c r="C2273" s="262" t="s">
        <v>147</v>
      </c>
      <c r="D2273" s="84">
        <v>43578</v>
      </c>
      <c r="E2273" s="85" t="s">
        <v>5176</v>
      </c>
      <c r="F2273" s="85" t="s">
        <v>3</v>
      </c>
      <c r="G2273" s="85">
        <v>1733544</v>
      </c>
      <c r="H2273" s="89"/>
      <c r="I2273" s="263" t="s">
        <v>5638</v>
      </c>
      <c r="J2273" s="89"/>
      <c r="K2273" s="89"/>
      <c r="L2273" s="89"/>
      <c r="M2273" s="89"/>
      <c r="N2273" s="264">
        <v>0</v>
      </c>
      <c r="O2273" s="264">
        <v>113</v>
      </c>
      <c r="P2273" s="89" t="s">
        <v>670</v>
      </c>
    </row>
    <row r="2274" spans="1:16" ht="51" hidden="1">
      <c r="A2274" s="261" t="s">
        <v>565</v>
      </c>
      <c r="B2274" s="89"/>
      <c r="C2274" s="262" t="s">
        <v>615</v>
      </c>
      <c r="D2274" s="84">
        <v>43578</v>
      </c>
      <c r="E2274" s="85" t="s">
        <v>5177</v>
      </c>
      <c r="F2274" s="85" t="s">
        <v>3</v>
      </c>
      <c r="G2274" s="85">
        <v>1733482</v>
      </c>
      <c r="H2274" s="89"/>
      <c r="I2274" s="263" t="s">
        <v>5639</v>
      </c>
      <c r="J2274" s="89"/>
      <c r="K2274" s="89"/>
      <c r="L2274" s="89"/>
      <c r="M2274" s="89"/>
      <c r="N2274" s="264">
        <v>0</v>
      </c>
      <c r="O2274" s="264">
        <v>7636.2</v>
      </c>
      <c r="P2274" s="89" t="s">
        <v>670</v>
      </c>
    </row>
    <row r="2275" spans="1:16" ht="51" hidden="1">
      <c r="A2275" s="261" t="s">
        <v>565</v>
      </c>
      <c r="B2275" s="89"/>
      <c r="C2275" s="262" t="s">
        <v>615</v>
      </c>
      <c r="D2275" s="84">
        <v>43578</v>
      </c>
      <c r="E2275" s="85" t="s">
        <v>5178</v>
      </c>
      <c r="F2275" s="85" t="s">
        <v>3</v>
      </c>
      <c r="G2275" s="85">
        <v>1733484</v>
      </c>
      <c r="H2275" s="89"/>
      <c r="I2275" s="263" t="s">
        <v>5640</v>
      </c>
      <c r="J2275" s="89"/>
      <c r="K2275" s="89"/>
      <c r="L2275" s="89"/>
      <c r="M2275" s="89"/>
      <c r="N2275" s="264">
        <v>0</v>
      </c>
      <c r="O2275" s="264">
        <v>4154.09</v>
      </c>
      <c r="P2275" s="89" t="s">
        <v>670</v>
      </c>
    </row>
    <row r="2276" spans="1:16" ht="51" hidden="1">
      <c r="A2276" s="261" t="s">
        <v>565</v>
      </c>
      <c r="B2276" s="89"/>
      <c r="C2276" s="262" t="s">
        <v>615</v>
      </c>
      <c r="D2276" s="84">
        <v>43578</v>
      </c>
      <c r="E2276" s="85" t="s">
        <v>5179</v>
      </c>
      <c r="F2276" s="85" t="s">
        <v>3</v>
      </c>
      <c r="G2276" s="85">
        <v>1733485</v>
      </c>
      <c r="H2276" s="89"/>
      <c r="I2276" s="263" t="s">
        <v>5641</v>
      </c>
      <c r="J2276" s="89"/>
      <c r="K2276" s="89"/>
      <c r="L2276" s="89"/>
      <c r="M2276" s="89"/>
      <c r="N2276" s="264">
        <v>0</v>
      </c>
      <c r="O2276" s="264">
        <v>7646.2</v>
      </c>
      <c r="P2276" s="89" t="s">
        <v>670</v>
      </c>
    </row>
    <row r="2277" spans="1:16" ht="63.75" hidden="1">
      <c r="A2277" s="261" t="s">
        <v>565</v>
      </c>
      <c r="B2277" s="89"/>
      <c r="C2277" s="262" t="s">
        <v>615</v>
      </c>
      <c r="D2277" s="84">
        <v>43578</v>
      </c>
      <c r="E2277" s="85" t="s">
        <v>5180</v>
      </c>
      <c r="F2277" s="85" t="s">
        <v>3</v>
      </c>
      <c r="G2277" s="85">
        <v>1733515</v>
      </c>
      <c r="H2277" s="89"/>
      <c r="I2277" s="263" t="s">
        <v>5642</v>
      </c>
      <c r="J2277" s="89"/>
      <c r="K2277" s="89"/>
      <c r="L2277" s="89"/>
      <c r="M2277" s="89"/>
      <c r="N2277" s="264">
        <v>0</v>
      </c>
      <c r="O2277" s="264">
        <v>21200.54</v>
      </c>
      <c r="P2277" s="89" t="s">
        <v>670</v>
      </c>
    </row>
    <row r="2278" spans="1:16" ht="63.75" hidden="1">
      <c r="A2278" s="261">
        <v>70</v>
      </c>
      <c r="B2278" s="89"/>
      <c r="C2278" s="262" t="s">
        <v>53</v>
      </c>
      <c r="D2278" s="84">
        <v>43578</v>
      </c>
      <c r="E2278" s="85" t="s">
        <v>5181</v>
      </c>
      <c r="F2278" s="85" t="s">
        <v>3</v>
      </c>
      <c r="G2278" s="85">
        <v>1733538</v>
      </c>
      <c r="H2278" s="89"/>
      <c r="I2278" s="263" t="s">
        <v>5643</v>
      </c>
      <c r="J2278" s="89"/>
      <c r="K2278" s="89"/>
      <c r="L2278" s="89"/>
      <c r="M2278" s="89"/>
      <c r="N2278" s="264">
        <v>0</v>
      </c>
      <c r="O2278" s="264">
        <v>75</v>
      </c>
      <c r="P2278" s="89" t="s">
        <v>670</v>
      </c>
    </row>
    <row r="2279" spans="1:16" ht="51" hidden="1">
      <c r="A2279" s="261" t="s">
        <v>557</v>
      </c>
      <c r="B2279" s="89"/>
      <c r="C2279" s="262" t="s">
        <v>777</v>
      </c>
      <c r="D2279" s="84">
        <v>43579</v>
      </c>
      <c r="E2279" s="85" t="s">
        <v>4718</v>
      </c>
      <c r="F2279" s="85" t="s">
        <v>671</v>
      </c>
      <c r="G2279" s="85">
        <v>351386</v>
      </c>
      <c r="H2279" s="89"/>
      <c r="I2279" s="263" t="s">
        <v>5325</v>
      </c>
      <c r="J2279" s="89"/>
      <c r="K2279" s="89"/>
      <c r="L2279" s="89"/>
      <c r="M2279" s="89"/>
      <c r="N2279" s="264">
        <v>0</v>
      </c>
      <c r="O2279" s="264">
        <v>2728.52</v>
      </c>
      <c r="P2279" s="89" t="s">
        <v>670</v>
      </c>
    </row>
    <row r="2280" spans="1:16" ht="63.75" hidden="1">
      <c r="A2280" s="261" t="s">
        <v>557</v>
      </c>
      <c r="B2280" s="89"/>
      <c r="C2280" s="262" t="s">
        <v>777</v>
      </c>
      <c r="D2280" s="84">
        <v>43579</v>
      </c>
      <c r="E2280" s="85" t="s">
        <v>4719</v>
      </c>
      <c r="F2280" s="85" t="s">
        <v>11</v>
      </c>
      <c r="G2280" s="85">
        <v>12036</v>
      </c>
      <c r="H2280" s="89"/>
      <c r="I2280" s="263" t="s">
        <v>5326</v>
      </c>
      <c r="J2280" s="89"/>
      <c r="K2280" s="89"/>
      <c r="L2280" s="89"/>
      <c r="M2280" s="89"/>
      <c r="N2280" s="264">
        <v>547.62</v>
      </c>
      <c r="O2280" s="264">
        <v>0</v>
      </c>
      <c r="P2280" s="89" t="s">
        <v>670</v>
      </c>
    </row>
    <row r="2281" spans="1:16" ht="102" hidden="1">
      <c r="A2281" s="261">
        <v>15</v>
      </c>
      <c r="B2281" s="89"/>
      <c r="C2281" s="262" t="s">
        <v>42</v>
      </c>
      <c r="D2281" s="84">
        <v>43579</v>
      </c>
      <c r="E2281" s="85" t="s">
        <v>4720</v>
      </c>
      <c r="F2281" s="85" t="s">
        <v>629</v>
      </c>
      <c r="G2281" s="85">
        <v>7831</v>
      </c>
      <c r="H2281" s="89"/>
      <c r="I2281" s="263" t="s">
        <v>5327</v>
      </c>
      <c r="J2281" s="89"/>
      <c r="K2281" s="89"/>
      <c r="L2281" s="89"/>
      <c r="M2281" s="89"/>
      <c r="N2281" s="264">
        <v>1076.8599999999999</v>
      </c>
      <c r="O2281" s="264">
        <v>0</v>
      </c>
      <c r="P2281" s="89" t="s">
        <v>670</v>
      </c>
    </row>
    <row r="2282" spans="1:16" ht="51" hidden="1">
      <c r="A2282" s="261" t="s">
        <v>559</v>
      </c>
      <c r="B2282" s="89"/>
      <c r="C2282" s="262" t="s">
        <v>759</v>
      </c>
      <c r="D2282" s="84">
        <v>43579</v>
      </c>
      <c r="E2282" s="85" t="s">
        <v>4721</v>
      </c>
      <c r="F2282" s="85" t="s">
        <v>6</v>
      </c>
      <c r="G2282" s="85">
        <v>1109775</v>
      </c>
      <c r="H2282" s="89"/>
      <c r="I2282" s="263" t="s">
        <v>5328</v>
      </c>
      <c r="J2282" s="89"/>
      <c r="K2282" s="89"/>
      <c r="L2282" s="89"/>
      <c r="M2282" s="89"/>
      <c r="N2282" s="264">
        <v>0</v>
      </c>
      <c r="O2282" s="264">
        <v>3000</v>
      </c>
      <c r="P2282" s="89" t="s">
        <v>670</v>
      </c>
    </row>
    <row r="2283" spans="1:16" ht="63.75" hidden="1">
      <c r="A2283" s="261">
        <v>287</v>
      </c>
      <c r="B2283" s="89"/>
      <c r="C2283" s="262" t="s">
        <v>126</v>
      </c>
      <c r="D2283" s="84">
        <v>43579</v>
      </c>
      <c r="E2283" s="85" t="s">
        <v>4722</v>
      </c>
      <c r="F2283" s="85" t="s">
        <v>11</v>
      </c>
      <c r="G2283" s="85">
        <v>1021620</v>
      </c>
      <c r="H2283" s="89"/>
      <c r="I2283" s="263" t="s">
        <v>5329</v>
      </c>
      <c r="J2283" s="89"/>
      <c r="K2283" s="89"/>
      <c r="L2283" s="89"/>
      <c r="M2283" s="89"/>
      <c r="N2283" s="264">
        <v>50</v>
      </c>
      <c r="O2283" s="264">
        <v>0</v>
      </c>
      <c r="P2283" s="89" t="s">
        <v>670</v>
      </c>
    </row>
    <row r="2284" spans="1:16" ht="51" hidden="1">
      <c r="A2284" s="261">
        <v>340</v>
      </c>
      <c r="B2284" s="89"/>
      <c r="C2284" s="262" t="s">
        <v>147</v>
      </c>
      <c r="D2284" s="84">
        <v>43579</v>
      </c>
      <c r="E2284" s="85" t="s">
        <v>4723</v>
      </c>
      <c r="F2284" s="85" t="s">
        <v>6</v>
      </c>
      <c r="G2284" s="85">
        <v>1022163</v>
      </c>
      <c r="H2284" s="89"/>
      <c r="I2284" s="263" t="s">
        <v>5330</v>
      </c>
      <c r="J2284" s="89"/>
      <c r="K2284" s="89"/>
      <c r="L2284" s="89"/>
      <c r="M2284" s="89"/>
      <c r="N2284" s="264">
        <v>0</v>
      </c>
      <c r="O2284" s="264">
        <v>60148.55</v>
      </c>
      <c r="P2284" s="89" t="s">
        <v>670</v>
      </c>
    </row>
    <row r="2285" spans="1:16" ht="51" hidden="1">
      <c r="A2285" s="261" t="s">
        <v>559</v>
      </c>
      <c r="B2285" s="89"/>
      <c r="C2285" s="262" t="s">
        <v>759</v>
      </c>
      <c r="D2285" s="84">
        <v>43579</v>
      </c>
      <c r="E2285" s="85" t="s">
        <v>4724</v>
      </c>
      <c r="F2285" s="85" t="s">
        <v>6</v>
      </c>
      <c r="G2285" s="85">
        <v>1109920</v>
      </c>
      <c r="H2285" s="89"/>
      <c r="I2285" s="263" t="s">
        <v>5331</v>
      </c>
      <c r="J2285" s="89"/>
      <c r="K2285" s="89"/>
      <c r="L2285" s="89"/>
      <c r="M2285" s="89"/>
      <c r="N2285" s="264">
        <v>0</v>
      </c>
      <c r="O2285" s="264">
        <v>3100.65</v>
      </c>
      <c r="P2285" s="89" t="s">
        <v>670</v>
      </c>
    </row>
    <row r="2286" spans="1:16" ht="76.5" hidden="1">
      <c r="A2286" s="261" t="s">
        <v>557</v>
      </c>
      <c r="B2286" s="89"/>
      <c r="C2286" s="262" t="s">
        <v>777</v>
      </c>
      <c r="D2286" s="84">
        <v>43579</v>
      </c>
      <c r="E2286" s="85" t="s">
        <v>4725</v>
      </c>
      <c r="F2286" s="85" t="s">
        <v>6</v>
      </c>
      <c r="G2286" s="85">
        <v>1110029</v>
      </c>
      <c r="H2286" s="89"/>
      <c r="I2286" s="263" t="s">
        <v>5332</v>
      </c>
      <c r="J2286" s="89"/>
      <c r="K2286" s="89"/>
      <c r="L2286" s="89"/>
      <c r="M2286" s="89"/>
      <c r="N2286" s="264">
        <v>0</v>
      </c>
      <c r="O2286" s="264">
        <v>360000</v>
      </c>
      <c r="P2286" s="89" t="s">
        <v>670</v>
      </c>
    </row>
    <row r="2287" spans="1:16" ht="63.75" hidden="1">
      <c r="A2287" s="261">
        <v>16</v>
      </c>
      <c r="B2287" s="89"/>
      <c r="C2287" s="262" t="s">
        <v>43</v>
      </c>
      <c r="D2287" s="84">
        <v>43579</v>
      </c>
      <c r="E2287" s="85" t="s">
        <v>4726</v>
      </c>
      <c r="F2287" s="85" t="s">
        <v>6</v>
      </c>
      <c r="G2287" s="85">
        <v>952387</v>
      </c>
      <c r="H2287" s="89"/>
      <c r="I2287" s="263" t="s">
        <v>5333</v>
      </c>
      <c r="J2287" s="89"/>
      <c r="K2287" s="89"/>
      <c r="L2287" s="89"/>
      <c r="M2287" s="89"/>
      <c r="N2287" s="264">
        <v>0</v>
      </c>
      <c r="O2287" s="264">
        <v>1539930</v>
      </c>
      <c r="P2287" s="89" t="s">
        <v>670</v>
      </c>
    </row>
    <row r="2288" spans="1:16" ht="63.75" hidden="1">
      <c r="A2288" s="261">
        <v>16</v>
      </c>
      <c r="B2288" s="89"/>
      <c r="C2288" s="262" t="s">
        <v>43</v>
      </c>
      <c r="D2288" s="84">
        <v>43579</v>
      </c>
      <c r="E2288" s="85" t="s">
        <v>4727</v>
      </c>
      <c r="F2288" s="85" t="s">
        <v>11</v>
      </c>
      <c r="G2288" s="85">
        <v>952387</v>
      </c>
      <c r="H2288" s="89"/>
      <c r="I2288" s="263" t="s">
        <v>5334</v>
      </c>
      <c r="J2288" s="89"/>
      <c r="K2288" s="89"/>
      <c r="L2288" s="89"/>
      <c r="M2288" s="89"/>
      <c r="N2288" s="264">
        <v>50</v>
      </c>
      <c r="O2288" s="264">
        <v>0</v>
      </c>
      <c r="P2288" s="89" t="s">
        <v>670</v>
      </c>
    </row>
    <row r="2289" spans="1:16" ht="51" hidden="1">
      <c r="A2289" s="261">
        <v>340</v>
      </c>
      <c r="B2289" s="89"/>
      <c r="C2289" s="262" t="s">
        <v>147</v>
      </c>
      <c r="D2289" s="84">
        <v>43579</v>
      </c>
      <c r="E2289" s="85" t="s">
        <v>4728</v>
      </c>
      <c r="F2289" s="85" t="s">
        <v>15</v>
      </c>
      <c r="G2289" s="85">
        <v>1022164</v>
      </c>
      <c r="H2289" s="89"/>
      <c r="I2289" s="263" t="s">
        <v>5335</v>
      </c>
      <c r="J2289" s="89"/>
      <c r="K2289" s="89"/>
      <c r="L2289" s="89"/>
      <c r="M2289" s="89"/>
      <c r="N2289" s="264">
        <v>50</v>
      </c>
      <c r="O2289" s="264">
        <v>0</v>
      </c>
      <c r="P2289" s="89" t="s">
        <v>670</v>
      </c>
    </row>
    <row r="2290" spans="1:16" ht="51" hidden="1">
      <c r="A2290" s="261">
        <v>526</v>
      </c>
      <c r="B2290" s="89"/>
      <c r="C2290" s="262" t="s">
        <v>610</v>
      </c>
      <c r="D2290" s="84">
        <v>43579</v>
      </c>
      <c r="E2290" s="85" t="s">
        <v>5182</v>
      </c>
      <c r="F2290" s="85" t="s">
        <v>3</v>
      </c>
      <c r="G2290" s="85">
        <v>1734144</v>
      </c>
      <c r="H2290" s="89"/>
      <c r="I2290" s="263" t="s">
        <v>5644</v>
      </c>
      <c r="J2290" s="89"/>
      <c r="K2290" s="89"/>
      <c r="L2290" s="89"/>
      <c r="M2290" s="89"/>
      <c r="N2290" s="264">
        <v>0</v>
      </c>
      <c r="O2290" s="264">
        <v>140.85</v>
      </c>
      <c r="P2290" s="89" t="s">
        <v>670</v>
      </c>
    </row>
    <row r="2291" spans="1:16" ht="63.75" hidden="1">
      <c r="A2291" s="261">
        <v>87</v>
      </c>
      <c r="B2291" s="89"/>
      <c r="C2291" s="262" t="s">
        <v>57</v>
      </c>
      <c r="D2291" s="84">
        <v>43579</v>
      </c>
      <c r="E2291" s="85" t="s">
        <v>5183</v>
      </c>
      <c r="F2291" s="85" t="s">
        <v>3</v>
      </c>
      <c r="G2291" s="85">
        <v>1734167</v>
      </c>
      <c r="H2291" s="89"/>
      <c r="I2291" s="263" t="s">
        <v>5645</v>
      </c>
      <c r="J2291" s="89"/>
      <c r="K2291" s="89"/>
      <c r="L2291" s="89"/>
      <c r="M2291" s="89"/>
      <c r="N2291" s="264">
        <v>0</v>
      </c>
      <c r="O2291" s="264">
        <v>710</v>
      </c>
      <c r="P2291" s="89" t="s">
        <v>670</v>
      </c>
    </row>
    <row r="2292" spans="1:16" ht="51" hidden="1">
      <c r="A2292" s="261">
        <v>16</v>
      </c>
      <c r="B2292" s="89"/>
      <c r="C2292" s="262" t="s">
        <v>43</v>
      </c>
      <c r="D2292" s="84">
        <v>43579</v>
      </c>
      <c r="E2292" s="85" t="s">
        <v>5184</v>
      </c>
      <c r="F2292" s="85" t="s">
        <v>3</v>
      </c>
      <c r="G2292" s="85">
        <v>1734180</v>
      </c>
      <c r="H2292" s="89"/>
      <c r="I2292" s="263" t="s">
        <v>5646</v>
      </c>
      <c r="J2292" s="89"/>
      <c r="K2292" s="89"/>
      <c r="L2292" s="89"/>
      <c r="M2292" s="89"/>
      <c r="N2292" s="264">
        <v>0</v>
      </c>
      <c r="O2292" s="264">
        <v>506.34000000000003</v>
      </c>
      <c r="P2292" s="89" t="s">
        <v>670</v>
      </c>
    </row>
    <row r="2293" spans="1:16" ht="51" hidden="1">
      <c r="A2293" s="261" t="s">
        <v>565</v>
      </c>
      <c r="B2293" s="89"/>
      <c r="C2293" s="262" t="s">
        <v>615</v>
      </c>
      <c r="D2293" s="84">
        <v>43579</v>
      </c>
      <c r="E2293" s="85" t="s">
        <v>5185</v>
      </c>
      <c r="F2293" s="85" t="s">
        <v>3</v>
      </c>
      <c r="G2293" s="85">
        <v>1734109</v>
      </c>
      <c r="H2293" s="89"/>
      <c r="I2293" s="263" t="s">
        <v>5647</v>
      </c>
      <c r="J2293" s="89"/>
      <c r="K2293" s="89"/>
      <c r="L2293" s="89"/>
      <c r="M2293" s="89"/>
      <c r="N2293" s="264">
        <v>0</v>
      </c>
      <c r="O2293" s="264">
        <v>3267.88</v>
      </c>
      <c r="P2293" s="89" t="s">
        <v>670</v>
      </c>
    </row>
    <row r="2294" spans="1:16" ht="51" hidden="1">
      <c r="A2294" s="261">
        <v>192</v>
      </c>
      <c r="B2294" s="89"/>
      <c r="C2294" s="262" t="s">
        <v>93</v>
      </c>
      <c r="D2294" s="84">
        <v>43579</v>
      </c>
      <c r="E2294" s="85" t="s">
        <v>5186</v>
      </c>
      <c r="F2294" s="85" t="s">
        <v>3</v>
      </c>
      <c r="G2294" s="85">
        <v>1734029</v>
      </c>
      <c r="H2294" s="89"/>
      <c r="I2294" s="263" t="s">
        <v>5648</v>
      </c>
      <c r="J2294" s="89"/>
      <c r="K2294" s="89"/>
      <c r="L2294" s="89"/>
      <c r="M2294" s="89"/>
      <c r="N2294" s="264">
        <v>0</v>
      </c>
      <c r="O2294" s="264">
        <v>2178</v>
      </c>
      <c r="P2294" s="89" t="s">
        <v>670</v>
      </c>
    </row>
    <row r="2295" spans="1:16" ht="51" hidden="1">
      <c r="A2295" s="261">
        <v>591</v>
      </c>
      <c r="B2295" s="89"/>
      <c r="C2295" s="262" t="s">
        <v>1364</v>
      </c>
      <c r="D2295" s="84">
        <v>43579</v>
      </c>
      <c r="E2295" s="85" t="s">
        <v>5187</v>
      </c>
      <c r="F2295" s="85" t="s">
        <v>3</v>
      </c>
      <c r="G2295" s="85">
        <v>1734242</v>
      </c>
      <c r="H2295" s="89"/>
      <c r="I2295" s="263" t="s">
        <v>5649</v>
      </c>
      <c r="J2295" s="89"/>
      <c r="K2295" s="89"/>
      <c r="L2295" s="89"/>
      <c r="M2295" s="89"/>
      <c r="N2295" s="264">
        <v>0</v>
      </c>
      <c r="O2295" s="264">
        <v>1049.1500000000001</v>
      </c>
      <c r="P2295" s="89" t="s">
        <v>670</v>
      </c>
    </row>
    <row r="2296" spans="1:16" ht="51" hidden="1">
      <c r="A2296" s="261">
        <v>291</v>
      </c>
      <c r="B2296" s="89"/>
      <c r="C2296" s="262" t="s">
        <v>129</v>
      </c>
      <c r="D2296" s="84">
        <v>43579</v>
      </c>
      <c r="E2296" s="85" t="s">
        <v>5188</v>
      </c>
      <c r="F2296" s="85" t="s">
        <v>3</v>
      </c>
      <c r="G2296" s="85">
        <v>1734208</v>
      </c>
      <c r="H2296" s="89"/>
      <c r="I2296" s="263" t="s">
        <v>5650</v>
      </c>
      <c r="J2296" s="89"/>
      <c r="K2296" s="89"/>
      <c r="L2296" s="89"/>
      <c r="M2296" s="89"/>
      <c r="N2296" s="264">
        <v>0</v>
      </c>
      <c r="O2296" s="264">
        <v>3499.7200000000003</v>
      </c>
      <c r="P2296" s="89" t="s">
        <v>670</v>
      </c>
    </row>
    <row r="2297" spans="1:16" ht="51" hidden="1">
      <c r="A2297" s="261" t="s">
        <v>565</v>
      </c>
      <c r="B2297" s="89"/>
      <c r="C2297" s="262" t="s">
        <v>615</v>
      </c>
      <c r="D2297" s="84">
        <v>43579</v>
      </c>
      <c r="E2297" s="85" t="s">
        <v>5189</v>
      </c>
      <c r="F2297" s="85" t="s">
        <v>3</v>
      </c>
      <c r="G2297" s="85">
        <v>1734044</v>
      </c>
      <c r="H2297" s="89"/>
      <c r="I2297" s="263" t="s">
        <v>5651</v>
      </c>
      <c r="J2297" s="89"/>
      <c r="K2297" s="89"/>
      <c r="L2297" s="89"/>
      <c r="M2297" s="89"/>
      <c r="N2297" s="264">
        <v>0</v>
      </c>
      <c r="O2297" s="264">
        <v>3574.75</v>
      </c>
      <c r="P2297" s="89" t="s">
        <v>670</v>
      </c>
    </row>
    <row r="2298" spans="1:16" ht="51" hidden="1">
      <c r="A2298" s="261" t="s">
        <v>565</v>
      </c>
      <c r="B2298" s="89"/>
      <c r="C2298" s="262" t="s">
        <v>615</v>
      </c>
      <c r="D2298" s="84">
        <v>43579</v>
      </c>
      <c r="E2298" s="85" t="s">
        <v>5190</v>
      </c>
      <c r="F2298" s="85" t="s">
        <v>3</v>
      </c>
      <c r="G2298" s="85">
        <v>1734040</v>
      </c>
      <c r="H2298" s="89"/>
      <c r="I2298" s="263" t="s">
        <v>5652</v>
      </c>
      <c r="J2298" s="89"/>
      <c r="K2298" s="89"/>
      <c r="L2298" s="89"/>
      <c r="M2298" s="89"/>
      <c r="N2298" s="264">
        <v>0</v>
      </c>
      <c r="O2298" s="264">
        <v>599.04</v>
      </c>
      <c r="P2298" s="89" t="s">
        <v>670</v>
      </c>
    </row>
    <row r="2299" spans="1:16" ht="51" hidden="1">
      <c r="A2299" s="261">
        <v>192</v>
      </c>
      <c r="B2299" s="89"/>
      <c r="C2299" s="262" t="s">
        <v>93</v>
      </c>
      <c r="D2299" s="84">
        <v>43579</v>
      </c>
      <c r="E2299" s="85" t="s">
        <v>5191</v>
      </c>
      <c r="F2299" s="85" t="s">
        <v>3</v>
      </c>
      <c r="G2299" s="85">
        <v>1734024</v>
      </c>
      <c r="H2299" s="89"/>
      <c r="I2299" s="263" t="s">
        <v>5653</v>
      </c>
      <c r="J2299" s="89"/>
      <c r="K2299" s="89"/>
      <c r="L2299" s="89"/>
      <c r="M2299" s="89"/>
      <c r="N2299" s="264">
        <v>0</v>
      </c>
      <c r="O2299" s="264">
        <v>3822</v>
      </c>
      <c r="P2299" s="89" t="s">
        <v>670</v>
      </c>
    </row>
    <row r="2300" spans="1:16" ht="51" hidden="1">
      <c r="A2300" s="261" t="s">
        <v>565</v>
      </c>
      <c r="B2300" s="89"/>
      <c r="C2300" s="262" t="s">
        <v>615</v>
      </c>
      <c r="D2300" s="84">
        <v>43579</v>
      </c>
      <c r="E2300" s="85" t="s">
        <v>5192</v>
      </c>
      <c r="F2300" s="85" t="s">
        <v>3</v>
      </c>
      <c r="G2300" s="85">
        <v>1733983</v>
      </c>
      <c r="H2300" s="89"/>
      <c r="I2300" s="263" t="s">
        <v>5654</v>
      </c>
      <c r="J2300" s="89"/>
      <c r="K2300" s="89"/>
      <c r="L2300" s="89"/>
      <c r="M2300" s="89"/>
      <c r="N2300" s="264">
        <v>0</v>
      </c>
      <c r="O2300" s="264">
        <v>871.7</v>
      </c>
      <c r="P2300" s="89" t="s">
        <v>670</v>
      </c>
    </row>
    <row r="2301" spans="1:16" ht="38.25" hidden="1">
      <c r="A2301" s="261" t="s">
        <v>565</v>
      </c>
      <c r="B2301" s="89"/>
      <c r="C2301" s="262" t="s">
        <v>615</v>
      </c>
      <c r="D2301" s="84">
        <v>43579</v>
      </c>
      <c r="E2301" s="85" t="s">
        <v>5193</v>
      </c>
      <c r="F2301" s="85" t="s">
        <v>3</v>
      </c>
      <c r="G2301" s="85">
        <v>1733977</v>
      </c>
      <c r="H2301" s="89"/>
      <c r="I2301" s="263" t="s">
        <v>5655</v>
      </c>
      <c r="J2301" s="89"/>
      <c r="K2301" s="89"/>
      <c r="L2301" s="89"/>
      <c r="M2301" s="89"/>
      <c r="N2301" s="264">
        <v>0</v>
      </c>
      <c r="O2301" s="264">
        <v>0.38</v>
      </c>
      <c r="P2301" s="89" t="s">
        <v>741</v>
      </c>
    </row>
    <row r="2302" spans="1:16" ht="63.75" hidden="1">
      <c r="A2302" s="261">
        <v>223</v>
      </c>
      <c r="B2302" s="89"/>
      <c r="C2302" s="262" t="s">
        <v>104</v>
      </c>
      <c r="D2302" s="84">
        <v>43579</v>
      </c>
      <c r="E2302" s="85" t="s">
        <v>5194</v>
      </c>
      <c r="F2302" s="85" t="s">
        <v>3</v>
      </c>
      <c r="G2302" s="85">
        <v>1734117</v>
      </c>
      <c r="H2302" s="89"/>
      <c r="I2302" s="263" t="s">
        <v>5656</v>
      </c>
      <c r="J2302" s="89"/>
      <c r="K2302" s="89"/>
      <c r="L2302" s="89"/>
      <c r="M2302" s="89"/>
      <c r="N2302" s="264">
        <v>0</v>
      </c>
      <c r="O2302" s="264">
        <v>1805</v>
      </c>
      <c r="P2302" s="89" t="s">
        <v>670</v>
      </c>
    </row>
    <row r="2303" spans="1:16" ht="63.75" hidden="1">
      <c r="A2303" s="261">
        <v>47</v>
      </c>
      <c r="B2303" s="89"/>
      <c r="C2303" s="262" t="s">
        <v>49</v>
      </c>
      <c r="D2303" s="84">
        <v>43580</v>
      </c>
      <c r="E2303" s="85" t="s">
        <v>4729</v>
      </c>
      <c r="F2303" s="85" t="s">
        <v>6</v>
      </c>
      <c r="G2303" s="85">
        <v>1110370</v>
      </c>
      <c r="H2303" s="89"/>
      <c r="I2303" s="263" t="s">
        <v>5336</v>
      </c>
      <c r="J2303" s="89"/>
      <c r="K2303" s="89"/>
      <c r="L2303" s="89"/>
      <c r="M2303" s="89"/>
      <c r="N2303" s="264">
        <v>0</v>
      </c>
      <c r="O2303" s="264">
        <v>237557.53</v>
      </c>
      <c r="P2303" s="89" t="s">
        <v>670</v>
      </c>
    </row>
    <row r="2304" spans="1:16" ht="63.75" hidden="1">
      <c r="A2304" s="261">
        <v>20</v>
      </c>
      <c r="B2304" s="89"/>
      <c r="C2304" s="262" t="s">
        <v>44</v>
      </c>
      <c r="D2304" s="84">
        <v>43580</v>
      </c>
      <c r="E2304" s="85" t="s">
        <v>4730</v>
      </c>
      <c r="F2304" s="85" t="s">
        <v>6</v>
      </c>
      <c r="G2304" s="85">
        <v>1110683</v>
      </c>
      <c r="H2304" s="89"/>
      <c r="I2304" s="263" t="s">
        <v>5338</v>
      </c>
      <c r="J2304" s="89"/>
      <c r="K2304" s="89"/>
      <c r="L2304" s="89"/>
      <c r="M2304" s="89"/>
      <c r="N2304" s="264">
        <v>0</v>
      </c>
      <c r="O2304" s="264">
        <v>259070.72</v>
      </c>
      <c r="P2304" s="89" t="s">
        <v>670</v>
      </c>
    </row>
    <row r="2305" spans="1:16" ht="76.5" hidden="1">
      <c r="A2305" s="261" t="s">
        <v>557</v>
      </c>
      <c r="B2305" s="89"/>
      <c r="C2305" s="262" t="s">
        <v>777</v>
      </c>
      <c r="D2305" s="84">
        <v>43580</v>
      </c>
      <c r="E2305" s="85" t="s">
        <v>4731</v>
      </c>
      <c r="F2305" s="85" t="s">
        <v>6</v>
      </c>
      <c r="G2305" s="85">
        <v>1110712</v>
      </c>
      <c r="H2305" s="89"/>
      <c r="I2305" s="263" t="s">
        <v>5339</v>
      </c>
      <c r="J2305" s="89"/>
      <c r="K2305" s="89"/>
      <c r="L2305" s="89"/>
      <c r="M2305" s="89"/>
      <c r="N2305" s="264">
        <v>0</v>
      </c>
      <c r="O2305" s="264">
        <v>336000</v>
      </c>
      <c r="P2305" s="89" t="s">
        <v>670</v>
      </c>
    </row>
    <row r="2306" spans="1:16" ht="76.5" hidden="1">
      <c r="A2306" s="261">
        <v>130</v>
      </c>
      <c r="B2306" s="89"/>
      <c r="C2306" s="262" t="s">
        <v>67</v>
      </c>
      <c r="D2306" s="84">
        <v>43580</v>
      </c>
      <c r="E2306" s="85" t="s">
        <v>4732</v>
      </c>
      <c r="F2306" s="85" t="s">
        <v>6</v>
      </c>
      <c r="G2306" s="85">
        <v>1110765</v>
      </c>
      <c r="H2306" s="89"/>
      <c r="I2306" s="263" t="s">
        <v>5340</v>
      </c>
      <c r="J2306" s="89"/>
      <c r="K2306" s="89"/>
      <c r="L2306" s="89"/>
      <c r="M2306" s="89"/>
      <c r="N2306" s="264">
        <v>0</v>
      </c>
      <c r="O2306" s="264">
        <v>200000</v>
      </c>
      <c r="P2306" s="89" t="s">
        <v>670</v>
      </c>
    </row>
    <row r="2307" spans="1:16" ht="38.25" hidden="1">
      <c r="A2307" s="261">
        <v>526</v>
      </c>
      <c r="B2307" s="89"/>
      <c r="C2307" s="262" t="s">
        <v>610</v>
      </c>
      <c r="D2307" s="84">
        <v>43580</v>
      </c>
      <c r="E2307" s="85" t="s">
        <v>5195</v>
      </c>
      <c r="F2307" s="85" t="s">
        <v>3</v>
      </c>
      <c r="G2307" s="85">
        <v>1734626</v>
      </c>
      <c r="H2307" s="89"/>
      <c r="I2307" s="263" t="s">
        <v>3485</v>
      </c>
      <c r="J2307" s="89"/>
      <c r="K2307" s="89"/>
      <c r="L2307" s="89"/>
      <c r="M2307" s="89"/>
      <c r="N2307" s="264">
        <v>0</v>
      </c>
      <c r="O2307" s="264">
        <v>10</v>
      </c>
      <c r="P2307" s="89" t="s">
        <v>741</v>
      </c>
    </row>
    <row r="2308" spans="1:16" ht="38.25" hidden="1">
      <c r="A2308" s="261" t="s">
        <v>565</v>
      </c>
      <c r="B2308" s="89"/>
      <c r="C2308" s="262" t="s">
        <v>615</v>
      </c>
      <c r="D2308" s="84">
        <v>43580</v>
      </c>
      <c r="E2308" s="85" t="s">
        <v>5196</v>
      </c>
      <c r="F2308" s="85" t="s">
        <v>3</v>
      </c>
      <c r="G2308" s="85">
        <v>1734635</v>
      </c>
      <c r="H2308" s="89"/>
      <c r="I2308" s="263" t="s">
        <v>4502</v>
      </c>
      <c r="J2308" s="89"/>
      <c r="K2308" s="89"/>
      <c r="L2308" s="89"/>
      <c r="M2308" s="89"/>
      <c r="N2308" s="264">
        <v>0</v>
      </c>
      <c r="O2308" s="264">
        <v>500</v>
      </c>
      <c r="P2308" s="89" t="s">
        <v>670</v>
      </c>
    </row>
    <row r="2309" spans="1:16" ht="51" hidden="1">
      <c r="A2309" s="261">
        <v>591</v>
      </c>
      <c r="B2309" s="89"/>
      <c r="C2309" s="262" t="s">
        <v>1364</v>
      </c>
      <c r="D2309" s="84">
        <v>43580</v>
      </c>
      <c r="E2309" s="85" t="s">
        <v>5197</v>
      </c>
      <c r="F2309" s="85" t="s">
        <v>3</v>
      </c>
      <c r="G2309" s="85">
        <v>1734574</v>
      </c>
      <c r="H2309" s="89"/>
      <c r="I2309" s="263" t="s">
        <v>5657</v>
      </c>
      <c r="J2309" s="89"/>
      <c r="K2309" s="89"/>
      <c r="L2309" s="89"/>
      <c r="M2309" s="89"/>
      <c r="N2309" s="264">
        <v>0</v>
      </c>
      <c r="O2309" s="264">
        <v>27.66</v>
      </c>
      <c r="P2309" s="89" t="s">
        <v>670</v>
      </c>
    </row>
    <row r="2310" spans="1:16" ht="51" hidden="1">
      <c r="A2310" s="261" t="s">
        <v>565</v>
      </c>
      <c r="B2310" s="89"/>
      <c r="C2310" s="262" t="s">
        <v>615</v>
      </c>
      <c r="D2310" s="84">
        <v>43580</v>
      </c>
      <c r="E2310" s="85" t="s">
        <v>5198</v>
      </c>
      <c r="F2310" s="85" t="s">
        <v>3</v>
      </c>
      <c r="G2310" s="85">
        <v>1734704</v>
      </c>
      <c r="H2310" s="89"/>
      <c r="I2310" s="263" t="s">
        <v>5658</v>
      </c>
      <c r="J2310" s="89"/>
      <c r="K2310" s="89"/>
      <c r="L2310" s="89"/>
      <c r="M2310" s="89"/>
      <c r="N2310" s="264">
        <v>0</v>
      </c>
      <c r="O2310" s="264">
        <v>2805.88</v>
      </c>
      <c r="P2310" s="89" t="s">
        <v>670</v>
      </c>
    </row>
    <row r="2311" spans="1:16" ht="51" hidden="1">
      <c r="A2311" s="261">
        <v>16</v>
      </c>
      <c r="B2311" s="89"/>
      <c r="C2311" s="262" t="s">
        <v>43</v>
      </c>
      <c r="D2311" s="84">
        <v>43580</v>
      </c>
      <c r="E2311" s="85" t="s">
        <v>5199</v>
      </c>
      <c r="F2311" s="85" t="s">
        <v>3</v>
      </c>
      <c r="G2311" s="85">
        <v>1734585</v>
      </c>
      <c r="H2311" s="89"/>
      <c r="I2311" s="263" t="s">
        <v>5659</v>
      </c>
      <c r="J2311" s="89"/>
      <c r="K2311" s="89"/>
      <c r="L2311" s="89"/>
      <c r="M2311" s="89"/>
      <c r="N2311" s="264">
        <v>0</v>
      </c>
      <c r="O2311" s="264">
        <v>964</v>
      </c>
      <c r="P2311" s="89" t="s">
        <v>670</v>
      </c>
    </row>
    <row r="2312" spans="1:16" ht="51" hidden="1">
      <c r="A2312" s="261" t="s">
        <v>565</v>
      </c>
      <c r="B2312" s="89"/>
      <c r="C2312" s="262" t="s">
        <v>615</v>
      </c>
      <c r="D2312" s="84">
        <v>43580</v>
      </c>
      <c r="E2312" s="85" t="s">
        <v>5200</v>
      </c>
      <c r="F2312" s="85" t="s">
        <v>3</v>
      </c>
      <c r="G2312" s="85">
        <v>1734551</v>
      </c>
      <c r="H2312" s="89"/>
      <c r="I2312" s="263" t="s">
        <v>5660</v>
      </c>
      <c r="J2312" s="89"/>
      <c r="K2312" s="89"/>
      <c r="L2312" s="89"/>
      <c r="M2312" s="89"/>
      <c r="N2312" s="264">
        <v>0</v>
      </c>
      <c r="O2312" s="264">
        <v>0.8</v>
      </c>
      <c r="P2312" s="89" t="s">
        <v>670</v>
      </c>
    </row>
    <row r="2313" spans="1:16" ht="63.75" hidden="1">
      <c r="A2313" s="261">
        <v>291</v>
      </c>
      <c r="B2313" s="89"/>
      <c r="C2313" s="262" t="s">
        <v>129</v>
      </c>
      <c r="D2313" s="84">
        <v>43580</v>
      </c>
      <c r="E2313" s="85" t="s">
        <v>5201</v>
      </c>
      <c r="F2313" s="85" t="s">
        <v>3</v>
      </c>
      <c r="G2313" s="85">
        <v>1734549</v>
      </c>
      <c r="H2313" s="89"/>
      <c r="I2313" s="263" t="s">
        <v>5661</v>
      </c>
      <c r="J2313" s="89"/>
      <c r="K2313" s="89"/>
      <c r="L2313" s="89"/>
      <c r="M2313" s="89"/>
      <c r="N2313" s="264">
        <v>0</v>
      </c>
      <c r="O2313" s="264">
        <v>9500000</v>
      </c>
      <c r="P2313" s="89" t="s">
        <v>670</v>
      </c>
    </row>
    <row r="2314" spans="1:16" ht="51" hidden="1">
      <c r="A2314" s="261" t="s">
        <v>565</v>
      </c>
      <c r="B2314" s="89"/>
      <c r="C2314" s="262" t="s">
        <v>615</v>
      </c>
      <c r="D2314" s="84">
        <v>43580</v>
      </c>
      <c r="E2314" s="85" t="s">
        <v>5202</v>
      </c>
      <c r="F2314" s="85" t="s">
        <v>3</v>
      </c>
      <c r="G2314" s="85">
        <v>1734548</v>
      </c>
      <c r="H2314" s="89"/>
      <c r="I2314" s="263" t="s">
        <v>5662</v>
      </c>
      <c r="J2314" s="89"/>
      <c r="K2314" s="89"/>
      <c r="L2314" s="89"/>
      <c r="M2314" s="89"/>
      <c r="N2314" s="264">
        <v>0</v>
      </c>
      <c r="O2314" s="264">
        <v>10296</v>
      </c>
      <c r="P2314" s="89" t="s">
        <v>670</v>
      </c>
    </row>
    <row r="2315" spans="1:16" ht="51" hidden="1">
      <c r="A2315" s="261">
        <v>291</v>
      </c>
      <c r="B2315" s="89"/>
      <c r="C2315" s="262" t="s">
        <v>129</v>
      </c>
      <c r="D2315" s="84">
        <v>43580</v>
      </c>
      <c r="E2315" s="85" t="s">
        <v>5203</v>
      </c>
      <c r="F2315" s="85" t="s">
        <v>3</v>
      </c>
      <c r="G2315" s="85">
        <v>1734546</v>
      </c>
      <c r="H2315" s="89"/>
      <c r="I2315" s="263" t="s">
        <v>5663</v>
      </c>
      <c r="J2315" s="89"/>
      <c r="K2315" s="89"/>
      <c r="L2315" s="89"/>
      <c r="M2315" s="89"/>
      <c r="N2315" s="264">
        <v>0</v>
      </c>
      <c r="O2315" s="264">
        <v>354928.16000000003</v>
      </c>
      <c r="P2315" s="89" t="s">
        <v>670</v>
      </c>
    </row>
    <row r="2316" spans="1:16" ht="51" hidden="1">
      <c r="A2316" s="261">
        <v>291</v>
      </c>
      <c r="B2316" s="89"/>
      <c r="C2316" s="262" t="s">
        <v>129</v>
      </c>
      <c r="D2316" s="84">
        <v>43580</v>
      </c>
      <c r="E2316" s="85" t="s">
        <v>5204</v>
      </c>
      <c r="F2316" s="85" t="s">
        <v>3</v>
      </c>
      <c r="G2316" s="85">
        <v>1734543</v>
      </c>
      <c r="H2316" s="89"/>
      <c r="I2316" s="263" t="s">
        <v>5664</v>
      </c>
      <c r="J2316" s="89"/>
      <c r="K2316" s="89"/>
      <c r="L2316" s="89"/>
      <c r="M2316" s="89"/>
      <c r="N2316" s="264">
        <v>0</v>
      </c>
      <c r="O2316" s="264">
        <v>2848536.52</v>
      </c>
      <c r="P2316" s="89" t="s">
        <v>670</v>
      </c>
    </row>
    <row r="2317" spans="1:16" ht="51" hidden="1">
      <c r="A2317" s="261">
        <v>591</v>
      </c>
      <c r="B2317" s="89"/>
      <c r="C2317" s="262" t="s">
        <v>1364</v>
      </c>
      <c r="D2317" s="84">
        <v>43580</v>
      </c>
      <c r="E2317" s="85" t="s">
        <v>5205</v>
      </c>
      <c r="F2317" s="85" t="s">
        <v>3</v>
      </c>
      <c r="G2317" s="85">
        <v>1734572</v>
      </c>
      <c r="H2317" s="89"/>
      <c r="I2317" s="263" t="s">
        <v>5665</v>
      </c>
      <c r="J2317" s="89"/>
      <c r="K2317" s="89"/>
      <c r="L2317" s="89"/>
      <c r="M2317" s="89"/>
      <c r="N2317" s="264">
        <v>0</v>
      </c>
      <c r="O2317" s="264">
        <v>31.16</v>
      </c>
      <c r="P2317" s="89" t="s">
        <v>670</v>
      </c>
    </row>
    <row r="2318" spans="1:16" ht="51" hidden="1">
      <c r="A2318" s="261">
        <v>156</v>
      </c>
      <c r="B2318" s="89"/>
      <c r="C2318" s="262" t="s">
        <v>86</v>
      </c>
      <c r="D2318" s="84">
        <v>43580</v>
      </c>
      <c r="E2318" s="85" t="s">
        <v>5206</v>
      </c>
      <c r="F2318" s="85" t="s">
        <v>3</v>
      </c>
      <c r="G2318" s="85">
        <v>1734571</v>
      </c>
      <c r="H2318" s="89"/>
      <c r="I2318" s="263" t="s">
        <v>5666</v>
      </c>
      <c r="J2318" s="89"/>
      <c r="K2318" s="89"/>
      <c r="L2318" s="89"/>
      <c r="M2318" s="89"/>
      <c r="N2318" s="264">
        <v>0</v>
      </c>
      <c r="O2318" s="264">
        <v>1324.08</v>
      </c>
      <c r="P2318" s="89" t="s">
        <v>670</v>
      </c>
    </row>
    <row r="2319" spans="1:16" ht="51" hidden="1">
      <c r="A2319" s="261">
        <v>591</v>
      </c>
      <c r="B2319" s="89"/>
      <c r="C2319" s="262" t="s">
        <v>1364</v>
      </c>
      <c r="D2319" s="84">
        <v>43580</v>
      </c>
      <c r="E2319" s="85" t="s">
        <v>5207</v>
      </c>
      <c r="F2319" s="85" t="s">
        <v>3</v>
      </c>
      <c r="G2319" s="85">
        <v>1734568</v>
      </c>
      <c r="H2319" s="89"/>
      <c r="I2319" s="263" t="s">
        <v>5667</v>
      </c>
      <c r="J2319" s="89"/>
      <c r="K2319" s="89"/>
      <c r="L2319" s="89"/>
      <c r="M2319" s="89"/>
      <c r="N2319" s="264">
        <v>0</v>
      </c>
      <c r="O2319" s="264">
        <v>31.16</v>
      </c>
      <c r="P2319" s="89" t="s">
        <v>670</v>
      </c>
    </row>
    <row r="2320" spans="1:16" ht="51" hidden="1">
      <c r="A2320" s="261">
        <v>591</v>
      </c>
      <c r="B2320" s="89"/>
      <c r="C2320" s="262" t="s">
        <v>1364</v>
      </c>
      <c r="D2320" s="84">
        <v>43580</v>
      </c>
      <c r="E2320" s="85" t="s">
        <v>5208</v>
      </c>
      <c r="F2320" s="85" t="s">
        <v>3</v>
      </c>
      <c r="G2320" s="85">
        <v>1734566</v>
      </c>
      <c r="H2320" s="89"/>
      <c r="I2320" s="263" t="s">
        <v>5668</v>
      </c>
      <c r="J2320" s="89"/>
      <c r="K2320" s="89"/>
      <c r="L2320" s="89"/>
      <c r="M2320" s="89"/>
      <c r="N2320" s="264">
        <v>0</v>
      </c>
      <c r="O2320" s="264">
        <v>27.66</v>
      </c>
      <c r="P2320" s="89" t="s">
        <v>670</v>
      </c>
    </row>
    <row r="2321" spans="1:16" ht="51" hidden="1">
      <c r="A2321" s="261">
        <v>591</v>
      </c>
      <c r="B2321" s="89"/>
      <c r="C2321" s="262" t="s">
        <v>1364</v>
      </c>
      <c r="D2321" s="84">
        <v>43580</v>
      </c>
      <c r="E2321" s="85" t="s">
        <v>5209</v>
      </c>
      <c r="F2321" s="85" t="s">
        <v>3</v>
      </c>
      <c r="G2321" s="85">
        <v>1734562</v>
      </c>
      <c r="H2321" s="89"/>
      <c r="I2321" s="263" t="s">
        <v>4444</v>
      </c>
      <c r="J2321" s="89"/>
      <c r="K2321" s="89"/>
      <c r="L2321" s="89"/>
      <c r="M2321" s="89"/>
      <c r="N2321" s="264">
        <v>0</v>
      </c>
      <c r="O2321" s="264">
        <v>64.47</v>
      </c>
      <c r="P2321" s="89" t="s">
        <v>670</v>
      </c>
    </row>
    <row r="2322" spans="1:16" ht="51" hidden="1">
      <c r="A2322" s="261">
        <v>591</v>
      </c>
      <c r="B2322" s="89"/>
      <c r="C2322" s="262" t="s">
        <v>1364</v>
      </c>
      <c r="D2322" s="84">
        <v>43580</v>
      </c>
      <c r="E2322" s="85" t="s">
        <v>5210</v>
      </c>
      <c r="F2322" s="85" t="s">
        <v>3</v>
      </c>
      <c r="G2322" s="85">
        <v>1734561</v>
      </c>
      <c r="H2322" s="89"/>
      <c r="I2322" s="263" t="s">
        <v>5669</v>
      </c>
      <c r="J2322" s="89"/>
      <c r="K2322" s="89"/>
      <c r="L2322" s="89"/>
      <c r="M2322" s="89"/>
      <c r="N2322" s="264">
        <v>0</v>
      </c>
      <c r="O2322" s="264">
        <v>31.16</v>
      </c>
      <c r="P2322" s="89" t="s">
        <v>670</v>
      </c>
    </row>
    <row r="2323" spans="1:16" ht="51" hidden="1">
      <c r="A2323" s="261" t="s">
        <v>565</v>
      </c>
      <c r="B2323" s="89"/>
      <c r="C2323" s="262" t="s">
        <v>615</v>
      </c>
      <c r="D2323" s="84">
        <v>43580</v>
      </c>
      <c r="E2323" s="85" t="s">
        <v>5211</v>
      </c>
      <c r="F2323" s="85" t="s">
        <v>3</v>
      </c>
      <c r="G2323" s="85">
        <v>1734471</v>
      </c>
      <c r="H2323" s="89"/>
      <c r="I2323" s="263" t="s">
        <v>5670</v>
      </c>
      <c r="J2323" s="89"/>
      <c r="K2323" s="89"/>
      <c r="L2323" s="89"/>
      <c r="M2323" s="89"/>
      <c r="N2323" s="264">
        <v>0</v>
      </c>
      <c r="O2323" s="264">
        <v>926.67000000000007</v>
      </c>
      <c r="P2323" s="89" t="s">
        <v>670</v>
      </c>
    </row>
    <row r="2324" spans="1:16" ht="102" hidden="1">
      <c r="A2324" s="261">
        <v>41</v>
      </c>
      <c r="B2324" s="89"/>
      <c r="C2324" s="262" t="s">
        <v>47</v>
      </c>
      <c r="D2324" s="84">
        <v>43581</v>
      </c>
      <c r="E2324" s="85" t="s">
        <v>4733</v>
      </c>
      <c r="F2324" s="85" t="s">
        <v>671</v>
      </c>
      <c r="G2324" s="85">
        <v>360121</v>
      </c>
      <c r="H2324" s="89"/>
      <c r="I2324" s="263" t="s">
        <v>5341</v>
      </c>
      <c r="J2324" s="89"/>
      <c r="K2324" s="89"/>
      <c r="L2324" s="89"/>
      <c r="M2324" s="89"/>
      <c r="N2324" s="264">
        <v>0</v>
      </c>
      <c r="O2324" s="264">
        <v>32208.17</v>
      </c>
      <c r="P2324" s="89" t="s">
        <v>670</v>
      </c>
    </row>
    <row r="2325" spans="1:16" ht="51" hidden="1">
      <c r="A2325" s="261">
        <v>41</v>
      </c>
      <c r="B2325" s="89"/>
      <c r="C2325" s="262" t="s">
        <v>47</v>
      </c>
      <c r="D2325" s="84">
        <v>43581</v>
      </c>
      <c r="E2325" s="85" t="s">
        <v>4734</v>
      </c>
      <c r="F2325" s="85" t="s">
        <v>6</v>
      </c>
      <c r="G2325" s="85">
        <v>1110955</v>
      </c>
      <c r="H2325" s="89"/>
      <c r="I2325" s="263" t="s">
        <v>5342</v>
      </c>
      <c r="J2325" s="89"/>
      <c r="K2325" s="89"/>
      <c r="L2325" s="89"/>
      <c r="M2325" s="89"/>
      <c r="N2325" s="264">
        <v>0</v>
      </c>
      <c r="O2325" s="264">
        <v>203000</v>
      </c>
      <c r="P2325" s="89" t="s">
        <v>670</v>
      </c>
    </row>
    <row r="2326" spans="1:16" ht="76.5" hidden="1">
      <c r="A2326" s="261" t="s">
        <v>557</v>
      </c>
      <c r="B2326" s="89"/>
      <c r="C2326" s="262" t="s">
        <v>777</v>
      </c>
      <c r="D2326" s="84">
        <v>43581</v>
      </c>
      <c r="E2326" s="85" t="s">
        <v>4735</v>
      </c>
      <c r="F2326" s="85" t="s">
        <v>6</v>
      </c>
      <c r="G2326" s="85">
        <v>1111259</v>
      </c>
      <c r="H2326" s="89"/>
      <c r="I2326" s="263" t="s">
        <v>5343</v>
      </c>
      <c r="J2326" s="89"/>
      <c r="K2326" s="89"/>
      <c r="L2326" s="89"/>
      <c r="M2326" s="89"/>
      <c r="N2326" s="264">
        <v>0</v>
      </c>
      <c r="O2326" s="264">
        <v>763000</v>
      </c>
      <c r="P2326" s="89" t="s">
        <v>670</v>
      </c>
    </row>
    <row r="2327" spans="1:16" ht="51" hidden="1">
      <c r="A2327" s="261">
        <v>373</v>
      </c>
      <c r="B2327" s="89"/>
      <c r="C2327" s="262" t="s">
        <v>636</v>
      </c>
      <c r="D2327" s="84">
        <v>43581</v>
      </c>
      <c r="E2327" s="85" t="s">
        <v>5212</v>
      </c>
      <c r="F2327" s="85" t="s">
        <v>3</v>
      </c>
      <c r="G2327" s="85">
        <v>1735221</v>
      </c>
      <c r="H2327" s="89"/>
      <c r="I2327" s="263" t="s">
        <v>5671</v>
      </c>
      <c r="J2327" s="89"/>
      <c r="K2327" s="89"/>
      <c r="L2327" s="89"/>
      <c r="M2327" s="89"/>
      <c r="N2327" s="264">
        <v>0</v>
      </c>
      <c r="O2327" s="264">
        <v>456.1</v>
      </c>
      <c r="P2327" s="89" t="s">
        <v>670</v>
      </c>
    </row>
    <row r="2328" spans="1:16" ht="51" hidden="1">
      <c r="A2328" s="261" t="s">
        <v>565</v>
      </c>
      <c r="B2328" s="89"/>
      <c r="C2328" s="262" t="s">
        <v>615</v>
      </c>
      <c r="D2328" s="84">
        <v>43581</v>
      </c>
      <c r="E2328" s="85" t="s">
        <v>5213</v>
      </c>
      <c r="F2328" s="85" t="s">
        <v>3</v>
      </c>
      <c r="G2328" s="85">
        <v>1735208</v>
      </c>
      <c r="H2328" s="89"/>
      <c r="I2328" s="263" t="s">
        <v>5672</v>
      </c>
      <c r="J2328" s="89"/>
      <c r="K2328" s="89"/>
      <c r="L2328" s="89"/>
      <c r="M2328" s="89"/>
      <c r="N2328" s="264">
        <v>0</v>
      </c>
      <c r="O2328" s="264">
        <v>375.26</v>
      </c>
      <c r="P2328" s="89" t="s">
        <v>670</v>
      </c>
    </row>
    <row r="2329" spans="1:16" ht="51" hidden="1">
      <c r="A2329" s="261">
        <v>591</v>
      </c>
      <c r="B2329" s="89"/>
      <c r="C2329" s="262" t="s">
        <v>1364</v>
      </c>
      <c r="D2329" s="84">
        <v>43581</v>
      </c>
      <c r="E2329" s="85" t="s">
        <v>5214</v>
      </c>
      <c r="F2329" s="85" t="s">
        <v>3</v>
      </c>
      <c r="G2329" s="85">
        <v>1735134</v>
      </c>
      <c r="H2329" s="89"/>
      <c r="I2329" s="263" t="s">
        <v>2055</v>
      </c>
      <c r="J2329" s="89"/>
      <c r="K2329" s="89"/>
      <c r="L2329" s="89"/>
      <c r="M2329" s="89"/>
      <c r="N2329" s="264">
        <v>0</v>
      </c>
      <c r="O2329" s="264">
        <v>614.44000000000005</v>
      </c>
      <c r="P2329" s="89" t="s">
        <v>670</v>
      </c>
    </row>
    <row r="2330" spans="1:16" ht="51" hidden="1">
      <c r="A2330" s="261">
        <v>526</v>
      </c>
      <c r="B2330" s="89"/>
      <c r="C2330" s="262" t="s">
        <v>610</v>
      </c>
      <c r="D2330" s="84">
        <v>43581</v>
      </c>
      <c r="E2330" s="85" t="s">
        <v>5215</v>
      </c>
      <c r="F2330" s="85" t="s">
        <v>3</v>
      </c>
      <c r="G2330" s="85">
        <v>1735127</v>
      </c>
      <c r="H2330" s="89"/>
      <c r="I2330" s="263" t="s">
        <v>5673</v>
      </c>
      <c r="J2330" s="89"/>
      <c r="K2330" s="89"/>
      <c r="L2330" s="89"/>
      <c r="M2330" s="89"/>
      <c r="N2330" s="264">
        <v>0</v>
      </c>
      <c r="O2330" s="264">
        <v>5000</v>
      </c>
      <c r="P2330" s="89" t="s">
        <v>670</v>
      </c>
    </row>
    <row r="2331" spans="1:16" ht="38.25" hidden="1">
      <c r="A2331" s="261" t="s">
        <v>565</v>
      </c>
      <c r="B2331" s="89"/>
      <c r="C2331" s="262" t="s">
        <v>615</v>
      </c>
      <c r="D2331" s="84">
        <v>43581</v>
      </c>
      <c r="E2331" s="85" t="s">
        <v>5216</v>
      </c>
      <c r="F2331" s="85" t="s">
        <v>3</v>
      </c>
      <c r="G2331" s="85">
        <v>1735099</v>
      </c>
      <c r="H2331" s="89"/>
      <c r="I2331" s="263" t="s">
        <v>5674</v>
      </c>
      <c r="J2331" s="89"/>
      <c r="K2331" s="89"/>
      <c r="L2331" s="89"/>
      <c r="M2331" s="89"/>
      <c r="N2331" s="264">
        <v>0</v>
      </c>
      <c r="O2331" s="264">
        <v>14746.25</v>
      </c>
      <c r="P2331" s="89" t="s">
        <v>670</v>
      </c>
    </row>
    <row r="2332" spans="1:16" ht="51" hidden="1">
      <c r="A2332" s="261">
        <v>86</v>
      </c>
      <c r="B2332" s="89"/>
      <c r="C2332" s="262" t="s">
        <v>56</v>
      </c>
      <c r="D2332" s="84">
        <v>43581</v>
      </c>
      <c r="E2332" s="85" t="s">
        <v>5217</v>
      </c>
      <c r="F2332" s="85" t="s">
        <v>3</v>
      </c>
      <c r="G2332" s="85">
        <v>1735084</v>
      </c>
      <c r="H2332" s="89"/>
      <c r="I2332" s="263" t="s">
        <v>5675</v>
      </c>
      <c r="J2332" s="89"/>
      <c r="K2332" s="89"/>
      <c r="L2332" s="89"/>
      <c r="M2332" s="89"/>
      <c r="N2332" s="264">
        <v>0</v>
      </c>
      <c r="O2332" s="264">
        <v>6079.6</v>
      </c>
      <c r="P2332" s="89" t="s">
        <v>670</v>
      </c>
    </row>
    <row r="2333" spans="1:16" ht="38.25" hidden="1">
      <c r="A2333" s="261" t="s">
        <v>565</v>
      </c>
      <c r="B2333" s="89"/>
      <c r="C2333" s="262" t="s">
        <v>615</v>
      </c>
      <c r="D2333" s="84">
        <v>43581</v>
      </c>
      <c r="E2333" s="85" t="s">
        <v>5218</v>
      </c>
      <c r="F2333" s="85" t="s">
        <v>3</v>
      </c>
      <c r="G2333" s="85">
        <v>1735034</v>
      </c>
      <c r="H2333" s="89"/>
      <c r="I2333" s="263" t="s">
        <v>5676</v>
      </c>
      <c r="J2333" s="89"/>
      <c r="K2333" s="89"/>
      <c r="L2333" s="89"/>
      <c r="M2333" s="89"/>
      <c r="N2333" s="264">
        <v>0</v>
      </c>
      <c r="O2333" s="264">
        <v>800</v>
      </c>
      <c r="P2333" s="89" t="s">
        <v>670</v>
      </c>
    </row>
    <row r="2334" spans="1:16" ht="51" hidden="1">
      <c r="A2334" s="261">
        <v>592</v>
      </c>
      <c r="B2334" s="89"/>
      <c r="C2334" s="262" t="s">
        <v>645</v>
      </c>
      <c r="D2334" s="84">
        <v>43581</v>
      </c>
      <c r="E2334" s="85" t="s">
        <v>5219</v>
      </c>
      <c r="F2334" s="85" t="s">
        <v>3</v>
      </c>
      <c r="G2334" s="85">
        <v>1735483</v>
      </c>
      <c r="H2334" s="89"/>
      <c r="I2334" s="263" t="s">
        <v>5677</v>
      </c>
      <c r="J2334" s="89"/>
      <c r="K2334" s="89"/>
      <c r="L2334" s="89"/>
      <c r="M2334" s="89"/>
      <c r="N2334" s="264">
        <v>0</v>
      </c>
      <c r="O2334" s="264">
        <v>18.100000000000001</v>
      </c>
      <c r="P2334" s="89" t="s">
        <v>670</v>
      </c>
    </row>
    <row r="2335" spans="1:16" ht="51" hidden="1">
      <c r="A2335" s="261">
        <v>35</v>
      </c>
      <c r="B2335" s="89"/>
      <c r="C2335" s="262" t="s">
        <v>46</v>
      </c>
      <c r="D2335" s="84">
        <v>43581</v>
      </c>
      <c r="E2335" s="85" t="s">
        <v>5220</v>
      </c>
      <c r="F2335" s="85" t="s">
        <v>3</v>
      </c>
      <c r="G2335" s="85">
        <v>1735315</v>
      </c>
      <c r="H2335" s="89"/>
      <c r="I2335" s="263" t="s">
        <v>5678</v>
      </c>
      <c r="J2335" s="89"/>
      <c r="K2335" s="89"/>
      <c r="L2335" s="89"/>
      <c r="M2335" s="89"/>
      <c r="N2335" s="264">
        <v>0</v>
      </c>
      <c r="O2335" s="264">
        <v>330</v>
      </c>
      <c r="P2335" s="89" t="s">
        <v>670</v>
      </c>
    </row>
    <row r="2336" spans="1:16" ht="51" hidden="1">
      <c r="A2336" s="261">
        <v>291</v>
      </c>
      <c r="B2336" s="89"/>
      <c r="C2336" s="262" t="s">
        <v>129</v>
      </c>
      <c r="D2336" s="84">
        <v>43581</v>
      </c>
      <c r="E2336" s="85" t="s">
        <v>5221</v>
      </c>
      <c r="F2336" s="85" t="s">
        <v>3</v>
      </c>
      <c r="G2336" s="85">
        <v>1735124</v>
      </c>
      <c r="H2336" s="89"/>
      <c r="I2336" s="263" t="s">
        <v>5679</v>
      </c>
      <c r="J2336" s="89"/>
      <c r="K2336" s="89"/>
      <c r="L2336" s="89"/>
      <c r="M2336" s="89"/>
      <c r="N2336" s="264">
        <v>0</v>
      </c>
      <c r="O2336" s="264">
        <v>971.76</v>
      </c>
      <c r="P2336" s="89" t="s">
        <v>670</v>
      </c>
    </row>
    <row r="2337" spans="1:16" ht="51" hidden="1">
      <c r="A2337" s="261">
        <v>291</v>
      </c>
      <c r="B2337" s="89"/>
      <c r="C2337" s="262" t="s">
        <v>129</v>
      </c>
      <c r="D2337" s="84">
        <v>43581</v>
      </c>
      <c r="E2337" s="85" t="s">
        <v>5222</v>
      </c>
      <c r="F2337" s="85" t="s">
        <v>3</v>
      </c>
      <c r="G2337" s="85">
        <v>1735123</v>
      </c>
      <c r="H2337" s="89"/>
      <c r="I2337" s="263" t="s">
        <v>5680</v>
      </c>
      <c r="J2337" s="89"/>
      <c r="K2337" s="89"/>
      <c r="L2337" s="89"/>
      <c r="M2337" s="89"/>
      <c r="N2337" s="264">
        <v>0</v>
      </c>
      <c r="O2337" s="264">
        <v>198108.46</v>
      </c>
      <c r="P2337" s="89" t="s">
        <v>670</v>
      </c>
    </row>
    <row r="2338" spans="1:16" ht="51" hidden="1">
      <c r="A2338" s="261">
        <v>291</v>
      </c>
      <c r="B2338" s="89"/>
      <c r="C2338" s="262" t="s">
        <v>129</v>
      </c>
      <c r="D2338" s="84">
        <v>43581</v>
      </c>
      <c r="E2338" s="85" t="s">
        <v>5223</v>
      </c>
      <c r="F2338" s="85" t="s">
        <v>3</v>
      </c>
      <c r="G2338" s="85">
        <v>1735121</v>
      </c>
      <c r="H2338" s="89"/>
      <c r="I2338" s="263" t="s">
        <v>5681</v>
      </c>
      <c r="J2338" s="89"/>
      <c r="K2338" s="89"/>
      <c r="L2338" s="89"/>
      <c r="M2338" s="89"/>
      <c r="N2338" s="264">
        <v>0</v>
      </c>
      <c r="O2338" s="264">
        <v>721566.28</v>
      </c>
      <c r="P2338" s="89" t="s">
        <v>670</v>
      </c>
    </row>
    <row r="2339" spans="1:16" ht="51" hidden="1">
      <c r="A2339" s="261" t="s">
        <v>565</v>
      </c>
      <c r="B2339" s="89"/>
      <c r="C2339" s="262" t="s">
        <v>615</v>
      </c>
      <c r="D2339" s="84">
        <v>43581</v>
      </c>
      <c r="E2339" s="85" t="s">
        <v>5224</v>
      </c>
      <c r="F2339" s="85" t="s">
        <v>3</v>
      </c>
      <c r="G2339" s="85">
        <v>1735110</v>
      </c>
      <c r="H2339" s="89"/>
      <c r="I2339" s="263" t="s">
        <v>5682</v>
      </c>
      <c r="J2339" s="89"/>
      <c r="K2339" s="89"/>
      <c r="L2339" s="89"/>
      <c r="M2339" s="89"/>
      <c r="N2339" s="264">
        <v>0</v>
      </c>
      <c r="O2339" s="264">
        <v>4225.2700000000004</v>
      </c>
      <c r="P2339" s="89" t="s">
        <v>670</v>
      </c>
    </row>
    <row r="2340" spans="1:16" ht="51" hidden="1">
      <c r="A2340" s="261">
        <v>572</v>
      </c>
      <c r="B2340" s="89"/>
      <c r="C2340" s="262" t="s">
        <v>177</v>
      </c>
      <c r="D2340" s="84">
        <v>43581</v>
      </c>
      <c r="E2340" s="85" t="s">
        <v>5225</v>
      </c>
      <c r="F2340" s="85" t="s">
        <v>3</v>
      </c>
      <c r="G2340" s="85">
        <v>1734973</v>
      </c>
      <c r="H2340" s="89"/>
      <c r="I2340" s="263" t="s">
        <v>5683</v>
      </c>
      <c r="J2340" s="89"/>
      <c r="K2340" s="89"/>
      <c r="L2340" s="89"/>
      <c r="M2340" s="89"/>
      <c r="N2340" s="264">
        <v>0</v>
      </c>
      <c r="O2340" s="264">
        <v>66856.600000000006</v>
      </c>
      <c r="P2340" s="89" t="s">
        <v>670</v>
      </c>
    </row>
    <row r="2341" spans="1:16" ht="63.75" hidden="1">
      <c r="A2341" s="261">
        <v>70</v>
      </c>
      <c r="B2341" s="89"/>
      <c r="C2341" s="262" t="s">
        <v>53</v>
      </c>
      <c r="D2341" s="84">
        <v>43581</v>
      </c>
      <c r="E2341" s="85" t="s">
        <v>5226</v>
      </c>
      <c r="F2341" s="85" t="s">
        <v>3</v>
      </c>
      <c r="G2341" s="85">
        <v>1734999</v>
      </c>
      <c r="H2341" s="89"/>
      <c r="I2341" s="263" t="s">
        <v>5684</v>
      </c>
      <c r="J2341" s="89"/>
      <c r="K2341" s="89"/>
      <c r="L2341" s="89"/>
      <c r="M2341" s="89"/>
      <c r="N2341" s="264">
        <v>0</v>
      </c>
      <c r="O2341" s="264">
        <v>3014</v>
      </c>
      <c r="P2341" s="89" t="s">
        <v>670</v>
      </c>
    </row>
    <row r="2342" spans="1:16" ht="76.5" hidden="1">
      <c r="A2342" s="261">
        <v>862</v>
      </c>
      <c r="B2342" s="89"/>
      <c r="C2342" s="262" t="s">
        <v>199</v>
      </c>
      <c r="D2342" s="84">
        <v>43584</v>
      </c>
      <c r="E2342" s="85" t="s">
        <v>4736</v>
      </c>
      <c r="F2342" s="85" t="s">
        <v>671</v>
      </c>
      <c r="G2342" s="85">
        <v>364555</v>
      </c>
      <c r="H2342" s="89"/>
      <c r="I2342" s="263" t="s">
        <v>5344</v>
      </c>
      <c r="J2342" s="89"/>
      <c r="K2342" s="89"/>
      <c r="L2342" s="89"/>
      <c r="M2342" s="89"/>
      <c r="N2342" s="264">
        <v>0</v>
      </c>
      <c r="O2342" s="264">
        <v>80830.86</v>
      </c>
      <c r="P2342" s="89" t="s">
        <v>670</v>
      </c>
    </row>
    <row r="2343" spans="1:16" ht="76.5" hidden="1">
      <c r="A2343" s="261">
        <v>862</v>
      </c>
      <c r="B2343" s="89"/>
      <c r="C2343" s="262" t="s">
        <v>199</v>
      </c>
      <c r="D2343" s="84">
        <v>43584</v>
      </c>
      <c r="E2343" s="85" t="s">
        <v>4736</v>
      </c>
      <c r="F2343" s="85" t="s">
        <v>671</v>
      </c>
      <c r="G2343" s="85">
        <v>364559</v>
      </c>
      <c r="H2343" s="89"/>
      <c r="I2343" s="263" t="s">
        <v>5345</v>
      </c>
      <c r="J2343" s="89"/>
      <c r="K2343" s="89"/>
      <c r="L2343" s="89"/>
      <c r="M2343" s="89"/>
      <c r="N2343" s="264">
        <v>0</v>
      </c>
      <c r="O2343" s="264">
        <v>8404.2800000000007</v>
      </c>
      <c r="P2343" s="89" t="s">
        <v>670</v>
      </c>
    </row>
    <row r="2344" spans="1:16" ht="76.5" hidden="1">
      <c r="A2344" s="261">
        <v>862</v>
      </c>
      <c r="B2344" s="89"/>
      <c r="C2344" s="262" t="s">
        <v>199</v>
      </c>
      <c r="D2344" s="84">
        <v>43584</v>
      </c>
      <c r="E2344" s="85" t="s">
        <v>4736</v>
      </c>
      <c r="F2344" s="85" t="s">
        <v>671</v>
      </c>
      <c r="G2344" s="85">
        <v>364561</v>
      </c>
      <c r="H2344" s="89"/>
      <c r="I2344" s="263" t="s">
        <v>5346</v>
      </c>
      <c r="J2344" s="89"/>
      <c r="K2344" s="89"/>
      <c r="L2344" s="89"/>
      <c r="M2344" s="89"/>
      <c r="N2344" s="264">
        <v>0</v>
      </c>
      <c r="O2344" s="264">
        <v>16827.919999999998</v>
      </c>
      <c r="P2344" s="89" t="s">
        <v>670</v>
      </c>
    </row>
    <row r="2345" spans="1:16" ht="76.5" hidden="1">
      <c r="A2345" s="261">
        <v>862</v>
      </c>
      <c r="B2345" s="89"/>
      <c r="C2345" s="262" t="s">
        <v>199</v>
      </c>
      <c r="D2345" s="84">
        <v>43584</v>
      </c>
      <c r="E2345" s="85" t="s">
        <v>4736</v>
      </c>
      <c r="F2345" s="85" t="s">
        <v>671</v>
      </c>
      <c r="G2345" s="85">
        <v>364511</v>
      </c>
      <c r="H2345" s="89"/>
      <c r="I2345" s="263" t="s">
        <v>5347</v>
      </c>
      <c r="J2345" s="89"/>
      <c r="K2345" s="89"/>
      <c r="L2345" s="89"/>
      <c r="M2345" s="89"/>
      <c r="N2345" s="264">
        <v>0</v>
      </c>
      <c r="O2345" s="264">
        <v>202510.02</v>
      </c>
      <c r="P2345" s="89" t="s">
        <v>670</v>
      </c>
    </row>
    <row r="2346" spans="1:16" ht="76.5" hidden="1">
      <c r="A2346" s="261">
        <v>862</v>
      </c>
      <c r="B2346" s="89"/>
      <c r="C2346" s="262" t="s">
        <v>199</v>
      </c>
      <c r="D2346" s="84">
        <v>43584</v>
      </c>
      <c r="E2346" s="85" t="s">
        <v>4736</v>
      </c>
      <c r="F2346" s="85" t="s">
        <v>671</v>
      </c>
      <c r="G2346" s="85">
        <v>364513</v>
      </c>
      <c r="H2346" s="89"/>
      <c r="I2346" s="263" t="s">
        <v>5348</v>
      </c>
      <c r="J2346" s="89"/>
      <c r="K2346" s="89"/>
      <c r="L2346" s="89"/>
      <c r="M2346" s="89"/>
      <c r="N2346" s="264">
        <v>0</v>
      </c>
      <c r="O2346" s="264">
        <v>20924.169999999998</v>
      </c>
      <c r="P2346" s="89" t="s">
        <v>670</v>
      </c>
    </row>
    <row r="2347" spans="1:16" ht="76.5" hidden="1">
      <c r="A2347" s="261">
        <v>862</v>
      </c>
      <c r="B2347" s="89"/>
      <c r="C2347" s="262" t="s">
        <v>199</v>
      </c>
      <c r="D2347" s="84">
        <v>43584</v>
      </c>
      <c r="E2347" s="85" t="s">
        <v>4736</v>
      </c>
      <c r="F2347" s="85" t="s">
        <v>671</v>
      </c>
      <c r="G2347" s="85">
        <v>364505</v>
      </c>
      <c r="H2347" s="89"/>
      <c r="I2347" s="263" t="s">
        <v>5349</v>
      </c>
      <c r="J2347" s="89"/>
      <c r="K2347" s="89"/>
      <c r="L2347" s="89"/>
      <c r="M2347" s="89"/>
      <c r="N2347" s="264">
        <v>0</v>
      </c>
      <c r="O2347" s="264">
        <v>8166.46</v>
      </c>
      <c r="P2347" s="89" t="s">
        <v>670</v>
      </c>
    </row>
    <row r="2348" spans="1:16" ht="63.75" hidden="1">
      <c r="A2348" s="261" t="s">
        <v>559</v>
      </c>
      <c r="B2348" s="89"/>
      <c r="C2348" s="262" t="s">
        <v>759</v>
      </c>
      <c r="D2348" s="84">
        <v>43584</v>
      </c>
      <c r="E2348" s="85" t="s">
        <v>4736</v>
      </c>
      <c r="F2348" s="85" t="s">
        <v>671</v>
      </c>
      <c r="G2348" s="85">
        <v>360627</v>
      </c>
      <c r="H2348" s="89"/>
      <c r="I2348" s="263" t="s">
        <v>5350</v>
      </c>
      <c r="J2348" s="89"/>
      <c r="K2348" s="89"/>
      <c r="L2348" s="89"/>
      <c r="M2348" s="89"/>
      <c r="N2348" s="264">
        <v>0</v>
      </c>
      <c r="O2348" s="264">
        <v>4561.78</v>
      </c>
      <c r="P2348" s="89" t="s">
        <v>670</v>
      </c>
    </row>
    <row r="2349" spans="1:16" ht="76.5" hidden="1">
      <c r="A2349" s="261">
        <v>862</v>
      </c>
      <c r="B2349" s="89"/>
      <c r="C2349" s="262" t="s">
        <v>199</v>
      </c>
      <c r="D2349" s="84">
        <v>43584</v>
      </c>
      <c r="E2349" s="85" t="s">
        <v>4736</v>
      </c>
      <c r="F2349" s="85" t="s">
        <v>671</v>
      </c>
      <c r="G2349" s="85">
        <v>364551</v>
      </c>
      <c r="H2349" s="89"/>
      <c r="I2349" s="263" t="s">
        <v>5351</v>
      </c>
      <c r="J2349" s="89"/>
      <c r="K2349" s="89"/>
      <c r="L2349" s="89"/>
      <c r="M2349" s="89"/>
      <c r="N2349" s="264">
        <v>0</v>
      </c>
      <c r="O2349" s="264">
        <v>122022.03</v>
      </c>
      <c r="P2349" s="89" t="s">
        <v>670</v>
      </c>
    </row>
    <row r="2350" spans="1:16" ht="76.5" hidden="1">
      <c r="A2350" s="261">
        <v>862</v>
      </c>
      <c r="B2350" s="89"/>
      <c r="C2350" s="262" t="s">
        <v>199</v>
      </c>
      <c r="D2350" s="84">
        <v>43584</v>
      </c>
      <c r="E2350" s="85" t="s">
        <v>4736</v>
      </c>
      <c r="F2350" s="85" t="s">
        <v>671</v>
      </c>
      <c r="G2350" s="85">
        <v>364509</v>
      </c>
      <c r="H2350" s="89"/>
      <c r="I2350" s="263" t="s">
        <v>5352</v>
      </c>
      <c r="J2350" s="89"/>
      <c r="K2350" s="89"/>
      <c r="L2350" s="89"/>
      <c r="M2350" s="89"/>
      <c r="N2350" s="264">
        <v>0</v>
      </c>
      <c r="O2350" s="264">
        <v>5887.93</v>
      </c>
      <c r="P2350" s="89" t="s">
        <v>670</v>
      </c>
    </row>
    <row r="2351" spans="1:16" ht="76.5" hidden="1">
      <c r="A2351" s="261">
        <v>862</v>
      </c>
      <c r="B2351" s="89"/>
      <c r="C2351" s="262" t="s">
        <v>199</v>
      </c>
      <c r="D2351" s="84">
        <v>43584</v>
      </c>
      <c r="E2351" s="85" t="s">
        <v>4736</v>
      </c>
      <c r="F2351" s="85" t="s">
        <v>671</v>
      </c>
      <c r="G2351" s="85">
        <v>364553</v>
      </c>
      <c r="H2351" s="89"/>
      <c r="I2351" s="263" t="s">
        <v>5353</v>
      </c>
      <c r="J2351" s="89"/>
      <c r="K2351" s="89"/>
      <c r="L2351" s="89"/>
      <c r="M2351" s="89"/>
      <c r="N2351" s="264">
        <v>0</v>
      </c>
      <c r="O2351" s="264">
        <v>16114.51</v>
      </c>
      <c r="P2351" s="89" t="s">
        <v>670</v>
      </c>
    </row>
    <row r="2352" spans="1:16" ht="63.75" hidden="1">
      <c r="A2352" s="261" t="s">
        <v>559</v>
      </c>
      <c r="B2352" s="89"/>
      <c r="C2352" s="262" t="s">
        <v>759</v>
      </c>
      <c r="D2352" s="84">
        <v>43584</v>
      </c>
      <c r="E2352" s="85" t="s">
        <v>4736</v>
      </c>
      <c r="F2352" s="85" t="s">
        <v>671</v>
      </c>
      <c r="G2352" s="85">
        <v>360702</v>
      </c>
      <c r="H2352" s="89"/>
      <c r="I2352" s="263" t="s">
        <v>5354</v>
      </c>
      <c r="J2352" s="89"/>
      <c r="K2352" s="89"/>
      <c r="L2352" s="89"/>
      <c r="M2352" s="89"/>
      <c r="N2352" s="264">
        <v>0</v>
      </c>
      <c r="O2352" s="264">
        <v>3703.45</v>
      </c>
      <c r="P2352" s="89" t="s">
        <v>670</v>
      </c>
    </row>
    <row r="2353" spans="1:16" ht="76.5" hidden="1">
      <c r="A2353" s="261">
        <v>862</v>
      </c>
      <c r="B2353" s="89"/>
      <c r="C2353" s="262" t="s">
        <v>199</v>
      </c>
      <c r="D2353" s="84">
        <v>43584</v>
      </c>
      <c r="E2353" s="85" t="s">
        <v>4736</v>
      </c>
      <c r="F2353" s="85" t="s">
        <v>671</v>
      </c>
      <c r="G2353" s="85">
        <v>364557</v>
      </c>
      <c r="H2353" s="89"/>
      <c r="I2353" s="263" t="s">
        <v>5355</v>
      </c>
      <c r="J2353" s="89"/>
      <c r="K2353" s="89"/>
      <c r="L2353" s="89"/>
      <c r="M2353" s="89"/>
      <c r="N2353" s="264">
        <v>0</v>
      </c>
      <c r="O2353" s="264">
        <v>3834.57</v>
      </c>
      <c r="P2353" s="89" t="s">
        <v>670</v>
      </c>
    </row>
    <row r="2354" spans="1:16" ht="76.5" hidden="1">
      <c r="A2354" s="261">
        <v>862</v>
      </c>
      <c r="B2354" s="89"/>
      <c r="C2354" s="262" t="s">
        <v>199</v>
      </c>
      <c r="D2354" s="84">
        <v>43584</v>
      </c>
      <c r="E2354" s="85" t="s">
        <v>4736</v>
      </c>
      <c r="F2354" s="85" t="s">
        <v>671</v>
      </c>
      <c r="G2354" s="85">
        <v>364507</v>
      </c>
      <c r="H2354" s="89"/>
      <c r="I2354" s="263" t="s">
        <v>5356</v>
      </c>
      <c r="J2354" s="89"/>
      <c r="K2354" s="89"/>
      <c r="L2354" s="89"/>
      <c r="M2354" s="89"/>
      <c r="N2354" s="264">
        <v>0</v>
      </c>
      <c r="O2354" s="264">
        <v>9194.36</v>
      </c>
      <c r="P2354" s="89" t="s">
        <v>670</v>
      </c>
    </row>
    <row r="2355" spans="1:16" ht="63.75" hidden="1">
      <c r="A2355" s="261">
        <v>344</v>
      </c>
      <c r="B2355" s="89"/>
      <c r="C2355" s="262" t="s">
        <v>150</v>
      </c>
      <c r="D2355" s="84">
        <v>43584</v>
      </c>
      <c r="E2355" s="85" t="s">
        <v>4737</v>
      </c>
      <c r="F2355" s="85" t="s">
        <v>6</v>
      </c>
      <c r="G2355" s="85">
        <v>1111423</v>
      </c>
      <c r="H2355" s="89"/>
      <c r="I2355" s="263" t="s">
        <v>5357</v>
      </c>
      <c r="J2355" s="89"/>
      <c r="K2355" s="89"/>
      <c r="L2355" s="89"/>
      <c r="M2355" s="89"/>
      <c r="N2355" s="264">
        <v>0</v>
      </c>
      <c r="O2355" s="264">
        <v>160504</v>
      </c>
      <c r="P2355" s="89" t="s">
        <v>670</v>
      </c>
    </row>
    <row r="2356" spans="1:16" ht="76.5" hidden="1">
      <c r="A2356" s="261" t="s">
        <v>556</v>
      </c>
      <c r="B2356" s="89"/>
      <c r="C2356" s="262" t="s">
        <v>616</v>
      </c>
      <c r="D2356" s="84">
        <v>43584</v>
      </c>
      <c r="E2356" s="85" t="s">
        <v>4738</v>
      </c>
      <c r="F2356" s="85" t="s">
        <v>15</v>
      </c>
      <c r="G2356" s="85">
        <v>1025199</v>
      </c>
      <c r="H2356" s="89"/>
      <c r="I2356" s="263" t="s">
        <v>5358</v>
      </c>
      <c r="J2356" s="89"/>
      <c r="K2356" s="89"/>
      <c r="L2356" s="89"/>
      <c r="M2356" s="89"/>
      <c r="N2356" s="264">
        <v>50</v>
      </c>
      <c r="O2356" s="264">
        <v>0</v>
      </c>
      <c r="P2356" s="89" t="s">
        <v>670</v>
      </c>
    </row>
    <row r="2357" spans="1:16" ht="76.5" hidden="1">
      <c r="A2357" s="261">
        <v>35</v>
      </c>
      <c r="B2357" s="89"/>
      <c r="C2357" s="262" t="s">
        <v>46</v>
      </c>
      <c r="D2357" s="84">
        <v>43584</v>
      </c>
      <c r="E2357" s="85" t="s">
        <v>4739</v>
      </c>
      <c r="F2357" s="85" t="s">
        <v>671</v>
      </c>
      <c r="G2357" s="85">
        <v>364563</v>
      </c>
      <c r="H2357" s="89"/>
      <c r="I2357" s="263" t="s">
        <v>5359</v>
      </c>
      <c r="J2357" s="89"/>
      <c r="K2357" s="89"/>
      <c r="L2357" s="89"/>
      <c r="M2357" s="89"/>
      <c r="N2357" s="264">
        <v>0</v>
      </c>
      <c r="O2357" s="264">
        <v>3862.22</v>
      </c>
      <c r="P2357" s="89" t="s">
        <v>670</v>
      </c>
    </row>
    <row r="2358" spans="1:16" ht="76.5" hidden="1">
      <c r="A2358" s="261" t="s">
        <v>557</v>
      </c>
      <c r="B2358" s="89"/>
      <c r="C2358" s="262" t="s">
        <v>777</v>
      </c>
      <c r="D2358" s="84">
        <v>43584</v>
      </c>
      <c r="E2358" s="85" t="s">
        <v>4740</v>
      </c>
      <c r="F2358" s="85" t="s">
        <v>6</v>
      </c>
      <c r="G2358" s="85">
        <v>1112017</v>
      </c>
      <c r="H2358" s="89"/>
      <c r="I2358" s="263" t="s">
        <v>5360</v>
      </c>
      <c r="J2358" s="89"/>
      <c r="K2358" s="89"/>
      <c r="L2358" s="89"/>
      <c r="M2358" s="89"/>
      <c r="N2358" s="264">
        <v>0</v>
      </c>
      <c r="O2358" s="264">
        <v>138000</v>
      </c>
      <c r="P2358" s="89" t="s">
        <v>670</v>
      </c>
    </row>
    <row r="2359" spans="1:16" ht="63.75" hidden="1">
      <c r="A2359" s="261">
        <v>15</v>
      </c>
      <c r="B2359" s="89"/>
      <c r="C2359" s="262" t="s">
        <v>42</v>
      </c>
      <c r="D2359" s="84">
        <v>43584</v>
      </c>
      <c r="E2359" s="85" t="s">
        <v>4741</v>
      </c>
      <c r="F2359" s="85" t="s">
        <v>13</v>
      </c>
      <c r="G2359" s="85">
        <v>952787</v>
      </c>
      <c r="H2359" s="89"/>
      <c r="I2359" s="263" t="s">
        <v>5361</v>
      </c>
      <c r="J2359" s="89"/>
      <c r="K2359" s="89"/>
      <c r="L2359" s="89"/>
      <c r="M2359" s="89"/>
      <c r="N2359" s="264">
        <v>54.31</v>
      </c>
      <c r="O2359" s="264">
        <v>0</v>
      </c>
      <c r="P2359" s="89" t="s">
        <v>670</v>
      </c>
    </row>
    <row r="2360" spans="1:16" ht="63.75" hidden="1">
      <c r="A2360" s="261">
        <v>287</v>
      </c>
      <c r="B2360" s="89"/>
      <c r="C2360" s="262" t="s">
        <v>126</v>
      </c>
      <c r="D2360" s="84">
        <v>43584</v>
      </c>
      <c r="E2360" s="85" t="s">
        <v>4742</v>
      </c>
      <c r="F2360" s="85" t="s">
        <v>11</v>
      </c>
      <c r="G2360" s="85">
        <v>1025663</v>
      </c>
      <c r="H2360" s="89"/>
      <c r="I2360" s="263" t="s">
        <v>5362</v>
      </c>
      <c r="J2360" s="89"/>
      <c r="K2360" s="89"/>
      <c r="L2360" s="89"/>
      <c r="M2360" s="89"/>
      <c r="N2360" s="264">
        <v>50</v>
      </c>
      <c r="O2360" s="264">
        <v>0</v>
      </c>
      <c r="P2360" s="89" t="s">
        <v>670</v>
      </c>
    </row>
    <row r="2361" spans="1:16" ht="63.75" hidden="1">
      <c r="A2361" s="261">
        <v>513</v>
      </c>
      <c r="B2361" s="89"/>
      <c r="C2361" s="262" t="s">
        <v>171</v>
      </c>
      <c r="D2361" s="84">
        <v>43584</v>
      </c>
      <c r="E2361" s="85" t="s">
        <v>4743</v>
      </c>
      <c r="F2361" s="85" t="s">
        <v>6</v>
      </c>
      <c r="G2361" s="85">
        <v>1112126</v>
      </c>
      <c r="H2361" s="89"/>
      <c r="I2361" s="263" t="s">
        <v>5363</v>
      </c>
      <c r="J2361" s="89"/>
      <c r="K2361" s="89"/>
      <c r="L2361" s="89"/>
      <c r="M2361" s="89"/>
      <c r="N2361" s="264">
        <v>0</v>
      </c>
      <c r="O2361" s="264">
        <v>195995922.96000001</v>
      </c>
      <c r="P2361" s="89" t="s">
        <v>670</v>
      </c>
    </row>
    <row r="2362" spans="1:16" ht="89.25" hidden="1">
      <c r="A2362" s="261" t="s">
        <v>557</v>
      </c>
      <c r="B2362" s="89"/>
      <c r="C2362" s="262" t="s">
        <v>777</v>
      </c>
      <c r="D2362" s="84">
        <v>43584</v>
      </c>
      <c r="E2362" s="85" t="s">
        <v>4744</v>
      </c>
      <c r="F2362" s="85" t="s">
        <v>13</v>
      </c>
      <c r="G2362" s="85">
        <v>952880</v>
      </c>
      <c r="H2362" s="89"/>
      <c r="I2362" s="263" t="s">
        <v>5364</v>
      </c>
      <c r="J2362" s="89"/>
      <c r="K2362" s="89"/>
      <c r="L2362" s="89"/>
      <c r="M2362" s="89"/>
      <c r="N2362" s="264">
        <v>1355034.67</v>
      </c>
      <c r="O2362" s="264">
        <v>0</v>
      </c>
      <c r="P2362" s="89" t="s">
        <v>670</v>
      </c>
    </row>
    <row r="2363" spans="1:16" ht="76.5" hidden="1">
      <c r="A2363" s="261" t="s">
        <v>557</v>
      </c>
      <c r="B2363" s="89"/>
      <c r="C2363" s="262" t="s">
        <v>777</v>
      </c>
      <c r="D2363" s="84">
        <v>43584</v>
      </c>
      <c r="E2363" s="85" t="s">
        <v>4745</v>
      </c>
      <c r="F2363" s="85" t="s">
        <v>11</v>
      </c>
      <c r="G2363" s="85">
        <v>952880</v>
      </c>
      <c r="H2363" s="89"/>
      <c r="I2363" s="263" t="s">
        <v>5365</v>
      </c>
      <c r="J2363" s="89"/>
      <c r="K2363" s="89"/>
      <c r="L2363" s="89"/>
      <c r="M2363" s="89"/>
      <c r="N2363" s="264">
        <v>50</v>
      </c>
      <c r="O2363" s="264">
        <v>0</v>
      </c>
      <c r="P2363" s="89" t="s">
        <v>670</v>
      </c>
    </row>
    <row r="2364" spans="1:16" ht="51" hidden="1">
      <c r="A2364" s="261" t="s">
        <v>565</v>
      </c>
      <c r="B2364" s="89"/>
      <c r="C2364" s="262" t="s">
        <v>615</v>
      </c>
      <c r="D2364" s="84">
        <v>43584</v>
      </c>
      <c r="E2364" s="85" t="s">
        <v>5227</v>
      </c>
      <c r="F2364" s="85" t="s">
        <v>3</v>
      </c>
      <c r="G2364" s="85">
        <v>1735899</v>
      </c>
      <c r="H2364" s="89"/>
      <c r="I2364" s="263" t="s">
        <v>5685</v>
      </c>
      <c r="J2364" s="89"/>
      <c r="K2364" s="89"/>
      <c r="L2364" s="89"/>
      <c r="M2364" s="89"/>
      <c r="N2364" s="264">
        <v>0</v>
      </c>
      <c r="O2364" s="264">
        <v>491.40000000000003</v>
      </c>
      <c r="P2364" s="89" t="s">
        <v>670</v>
      </c>
    </row>
    <row r="2365" spans="1:16" ht="51" hidden="1">
      <c r="A2365" s="261" t="s">
        <v>565</v>
      </c>
      <c r="B2365" s="89"/>
      <c r="C2365" s="262" t="s">
        <v>615</v>
      </c>
      <c r="D2365" s="84">
        <v>43584</v>
      </c>
      <c r="E2365" s="85" t="s">
        <v>5228</v>
      </c>
      <c r="F2365" s="85" t="s">
        <v>3</v>
      </c>
      <c r="G2365" s="85">
        <v>1735941</v>
      </c>
      <c r="H2365" s="89"/>
      <c r="I2365" s="263" t="s">
        <v>740</v>
      </c>
      <c r="J2365" s="89"/>
      <c r="K2365" s="89"/>
      <c r="L2365" s="89"/>
      <c r="M2365" s="89"/>
      <c r="N2365" s="264">
        <v>0</v>
      </c>
      <c r="O2365" s="264">
        <v>1500</v>
      </c>
      <c r="P2365" s="89" t="s">
        <v>670</v>
      </c>
    </row>
    <row r="2366" spans="1:16" ht="51" hidden="1">
      <c r="A2366" s="261" t="s">
        <v>565</v>
      </c>
      <c r="B2366" s="89"/>
      <c r="C2366" s="262" t="s">
        <v>615</v>
      </c>
      <c r="D2366" s="84">
        <v>43584</v>
      </c>
      <c r="E2366" s="85" t="s">
        <v>5229</v>
      </c>
      <c r="F2366" s="85" t="s">
        <v>3</v>
      </c>
      <c r="G2366" s="85">
        <v>1735933</v>
      </c>
      <c r="H2366" s="89"/>
      <c r="I2366" s="263" t="s">
        <v>5686</v>
      </c>
      <c r="J2366" s="89"/>
      <c r="K2366" s="89"/>
      <c r="L2366" s="89"/>
      <c r="M2366" s="89"/>
      <c r="N2366" s="264">
        <v>0</v>
      </c>
      <c r="O2366" s="264">
        <v>2000</v>
      </c>
      <c r="P2366" s="89" t="s">
        <v>670</v>
      </c>
    </row>
    <row r="2367" spans="1:16" ht="38.25" hidden="1">
      <c r="A2367" s="261" t="s">
        <v>565</v>
      </c>
      <c r="B2367" s="89"/>
      <c r="C2367" s="262" t="s">
        <v>615</v>
      </c>
      <c r="D2367" s="84">
        <v>43584</v>
      </c>
      <c r="E2367" s="85" t="s">
        <v>5230</v>
      </c>
      <c r="F2367" s="85" t="s">
        <v>3</v>
      </c>
      <c r="G2367" s="85">
        <v>1735646</v>
      </c>
      <c r="H2367" s="89"/>
      <c r="I2367" s="263" t="s">
        <v>5687</v>
      </c>
      <c r="J2367" s="89"/>
      <c r="K2367" s="89"/>
      <c r="L2367" s="89"/>
      <c r="M2367" s="89"/>
      <c r="N2367" s="264">
        <v>0</v>
      </c>
      <c r="O2367" s="264">
        <v>5747.82</v>
      </c>
      <c r="P2367" s="89" t="s">
        <v>670</v>
      </c>
    </row>
    <row r="2368" spans="1:16" ht="51" hidden="1">
      <c r="A2368" s="261">
        <v>593</v>
      </c>
      <c r="B2368" s="89"/>
      <c r="C2368" s="262" t="s">
        <v>612</v>
      </c>
      <c r="D2368" s="84">
        <v>43584</v>
      </c>
      <c r="E2368" s="85" t="s">
        <v>5231</v>
      </c>
      <c r="F2368" s="85" t="s">
        <v>3</v>
      </c>
      <c r="G2368" s="85">
        <v>1735765</v>
      </c>
      <c r="H2368" s="89"/>
      <c r="I2368" s="263" t="s">
        <v>5688</v>
      </c>
      <c r="J2368" s="89"/>
      <c r="K2368" s="89"/>
      <c r="L2368" s="89"/>
      <c r="M2368" s="89"/>
      <c r="N2368" s="264">
        <v>0</v>
      </c>
      <c r="O2368" s="264">
        <v>433366.57</v>
      </c>
      <c r="P2368" s="89" t="s">
        <v>670</v>
      </c>
    </row>
    <row r="2369" spans="1:16" ht="63.75" hidden="1">
      <c r="A2369" s="261" t="s">
        <v>556</v>
      </c>
      <c r="B2369" s="89"/>
      <c r="C2369" s="262" t="s">
        <v>616</v>
      </c>
      <c r="D2369" s="84">
        <v>43584</v>
      </c>
      <c r="E2369" s="85" t="s">
        <v>5232</v>
      </c>
      <c r="F2369" s="85" t="s">
        <v>3</v>
      </c>
      <c r="G2369" s="85">
        <v>1735753</v>
      </c>
      <c r="H2369" s="89"/>
      <c r="I2369" s="263" t="s">
        <v>5689</v>
      </c>
      <c r="J2369" s="89"/>
      <c r="K2369" s="89"/>
      <c r="L2369" s="89"/>
      <c r="M2369" s="89"/>
      <c r="N2369" s="264">
        <v>0</v>
      </c>
      <c r="O2369" s="264">
        <v>3334</v>
      </c>
      <c r="P2369" s="89" t="s">
        <v>670</v>
      </c>
    </row>
    <row r="2370" spans="1:16" ht="51" hidden="1">
      <c r="A2370" s="261" t="s">
        <v>565</v>
      </c>
      <c r="B2370" s="89"/>
      <c r="C2370" s="262" t="s">
        <v>615</v>
      </c>
      <c r="D2370" s="84">
        <v>43584</v>
      </c>
      <c r="E2370" s="85" t="s">
        <v>5233</v>
      </c>
      <c r="F2370" s="85" t="s">
        <v>3</v>
      </c>
      <c r="G2370" s="85">
        <v>1735731</v>
      </c>
      <c r="H2370" s="89"/>
      <c r="I2370" s="263" t="s">
        <v>5690</v>
      </c>
      <c r="J2370" s="89"/>
      <c r="K2370" s="89"/>
      <c r="L2370" s="89"/>
      <c r="M2370" s="89"/>
      <c r="N2370" s="264">
        <v>0</v>
      </c>
      <c r="O2370" s="264">
        <v>11148.4</v>
      </c>
      <c r="P2370" s="89" t="s">
        <v>670</v>
      </c>
    </row>
    <row r="2371" spans="1:16" ht="51" hidden="1">
      <c r="A2371" s="261" t="s">
        <v>565</v>
      </c>
      <c r="B2371" s="89"/>
      <c r="C2371" s="262" t="s">
        <v>615</v>
      </c>
      <c r="D2371" s="84">
        <v>43584</v>
      </c>
      <c r="E2371" s="85" t="s">
        <v>5234</v>
      </c>
      <c r="F2371" s="85" t="s">
        <v>3</v>
      </c>
      <c r="G2371" s="85">
        <v>1735725</v>
      </c>
      <c r="H2371" s="89"/>
      <c r="I2371" s="263" t="s">
        <v>5691</v>
      </c>
      <c r="J2371" s="89"/>
      <c r="K2371" s="89"/>
      <c r="L2371" s="89"/>
      <c r="M2371" s="89"/>
      <c r="N2371" s="264">
        <v>0</v>
      </c>
      <c r="O2371" s="264">
        <v>518.66</v>
      </c>
      <c r="P2371" s="89" t="s">
        <v>670</v>
      </c>
    </row>
    <row r="2372" spans="1:16" ht="51" hidden="1">
      <c r="A2372" s="261" t="s">
        <v>565</v>
      </c>
      <c r="B2372" s="89"/>
      <c r="C2372" s="262" t="s">
        <v>615</v>
      </c>
      <c r="D2372" s="84">
        <v>43584</v>
      </c>
      <c r="E2372" s="85" t="s">
        <v>5235</v>
      </c>
      <c r="F2372" s="85" t="s">
        <v>3</v>
      </c>
      <c r="G2372" s="85">
        <v>1735724</v>
      </c>
      <c r="H2372" s="89"/>
      <c r="I2372" s="263" t="s">
        <v>5692</v>
      </c>
      <c r="J2372" s="89"/>
      <c r="K2372" s="89"/>
      <c r="L2372" s="89"/>
      <c r="M2372" s="89"/>
      <c r="N2372" s="264">
        <v>0</v>
      </c>
      <c r="O2372" s="264">
        <v>390</v>
      </c>
      <c r="P2372" s="89" t="s">
        <v>670</v>
      </c>
    </row>
    <row r="2373" spans="1:16" ht="51" hidden="1">
      <c r="A2373" s="261" t="s">
        <v>565</v>
      </c>
      <c r="B2373" s="89"/>
      <c r="C2373" s="262" t="s">
        <v>615</v>
      </c>
      <c r="D2373" s="84">
        <v>43584</v>
      </c>
      <c r="E2373" s="85" t="s">
        <v>5236</v>
      </c>
      <c r="F2373" s="85" t="s">
        <v>3</v>
      </c>
      <c r="G2373" s="85">
        <v>1735722</v>
      </c>
      <c r="H2373" s="89"/>
      <c r="I2373" s="263" t="s">
        <v>5693</v>
      </c>
      <c r="J2373" s="89"/>
      <c r="K2373" s="89"/>
      <c r="L2373" s="89"/>
      <c r="M2373" s="89"/>
      <c r="N2373" s="264">
        <v>0</v>
      </c>
      <c r="O2373" s="264">
        <v>1905.94</v>
      </c>
      <c r="P2373" s="89" t="s">
        <v>670</v>
      </c>
    </row>
    <row r="2374" spans="1:16" ht="63.75" hidden="1">
      <c r="A2374" s="261">
        <v>15</v>
      </c>
      <c r="B2374" s="89"/>
      <c r="C2374" s="262" t="s">
        <v>42</v>
      </c>
      <c r="D2374" s="84">
        <v>43584</v>
      </c>
      <c r="E2374" s="85" t="s">
        <v>5237</v>
      </c>
      <c r="F2374" s="85" t="s">
        <v>3</v>
      </c>
      <c r="G2374" s="85">
        <v>1735699</v>
      </c>
      <c r="H2374" s="89"/>
      <c r="I2374" s="263" t="s">
        <v>5694</v>
      </c>
      <c r="J2374" s="89"/>
      <c r="K2374" s="89"/>
      <c r="L2374" s="89"/>
      <c r="M2374" s="89"/>
      <c r="N2374" s="264">
        <v>0</v>
      </c>
      <c r="O2374" s="264">
        <v>5774.81</v>
      </c>
      <c r="P2374" s="89" t="s">
        <v>670</v>
      </c>
    </row>
    <row r="2375" spans="1:16" ht="51" hidden="1">
      <c r="A2375" s="261">
        <v>15</v>
      </c>
      <c r="B2375" s="89"/>
      <c r="C2375" s="262" t="s">
        <v>42</v>
      </c>
      <c r="D2375" s="84">
        <v>43584</v>
      </c>
      <c r="E2375" s="85" t="s">
        <v>5238</v>
      </c>
      <c r="F2375" s="85" t="s">
        <v>3</v>
      </c>
      <c r="G2375" s="85">
        <v>1735696</v>
      </c>
      <c r="H2375" s="89"/>
      <c r="I2375" s="263" t="s">
        <v>5695</v>
      </c>
      <c r="J2375" s="89"/>
      <c r="K2375" s="89"/>
      <c r="L2375" s="89"/>
      <c r="M2375" s="89"/>
      <c r="N2375" s="264">
        <v>0</v>
      </c>
      <c r="O2375" s="264">
        <v>154407.33000000002</v>
      </c>
      <c r="P2375" s="89" t="s">
        <v>670</v>
      </c>
    </row>
    <row r="2376" spans="1:16" ht="51" hidden="1">
      <c r="A2376" s="261" t="s">
        <v>565</v>
      </c>
      <c r="B2376" s="89"/>
      <c r="C2376" s="262" t="s">
        <v>615</v>
      </c>
      <c r="D2376" s="84">
        <v>43584</v>
      </c>
      <c r="E2376" s="85" t="s">
        <v>5239</v>
      </c>
      <c r="F2376" s="85" t="s">
        <v>3</v>
      </c>
      <c r="G2376" s="85">
        <v>1735828</v>
      </c>
      <c r="H2376" s="89"/>
      <c r="I2376" s="263" t="s">
        <v>5696</v>
      </c>
      <c r="J2376" s="89"/>
      <c r="K2376" s="89"/>
      <c r="L2376" s="89"/>
      <c r="M2376" s="89"/>
      <c r="N2376" s="264">
        <v>0</v>
      </c>
      <c r="O2376" s="264">
        <v>1187</v>
      </c>
      <c r="P2376" s="89" t="s">
        <v>670</v>
      </c>
    </row>
    <row r="2377" spans="1:16" ht="51" hidden="1">
      <c r="A2377" s="261">
        <v>526</v>
      </c>
      <c r="B2377" s="89"/>
      <c r="C2377" s="262" t="s">
        <v>610</v>
      </c>
      <c r="D2377" s="84">
        <v>43584</v>
      </c>
      <c r="E2377" s="85" t="s">
        <v>5240</v>
      </c>
      <c r="F2377" s="85" t="s">
        <v>3</v>
      </c>
      <c r="G2377" s="85">
        <v>1735726</v>
      </c>
      <c r="H2377" s="89"/>
      <c r="I2377" s="263" t="s">
        <v>5697</v>
      </c>
      <c r="J2377" s="89"/>
      <c r="K2377" s="89"/>
      <c r="L2377" s="89"/>
      <c r="M2377" s="89"/>
      <c r="N2377" s="264">
        <v>0</v>
      </c>
      <c r="O2377" s="264">
        <v>178</v>
      </c>
      <c r="P2377" s="89" t="s">
        <v>670</v>
      </c>
    </row>
    <row r="2378" spans="1:16" ht="38.25" hidden="1">
      <c r="A2378" s="261" t="s">
        <v>565</v>
      </c>
      <c r="B2378" s="89"/>
      <c r="C2378" s="262" t="s">
        <v>615</v>
      </c>
      <c r="D2378" s="84">
        <v>43584</v>
      </c>
      <c r="E2378" s="85" t="s">
        <v>5241</v>
      </c>
      <c r="F2378" s="85" t="s">
        <v>3</v>
      </c>
      <c r="G2378" s="85">
        <v>1735684</v>
      </c>
      <c r="H2378" s="89"/>
      <c r="I2378" s="263" t="s">
        <v>5698</v>
      </c>
      <c r="J2378" s="89"/>
      <c r="K2378" s="89"/>
      <c r="L2378" s="89"/>
      <c r="M2378" s="89"/>
      <c r="N2378" s="264">
        <v>0</v>
      </c>
      <c r="O2378" s="264">
        <v>1395.43</v>
      </c>
      <c r="P2378" s="89" t="s">
        <v>670</v>
      </c>
    </row>
    <row r="2379" spans="1:16" ht="76.5" hidden="1">
      <c r="A2379" s="261" t="s">
        <v>557</v>
      </c>
      <c r="B2379" s="89"/>
      <c r="C2379" s="262" t="s">
        <v>777</v>
      </c>
      <c r="D2379" s="84">
        <v>43585</v>
      </c>
      <c r="E2379" s="85" t="s">
        <v>4746</v>
      </c>
      <c r="F2379" s="85" t="s">
        <v>6</v>
      </c>
      <c r="G2379" s="85">
        <v>1112689</v>
      </c>
      <c r="H2379" s="89"/>
      <c r="I2379" s="263" t="s">
        <v>5366</v>
      </c>
      <c r="J2379" s="89"/>
      <c r="K2379" s="89"/>
      <c r="L2379" s="89"/>
      <c r="M2379" s="89"/>
      <c r="N2379" s="264">
        <v>0</v>
      </c>
      <c r="O2379" s="264">
        <v>1033000</v>
      </c>
      <c r="P2379" s="89" t="s">
        <v>670</v>
      </c>
    </row>
    <row r="2380" spans="1:16" ht="51" hidden="1">
      <c r="A2380" s="261">
        <v>513</v>
      </c>
      <c r="B2380" s="89"/>
      <c r="C2380" s="262" t="s">
        <v>171</v>
      </c>
      <c r="D2380" s="84">
        <v>43585</v>
      </c>
      <c r="E2380" s="85" t="s">
        <v>4747</v>
      </c>
      <c r="F2380" s="85" t="s">
        <v>15</v>
      </c>
      <c r="G2380" s="85">
        <v>1027122</v>
      </c>
      <c r="H2380" s="89"/>
      <c r="I2380" s="263" t="s">
        <v>3471</v>
      </c>
      <c r="J2380" s="89"/>
      <c r="K2380" s="89"/>
      <c r="L2380" s="89"/>
      <c r="M2380" s="89"/>
      <c r="N2380" s="264">
        <v>50</v>
      </c>
      <c r="O2380" s="264">
        <v>0</v>
      </c>
      <c r="P2380" s="89" t="s">
        <v>670</v>
      </c>
    </row>
    <row r="2381" spans="1:16" ht="38.25" hidden="1">
      <c r="A2381" s="261" t="s">
        <v>711</v>
      </c>
      <c r="B2381" s="89"/>
      <c r="C2381" s="262" t="s">
        <v>1405</v>
      </c>
      <c r="D2381" s="84">
        <v>43585</v>
      </c>
      <c r="E2381" s="85" t="s">
        <v>4748</v>
      </c>
      <c r="F2381" s="85" t="s">
        <v>13</v>
      </c>
      <c r="G2381" s="85">
        <v>394575</v>
      </c>
      <c r="H2381" s="89"/>
      <c r="I2381" s="263" t="s">
        <v>720</v>
      </c>
      <c r="J2381" s="89"/>
      <c r="K2381" s="89"/>
      <c r="L2381" s="89"/>
      <c r="M2381" s="89"/>
      <c r="N2381" s="264">
        <v>2734855.14</v>
      </c>
      <c r="O2381" s="264">
        <v>0</v>
      </c>
      <c r="P2381" s="89" t="s">
        <v>670</v>
      </c>
    </row>
    <row r="2382" spans="1:16" ht="38.25" hidden="1">
      <c r="A2382" s="261" t="s">
        <v>711</v>
      </c>
      <c r="B2382" s="89"/>
      <c r="C2382" s="262" t="s">
        <v>1405</v>
      </c>
      <c r="D2382" s="84">
        <v>43585</v>
      </c>
      <c r="E2382" s="85" t="s">
        <v>4749</v>
      </c>
      <c r="F2382" s="85" t="s">
        <v>13</v>
      </c>
      <c r="G2382" s="85">
        <v>394577</v>
      </c>
      <c r="H2382" s="89"/>
      <c r="I2382" s="263" t="s">
        <v>720</v>
      </c>
      <c r="J2382" s="89"/>
      <c r="K2382" s="89"/>
      <c r="L2382" s="89"/>
      <c r="M2382" s="89"/>
      <c r="N2382" s="264">
        <v>674134.05</v>
      </c>
      <c r="O2382" s="264">
        <v>0</v>
      </c>
      <c r="P2382" s="89" t="s">
        <v>670</v>
      </c>
    </row>
    <row r="2383" spans="1:16" ht="38.25" hidden="1">
      <c r="A2383" s="261" t="s">
        <v>711</v>
      </c>
      <c r="B2383" s="89"/>
      <c r="C2383" s="262" t="s">
        <v>1405</v>
      </c>
      <c r="D2383" s="84">
        <v>43585</v>
      </c>
      <c r="E2383" s="85" t="s">
        <v>4750</v>
      </c>
      <c r="F2383" s="85" t="s">
        <v>13</v>
      </c>
      <c r="G2383" s="85">
        <v>394579</v>
      </c>
      <c r="H2383" s="89"/>
      <c r="I2383" s="263" t="s">
        <v>720</v>
      </c>
      <c r="J2383" s="89"/>
      <c r="K2383" s="89"/>
      <c r="L2383" s="89"/>
      <c r="M2383" s="89"/>
      <c r="N2383" s="264">
        <v>207064.37</v>
      </c>
      <c r="O2383" s="264">
        <v>0</v>
      </c>
      <c r="P2383" s="89" t="s">
        <v>670</v>
      </c>
    </row>
    <row r="2384" spans="1:16" ht="38.25" hidden="1">
      <c r="A2384" s="261" t="s">
        <v>711</v>
      </c>
      <c r="B2384" s="89"/>
      <c r="C2384" s="262" t="s">
        <v>1405</v>
      </c>
      <c r="D2384" s="84">
        <v>43585</v>
      </c>
      <c r="E2384" s="85" t="s">
        <v>4751</v>
      </c>
      <c r="F2384" s="85" t="s">
        <v>13</v>
      </c>
      <c r="G2384" s="85">
        <v>394581</v>
      </c>
      <c r="H2384" s="89"/>
      <c r="I2384" s="263" t="s">
        <v>720</v>
      </c>
      <c r="J2384" s="89"/>
      <c r="K2384" s="89"/>
      <c r="L2384" s="89"/>
      <c r="M2384" s="89"/>
      <c r="N2384" s="264">
        <v>1432187.93</v>
      </c>
      <c r="O2384" s="264">
        <v>0</v>
      </c>
      <c r="P2384" s="89" t="s">
        <v>670</v>
      </c>
    </row>
    <row r="2385" spans="1:16" ht="38.25" hidden="1">
      <c r="A2385" s="261" t="s">
        <v>711</v>
      </c>
      <c r="B2385" s="89"/>
      <c r="C2385" s="262" t="s">
        <v>1405</v>
      </c>
      <c r="D2385" s="84">
        <v>43585</v>
      </c>
      <c r="E2385" s="85" t="s">
        <v>4752</v>
      </c>
      <c r="F2385" s="85" t="s">
        <v>13</v>
      </c>
      <c r="G2385" s="85">
        <v>394583</v>
      </c>
      <c r="H2385" s="89"/>
      <c r="I2385" s="263" t="s">
        <v>720</v>
      </c>
      <c r="J2385" s="89"/>
      <c r="K2385" s="89"/>
      <c r="L2385" s="89"/>
      <c r="M2385" s="89"/>
      <c r="N2385" s="264">
        <v>1970751.43</v>
      </c>
      <c r="O2385" s="264">
        <v>0</v>
      </c>
      <c r="P2385" s="89" t="s">
        <v>670</v>
      </c>
    </row>
    <row r="2386" spans="1:16" ht="38.25" hidden="1">
      <c r="A2386" s="261" t="s">
        <v>711</v>
      </c>
      <c r="B2386" s="89"/>
      <c r="C2386" s="262" t="s">
        <v>1405</v>
      </c>
      <c r="D2386" s="84">
        <v>43585</v>
      </c>
      <c r="E2386" s="85" t="s">
        <v>4753</v>
      </c>
      <c r="F2386" s="85" t="s">
        <v>13</v>
      </c>
      <c r="G2386" s="85">
        <v>394585</v>
      </c>
      <c r="H2386" s="89"/>
      <c r="I2386" s="263" t="s">
        <v>720</v>
      </c>
      <c r="J2386" s="89"/>
      <c r="K2386" s="89"/>
      <c r="L2386" s="89"/>
      <c r="M2386" s="89"/>
      <c r="N2386" s="264">
        <v>928733.62</v>
      </c>
      <c r="O2386" s="264">
        <v>0</v>
      </c>
      <c r="P2386" s="89" t="s">
        <v>670</v>
      </c>
    </row>
    <row r="2387" spans="1:16" ht="38.25" hidden="1">
      <c r="A2387" s="261" t="s">
        <v>711</v>
      </c>
      <c r="B2387" s="89"/>
      <c r="C2387" s="262" t="s">
        <v>1405</v>
      </c>
      <c r="D2387" s="84">
        <v>43585</v>
      </c>
      <c r="E2387" s="85" t="s">
        <v>4754</v>
      </c>
      <c r="F2387" s="85" t="s">
        <v>13</v>
      </c>
      <c r="G2387" s="85">
        <v>394587</v>
      </c>
      <c r="H2387" s="89"/>
      <c r="I2387" s="263" t="s">
        <v>720</v>
      </c>
      <c r="J2387" s="89"/>
      <c r="K2387" s="89"/>
      <c r="L2387" s="89"/>
      <c r="M2387" s="89"/>
      <c r="N2387" s="264">
        <v>1573489.45</v>
      </c>
      <c r="O2387" s="264">
        <v>0</v>
      </c>
      <c r="P2387" s="89" t="s">
        <v>670</v>
      </c>
    </row>
    <row r="2388" spans="1:16" ht="38.25" hidden="1">
      <c r="A2388" s="261" t="s">
        <v>711</v>
      </c>
      <c r="B2388" s="89"/>
      <c r="C2388" s="262" t="s">
        <v>1405</v>
      </c>
      <c r="D2388" s="84">
        <v>43585</v>
      </c>
      <c r="E2388" s="85" t="s">
        <v>4755</v>
      </c>
      <c r="F2388" s="85" t="s">
        <v>13</v>
      </c>
      <c r="G2388" s="85">
        <v>394589</v>
      </c>
      <c r="H2388" s="89"/>
      <c r="I2388" s="263" t="s">
        <v>720</v>
      </c>
      <c r="J2388" s="89"/>
      <c r="K2388" s="89"/>
      <c r="L2388" s="89"/>
      <c r="M2388" s="89"/>
      <c r="N2388" s="264">
        <v>4321773.66</v>
      </c>
      <c r="O2388" s="264">
        <v>0</v>
      </c>
      <c r="P2388" s="89" t="s">
        <v>670</v>
      </c>
    </row>
    <row r="2389" spans="1:16" ht="38.25" hidden="1">
      <c r="A2389" s="261" t="s">
        <v>711</v>
      </c>
      <c r="B2389" s="89"/>
      <c r="C2389" s="262" t="s">
        <v>1405</v>
      </c>
      <c r="D2389" s="84">
        <v>43585</v>
      </c>
      <c r="E2389" s="85" t="s">
        <v>4756</v>
      </c>
      <c r="F2389" s="85" t="s">
        <v>13</v>
      </c>
      <c r="G2389" s="85">
        <v>394591</v>
      </c>
      <c r="H2389" s="89"/>
      <c r="I2389" s="263" t="s">
        <v>720</v>
      </c>
      <c r="J2389" s="89"/>
      <c r="K2389" s="89"/>
      <c r="L2389" s="89"/>
      <c r="M2389" s="89"/>
      <c r="N2389" s="264">
        <v>2550875.98</v>
      </c>
      <c r="O2389" s="264">
        <v>0</v>
      </c>
      <c r="P2389" s="89" t="s">
        <v>670</v>
      </c>
    </row>
    <row r="2390" spans="1:16" ht="38.25" hidden="1">
      <c r="A2390" s="261" t="s">
        <v>711</v>
      </c>
      <c r="B2390" s="89"/>
      <c r="C2390" s="262" t="s">
        <v>1405</v>
      </c>
      <c r="D2390" s="84">
        <v>43585</v>
      </c>
      <c r="E2390" s="85" t="s">
        <v>4757</v>
      </c>
      <c r="F2390" s="85" t="s">
        <v>13</v>
      </c>
      <c r="G2390" s="85">
        <v>394593</v>
      </c>
      <c r="H2390" s="89"/>
      <c r="I2390" s="263" t="s">
        <v>720</v>
      </c>
      <c r="J2390" s="89"/>
      <c r="K2390" s="89"/>
      <c r="L2390" s="89"/>
      <c r="M2390" s="89"/>
      <c r="N2390" s="264">
        <v>5412900.29</v>
      </c>
      <c r="O2390" s="264">
        <v>0</v>
      </c>
      <c r="P2390" s="89" t="s">
        <v>670</v>
      </c>
    </row>
    <row r="2391" spans="1:16" ht="38.25" hidden="1">
      <c r="A2391" s="261" t="s">
        <v>711</v>
      </c>
      <c r="B2391" s="89"/>
      <c r="C2391" s="262" t="s">
        <v>1405</v>
      </c>
      <c r="D2391" s="84">
        <v>43585</v>
      </c>
      <c r="E2391" s="85" t="s">
        <v>4758</v>
      </c>
      <c r="F2391" s="85" t="s">
        <v>13</v>
      </c>
      <c r="G2391" s="85">
        <v>394595</v>
      </c>
      <c r="H2391" s="89"/>
      <c r="I2391" s="263" t="s">
        <v>720</v>
      </c>
      <c r="J2391" s="89"/>
      <c r="K2391" s="89"/>
      <c r="L2391" s="89"/>
      <c r="M2391" s="89"/>
      <c r="N2391" s="264">
        <v>3660985.53</v>
      </c>
      <c r="O2391" s="264">
        <v>0</v>
      </c>
      <c r="P2391" s="89" t="s">
        <v>670</v>
      </c>
    </row>
    <row r="2392" spans="1:16" ht="38.25" hidden="1">
      <c r="A2392" s="261" t="s">
        <v>711</v>
      </c>
      <c r="B2392" s="89"/>
      <c r="C2392" s="262" t="s">
        <v>1405</v>
      </c>
      <c r="D2392" s="84">
        <v>43585</v>
      </c>
      <c r="E2392" s="85" t="s">
        <v>4759</v>
      </c>
      <c r="F2392" s="85" t="s">
        <v>13</v>
      </c>
      <c r="G2392" s="85">
        <v>394597</v>
      </c>
      <c r="H2392" s="89"/>
      <c r="I2392" s="263" t="s">
        <v>720</v>
      </c>
      <c r="J2392" s="89"/>
      <c r="K2392" s="89"/>
      <c r="L2392" s="89"/>
      <c r="M2392" s="89"/>
      <c r="N2392" s="264">
        <v>4585281.62</v>
      </c>
      <c r="O2392" s="264">
        <v>0</v>
      </c>
      <c r="P2392" s="89" t="s">
        <v>670</v>
      </c>
    </row>
    <row r="2393" spans="1:16" ht="38.25" hidden="1">
      <c r="A2393" s="261" t="s">
        <v>711</v>
      </c>
      <c r="B2393" s="89"/>
      <c r="C2393" s="262" t="s">
        <v>1405</v>
      </c>
      <c r="D2393" s="84">
        <v>43585</v>
      </c>
      <c r="E2393" s="85" t="s">
        <v>4760</v>
      </c>
      <c r="F2393" s="85" t="s">
        <v>13</v>
      </c>
      <c r="G2393" s="85">
        <v>394599</v>
      </c>
      <c r="H2393" s="89"/>
      <c r="I2393" s="263" t="s">
        <v>720</v>
      </c>
      <c r="J2393" s="89"/>
      <c r="K2393" s="89"/>
      <c r="L2393" s="89"/>
      <c r="M2393" s="89"/>
      <c r="N2393" s="264">
        <v>2160853.56</v>
      </c>
      <c r="O2393" s="264">
        <v>0</v>
      </c>
      <c r="P2393" s="89" t="s">
        <v>670</v>
      </c>
    </row>
    <row r="2394" spans="1:16" ht="38.25" hidden="1">
      <c r="A2394" s="261" t="s">
        <v>711</v>
      </c>
      <c r="B2394" s="89"/>
      <c r="C2394" s="262" t="s">
        <v>1405</v>
      </c>
      <c r="D2394" s="84">
        <v>43585</v>
      </c>
      <c r="E2394" s="85" t="s">
        <v>4761</v>
      </c>
      <c r="F2394" s="85" t="s">
        <v>13</v>
      </c>
      <c r="G2394" s="85">
        <v>394601</v>
      </c>
      <c r="H2394" s="89"/>
      <c r="I2394" s="263" t="s">
        <v>720</v>
      </c>
      <c r="J2394" s="89"/>
      <c r="K2394" s="89"/>
      <c r="L2394" s="89"/>
      <c r="M2394" s="89"/>
      <c r="N2394" s="264">
        <v>12594014.689999999</v>
      </c>
      <c r="O2394" s="264">
        <v>0</v>
      </c>
      <c r="P2394" s="89" t="s">
        <v>670</v>
      </c>
    </row>
    <row r="2395" spans="1:16" ht="38.25" hidden="1">
      <c r="A2395" s="261" t="s">
        <v>711</v>
      </c>
      <c r="B2395" s="89"/>
      <c r="C2395" s="262" t="s">
        <v>1405</v>
      </c>
      <c r="D2395" s="84">
        <v>43585</v>
      </c>
      <c r="E2395" s="85" t="s">
        <v>4762</v>
      </c>
      <c r="F2395" s="85" t="s">
        <v>13</v>
      </c>
      <c r="G2395" s="85">
        <v>394603</v>
      </c>
      <c r="H2395" s="89"/>
      <c r="I2395" s="263" t="s">
        <v>720</v>
      </c>
      <c r="J2395" s="89"/>
      <c r="K2395" s="89"/>
      <c r="L2395" s="89"/>
      <c r="M2395" s="89"/>
      <c r="N2395" s="264">
        <v>5935038.1399999997</v>
      </c>
      <c r="O2395" s="264">
        <v>0</v>
      </c>
      <c r="P2395" s="89" t="s">
        <v>670</v>
      </c>
    </row>
    <row r="2396" spans="1:16" ht="38.25" hidden="1">
      <c r="A2396" s="261" t="s">
        <v>711</v>
      </c>
      <c r="B2396" s="89"/>
      <c r="C2396" s="262" t="s">
        <v>1405</v>
      </c>
      <c r="D2396" s="84">
        <v>43585</v>
      </c>
      <c r="E2396" s="85" t="s">
        <v>4763</v>
      </c>
      <c r="F2396" s="85" t="s">
        <v>13</v>
      </c>
      <c r="G2396" s="85">
        <v>394605</v>
      </c>
      <c r="H2396" s="89"/>
      <c r="I2396" s="263" t="s">
        <v>720</v>
      </c>
      <c r="J2396" s="89"/>
      <c r="K2396" s="89"/>
      <c r="L2396" s="89"/>
      <c r="M2396" s="89"/>
      <c r="N2396" s="264">
        <v>10055326.74</v>
      </c>
      <c r="O2396" s="264">
        <v>0</v>
      </c>
      <c r="P2396" s="89" t="s">
        <v>670</v>
      </c>
    </row>
    <row r="2397" spans="1:16" ht="38.25" hidden="1">
      <c r="A2397" s="261" t="s">
        <v>711</v>
      </c>
      <c r="B2397" s="89"/>
      <c r="C2397" s="262" t="s">
        <v>1405</v>
      </c>
      <c r="D2397" s="84">
        <v>43585</v>
      </c>
      <c r="E2397" s="85" t="s">
        <v>4764</v>
      </c>
      <c r="F2397" s="85" t="s">
        <v>13</v>
      </c>
      <c r="G2397" s="85">
        <v>394607</v>
      </c>
      <c r="H2397" s="89"/>
      <c r="I2397" s="263" t="s">
        <v>720</v>
      </c>
      <c r="J2397" s="89"/>
      <c r="K2397" s="89"/>
      <c r="L2397" s="89"/>
      <c r="M2397" s="89"/>
      <c r="N2397" s="264">
        <v>1849986.62</v>
      </c>
      <c r="O2397" s="264">
        <v>0</v>
      </c>
      <c r="P2397" s="89" t="s">
        <v>670</v>
      </c>
    </row>
    <row r="2398" spans="1:16" ht="38.25" hidden="1">
      <c r="A2398" s="261" t="s">
        <v>711</v>
      </c>
      <c r="B2398" s="89"/>
      <c r="C2398" s="262" t="s">
        <v>1405</v>
      </c>
      <c r="D2398" s="84">
        <v>43585</v>
      </c>
      <c r="E2398" s="85" t="s">
        <v>4765</v>
      </c>
      <c r="F2398" s="85" t="s">
        <v>13</v>
      </c>
      <c r="G2398" s="85">
        <v>394609</v>
      </c>
      <c r="H2398" s="89"/>
      <c r="I2398" s="263" t="s">
        <v>720</v>
      </c>
      <c r="J2398" s="89"/>
      <c r="K2398" s="89"/>
      <c r="L2398" s="89"/>
      <c r="M2398" s="89"/>
      <c r="N2398" s="264">
        <v>2317056.38</v>
      </c>
      <c r="O2398" s="264">
        <v>0</v>
      </c>
      <c r="P2398" s="89" t="s">
        <v>670</v>
      </c>
    </row>
    <row r="2399" spans="1:16" ht="38.25" hidden="1">
      <c r="A2399" s="261" t="s">
        <v>711</v>
      </c>
      <c r="B2399" s="89"/>
      <c r="C2399" s="262" t="s">
        <v>1405</v>
      </c>
      <c r="D2399" s="84">
        <v>43585</v>
      </c>
      <c r="E2399" s="85" t="s">
        <v>4766</v>
      </c>
      <c r="F2399" s="85" t="s">
        <v>13</v>
      </c>
      <c r="G2399" s="85">
        <v>394611</v>
      </c>
      <c r="H2399" s="89"/>
      <c r="I2399" s="263" t="s">
        <v>720</v>
      </c>
      <c r="J2399" s="89"/>
      <c r="K2399" s="89"/>
      <c r="L2399" s="89"/>
      <c r="M2399" s="89"/>
      <c r="N2399" s="264">
        <v>1091932.82</v>
      </c>
      <c r="O2399" s="264">
        <v>0</v>
      </c>
      <c r="P2399" s="89" t="s">
        <v>670</v>
      </c>
    </row>
    <row r="2400" spans="1:16" ht="38.25" hidden="1">
      <c r="A2400" s="261" t="s">
        <v>711</v>
      </c>
      <c r="B2400" s="89"/>
      <c r="C2400" s="262" t="s">
        <v>1405</v>
      </c>
      <c r="D2400" s="84">
        <v>43585</v>
      </c>
      <c r="E2400" s="85" t="s">
        <v>4767</v>
      </c>
      <c r="F2400" s="85" t="s">
        <v>13</v>
      </c>
      <c r="G2400" s="85">
        <v>394613</v>
      </c>
      <c r="H2400" s="89"/>
      <c r="I2400" s="263" t="s">
        <v>720</v>
      </c>
      <c r="J2400" s="89"/>
      <c r="K2400" s="89"/>
      <c r="L2400" s="89"/>
      <c r="M2400" s="89"/>
      <c r="N2400" s="264">
        <v>16383916.5</v>
      </c>
      <c r="O2400" s="264">
        <v>0</v>
      </c>
      <c r="P2400" s="89" t="s">
        <v>670</v>
      </c>
    </row>
    <row r="2401" spans="1:16" ht="38.25" hidden="1">
      <c r="A2401" s="261" t="s">
        <v>711</v>
      </c>
      <c r="B2401" s="89"/>
      <c r="C2401" s="262" t="s">
        <v>1405</v>
      </c>
      <c r="D2401" s="84">
        <v>43585</v>
      </c>
      <c r="E2401" s="85" t="s">
        <v>4768</v>
      </c>
      <c r="F2401" s="85" t="s">
        <v>13</v>
      </c>
      <c r="G2401" s="85">
        <v>394615</v>
      </c>
      <c r="H2401" s="89"/>
      <c r="I2401" s="263" t="s">
        <v>720</v>
      </c>
      <c r="J2401" s="89"/>
      <c r="K2401" s="89"/>
      <c r="L2401" s="89"/>
      <c r="M2401" s="89"/>
      <c r="N2401" s="264">
        <v>20599840.899999999</v>
      </c>
      <c r="O2401" s="264">
        <v>0</v>
      </c>
      <c r="P2401" s="89" t="s">
        <v>670</v>
      </c>
    </row>
    <row r="2402" spans="1:16" ht="38.25" hidden="1">
      <c r="A2402" s="261" t="s">
        <v>711</v>
      </c>
      <c r="B2402" s="89"/>
      <c r="C2402" s="262" t="s">
        <v>1405</v>
      </c>
      <c r="D2402" s="84">
        <v>43585</v>
      </c>
      <c r="E2402" s="85" t="s">
        <v>4769</v>
      </c>
      <c r="F2402" s="85" t="s">
        <v>13</v>
      </c>
      <c r="G2402" s="85">
        <v>394617</v>
      </c>
      <c r="H2402" s="89"/>
      <c r="I2402" s="263" t="s">
        <v>720</v>
      </c>
      <c r="J2402" s="89"/>
      <c r="K2402" s="89"/>
      <c r="L2402" s="89"/>
      <c r="M2402" s="89"/>
      <c r="N2402" s="264">
        <v>7041797.8899999997</v>
      </c>
      <c r="O2402" s="264">
        <v>0</v>
      </c>
      <c r="P2402" s="89" t="s">
        <v>670</v>
      </c>
    </row>
    <row r="2403" spans="1:16" ht="38.25" hidden="1">
      <c r="A2403" s="261" t="s">
        <v>711</v>
      </c>
      <c r="B2403" s="89"/>
      <c r="C2403" s="262" t="s">
        <v>1405</v>
      </c>
      <c r="D2403" s="84">
        <v>43585</v>
      </c>
      <c r="E2403" s="85" t="s">
        <v>4770</v>
      </c>
      <c r="F2403" s="85" t="s">
        <v>13</v>
      </c>
      <c r="G2403" s="85">
        <v>394619</v>
      </c>
      <c r="H2403" s="89"/>
      <c r="I2403" s="263" t="s">
        <v>720</v>
      </c>
      <c r="J2403" s="89"/>
      <c r="K2403" s="89"/>
      <c r="L2403" s="89"/>
      <c r="M2403" s="89"/>
      <c r="N2403" s="264">
        <v>1174.0899999999999</v>
      </c>
      <c r="O2403" s="264">
        <v>0</v>
      </c>
      <c r="P2403" s="89" t="s">
        <v>670</v>
      </c>
    </row>
    <row r="2404" spans="1:16" ht="38.25" hidden="1">
      <c r="A2404" s="261" t="s">
        <v>711</v>
      </c>
      <c r="B2404" s="89"/>
      <c r="C2404" s="262" t="s">
        <v>1405</v>
      </c>
      <c r="D2404" s="84">
        <v>43585</v>
      </c>
      <c r="E2404" s="85" t="s">
        <v>4771</v>
      </c>
      <c r="F2404" s="85" t="s">
        <v>13</v>
      </c>
      <c r="G2404" s="85">
        <v>394621</v>
      </c>
      <c r="H2404" s="89"/>
      <c r="I2404" s="263" t="s">
        <v>720</v>
      </c>
      <c r="J2404" s="89"/>
      <c r="K2404" s="89"/>
      <c r="L2404" s="89"/>
      <c r="M2404" s="89"/>
      <c r="N2404" s="264">
        <v>14312.43</v>
      </c>
      <c r="O2404" s="264">
        <v>0</v>
      </c>
      <c r="P2404" s="89" t="s">
        <v>670</v>
      </c>
    </row>
    <row r="2405" spans="1:16" ht="38.25" hidden="1">
      <c r="A2405" s="261" t="s">
        <v>711</v>
      </c>
      <c r="B2405" s="89"/>
      <c r="C2405" s="262" t="s">
        <v>1405</v>
      </c>
      <c r="D2405" s="84">
        <v>43585</v>
      </c>
      <c r="E2405" s="85" t="s">
        <v>4772</v>
      </c>
      <c r="F2405" s="85" t="s">
        <v>13</v>
      </c>
      <c r="G2405" s="85">
        <v>394623</v>
      </c>
      <c r="H2405" s="89"/>
      <c r="I2405" s="263" t="s">
        <v>720</v>
      </c>
      <c r="J2405" s="89"/>
      <c r="K2405" s="89"/>
      <c r="L2405" s="89"/>
      <c r="M2405" s="89"/>
      <c r="N2405" s="264">
        <v>5480.66</v>
      </c>
      <c r="O2405" s="264">
        <v>0</v>
      </c>
      <c r="P2405" s="89" t="s">
        <v>670</v>
      </c>
    </row>
    <row r="2406" spans="1:16" ht="38.25" hidden="1">
      <c r="A2406" s="261" t="s">
        <v>711</v>
      </c>
      <c r="B2406" s="89"/>
      <c r="C2406" s="262" t="s">
        <v>1405</v>
      </c>
      <c r="D2406" s="84">
        <v>43585</v>
      </c>
      <c r="E2406" s="85" t="s">
        <v>4773</v>
      </c>
      <c r="F2406" s="85" t="s">
        <v>13</v>
      </c>
      <c r="G2406" s="85">
        <v>394625</v>
      </c>
      <c r="H2406" s="89"/>
      <c r="I2406" s="263" t="s">
        <v>720</v>
      </c>
      <c r="J2406" s="89"/>
      <c r="K2406" s="89"/>
      <c r="L2406" s="89"/>
      <c r="M2406" s="89"/>
      <c r="N2406" s="264">
        <v>5058.3599999999997</v>
      </c>
      <c r="O2406" s="264">
        <v>0</v>
      </c>
      <c r="P2406" s="89" t="s">
        <v>670</v>
      </c>
    </row>
    <row r="2407" spans="1:16" ht="38.25" hidden="1">
      <c r="A2407" s="261" t="s">
        <v>711</v>
      </c>
      <c r="B2407" s="89"/>
      <c r="C2407" s="262" t="s">
        <v>1405</v>
      </c>
      <c r="D2407" s="84">
        <v>43585</v>
      </c>
      <c r="E2407" s="85" t="s">
        <v>4774</v>
      </c>
      <c r="F2407" s="85" t="s">
        <v>13</v>
      </c>
      <c r="G2407" s="85">
        <v>394627</v>
      </c>
      <c r="H2407" s="89"/>
      <c r="I2407" s="263" t="s">
        <v>720</v>
      </c>
      <c r="J2407" s="89"/>
      <c r="K2407" s="89"/>
      <c r="L2407" s="89"/>
      <c r="M2407" s="89"/>
      <c r="N2407" s="264">
        <v>42592.85</v>
      </c>
      <c r="O2407" s="264">
        <v>0</v>
      </c>
      <c r="P2407" s="89" t="s">
        <v>670</v>
      </c>
    </row>
    <row r="2408" spans="1:16" ht="38.25" hidden="1">
      <c r="A2408" s="261" t="s">
        <v>711</v>
      </c>
      <c r="B2408" s="89"/>
      <c r="C2408" s="262" t="s">
        <v>1405</v>
      </c>
      <c r="D2408" s="84">
        <v>43585</v>
      </c>
      <c r="E2408" s="85" t="s">
        <v>4775</v>
      </c>
      <c r="F2408" s="85" t="s">
        <v>13</v>
      </c>
      <c r="G2408" s="85">
        <v>394629</v>
      </c>
      <c r="H2408" s="89"/>
      <c r="I2408" s="263" t="s">
        <v>720</v>
      </c>
      <c r="J2408" s="89"/>
      <c r="K2408" s="89"/>
      <c r="L2408" s="89"/>
      <c r="M2408" s="89"/>
      <c r="N2408" s="264">
        <v>10499.02</v>
      </c>
      <c r="O2408" s="264">
        <v>0</v>
      </c>
      <c r="P2408" s="89" t="s">
        <v>670</v>
      </c>
    </row>
    <row r="2409" spans="1:16" ht="38.25" hidden="1">
      <c r="A2409" s="261" t="s">
        <v>711</v>
      </c>
      <c r="B2409" s="89"/>
      <c r="C2409" s="262" t="s">
        <v>1405</v>
      </c>
      <c r="D2409" s="84">
        <v>43585</v>
      </c>
      <c r="E2409" s="85" t="s">
        <v>4776</v>
      </c>
      <c r="F2409" s="85" t="s">
        <v>13</v>
      </c>
      <c r="G2409" s="85">
        <v>394631</v>
      </c>
      <c r="H2409" s="89"/>
      <c r="I2409" s="263" t="s">
        <v>720</v>
      </c>
      <c r="J2409" s="89"/>
      <c r="K2409" s="89"/>
      <c r="L2409" s="89"/>
      <c r="M2409" s="89"/>
      <c r="N2409" s="264">
        <v>39310.82</v>
      </c>
      <c r="O2409" s="264">
        <v>0</v>
      </c>
      <c r="P2409" s="89" t="s">
        <v>670</v>
      </c>
    </row>
    <row r="2410" spans="1:16" ht="38.25" hidden="1">
      <c r="A2410" s="261" t="s">
        <v>711</v>
      </c>
      <c r="B2410" s="89"/>
      <c r="C2410" s="262" t="s">
        <v>1405</v>
      </c>
      <c r="D2410" s="84">
        <v>43585</v>
      </c>
      <c r="E2410" s="85" t="s">
        <v>4777</v>
      </c>
      <c r="F2410" s="85" t="s">
        <v>13</v>
      </c>
      <c r="G2410" s="85">
        <v>394633</v>
      </c>
      <c r="H2410" s="89"/>
      <c r="I2410" s="263" t="s">
        <v>720</v>
      </c>
      <c r="J2410" s="89"/>
      <c r="K2410" s="89"/>
      <c r="L2410" s="89"/>
      <c r="M2410" s="89"/>
      <c r="N2410" s="264">
        <v>2188.27</v>
      </c>
      <c r="O2410" s="264">
        <v>0</v>
      </c>
      <c r="P2410" s="89" t="s">
        <v>670</v>
      </c>
    </row>
    <row r="2411" spans="1:16" ht="38.25" hidden="1">
      <c r="A2411" s="261" t="s">
        <v>711</v>
      </c>
      <c r="B2411" s="89"/>
      <c r="C2411" s="262" t="s">
        <v>1405</v>
      </c>
      <c r="D2411" s="84">
        <v>43585</v>
      </c>
      <c r="E2411" s="85" t="s">
        <v>4778</v>
      </c>
      <c r="F2411" s="85" t="s">
        <v>13</v>
      </c>
      <c r="G2411" s="85">
        <v>394635</v>
      </c>
      <c r="H2411" s="89"/>
      <c r="I2411" s="263" t="s">
        <v>720</v>
      </c>
      <c r="J2411" s="89"/>
      <c r="K2411" s="89"/>
      <c r="L2411" s="89"/>
      <c r="M2411" s="89"/>
      <c r="N2411" s="264">
        <v>10489.9</v>
      </c>
      <c r="O2411" s="264">
        <v>0</v>
      </c>
      <c r="P2411" s="89" t="s">
        <v>670</v>
      </c>
    </row>
    <row r="2412" spans="1:16" ht="38.25" hidden="1">
      <c r="A2412" s="261" t="s">
        <v>711</v>
      </c>
      <c r="B2412" s="89"/>
      <c r="C2412" s="262" t="s">
        <v>1405</v>
      </c>
      <c r="D2412" s="84">
        <v>43585</v>
      </c>
      <c r="E2412" s="85" t="s">
        <v>4779</v>
      </c>
      <c r="F2412" s="85" t="s">
        <v>13</v>
      </c>
      <c r="G2412" s="85">
        <v>394638</v>
      </c>
      <c r="H2412" s="89"/>
      <c r="I2412" s="263" t="s">
        <v>720</v>
      </c>
      <c r="J2412" s="89"/>
      <c r="K2412" s="89"/>
      <c r="L2412" s="89"/>
      <c r="M2412" s="89"/>
      <c r="N2412" s="264">
        <v>2146868.14</v>
      </c>
      <c r="O2412" s="264">
        <v>0</v>
      </c>
      <c r="P2412" s="89" t="s">
        <v>670</v>
      </c>
    </row>
    <row r="2413" spans="1:16" ht="38.25" hidden="1">
      <c r="A2413" s="261" t="s">
        <v>711</v>
      </c>
      <c r="B2413" s="89"/>
      <c r="C2413" s="262" t="s">
        <v>1405</v>
      </c>
      <c r="D2413" s="84">
        <v>43585</v>
      </c>
      <c r="E2413" s="85" t="s">
        <v>4780</v>
      </c>
      <c r="F2413" s="85" t="s">
        <v>13</v>
      </c>
      <c r="G2413" s="85">
        <v>394640</v>
      </c>
      <c r="H2413" s="89"/>
      <c r="I2413" s="263" t="s">
        <v>720</v>
      </c>
      <c r="J2413" s="89"/>
      <c r="K2413" s="89"/>
      <c r="L2413" s="89"/>
      <c r="M2413" s="89"/>
      <c r="N2413" s="264">
        <v>2146868.14</v>
      </c>
      <c r="O2413" s="264">
        <v>0</v>
      </c>
      <c r="P2413" s="89" t="s">
        <v>670</v>
      </c>
    </row>
    <row r="2414" spans="1:16" ht="38.25" hidden="1">
      <c r="A2414" s="261" t="s">
        <v>711</v>
      </c>
      <c r="B2414" s="89"/>
      <c r="C2414" s="262" t="s">
        <v>1405</v>
      </c>
      <c r="D2414" s="84">
        <v>43585</v>
      </c>
      <c r="E2414" s="85" t="s">
        <v>4781</v>
      </c>
      <c r="F2414" s="85" t="s">
        <v>13</v>
      </c>
      <c r="G2414" s="85">
        <v>394642</v>
      </c>
      <c r="H2414" s="89"/>
      <c r="I2414" s="263" t="s">
        <v>720</v>
      </c>
      <c r="J2414" s="89"/>
      <c r="K2414" s="89"/>
      <c r="L2414" s="89"/>
      <c r="M2414" s="89"/>
      <c r="N2414" s="264">
        <v>2146868.14</v>
      </c>
      <c r="O2414" s="264">
        <v>0</v>
      </c>
      <c r="P2414" s="89" t="s">
        <v>670</v>
      </c>
    </row>
    <row r="2415" spans="1:16" ht="38.25" hidden="1">
      <c r="A2415" s="261" t="s">
        <v>711</v>
      </c>
      <c r="B2415" s="89"/>
      <c r="C2415" s="262" t="s">
        <v>1405</v>
      </c>
      <c r="D2415" s="84">
        <v>43585</v>
      </c>
      <c r="E2415" s="85" t="s">
        <v>4782</v>
      </c>
      <c r="F2415" s="85" t="s">
        <v>13</v>
      </c>
      <c r="G2415" s="85">
        <v>394644</v>
      </c>
      <c r="H2415" s="89"/>
      <c r="I2415" s="263" t="s">
        <v>720</v>
      </c>
      <c r="J2415" s="89"/>
      <c r="K2415" s="89"/>
      <c r="L2415" s="89"/>
      <c r="M2415" s="89"/>
      <c r="N2415" s="264">
        <v>2146868.14</v>
      </c>
      <c r="O2415" s="264">
        <v>0</v>
      </c>
      <c r="P2415" s="89" t="s">
        <v>670</v>
      </c>
    </row>
    <row r="2416" spans="1:16" ht="38.25" hidden="1">
      <c r="A2416" s="261" t="s">
        <v>711</v>
      </c>
      <c r="B2416" s="89"/>
      <c r="C2416" s="262" t="s">
        <v>1405</v>
      </c>
      <c r="D2416" s="84">
        <v>43585</v>
      </c>
      <c r="E2416" s="85" t="s">
        <v>4783</v>
      </c>
      <c r="F2416" s="85" t="s">
        <v>13</v>
      </c>
      <c r="G2416" s="85">
        <v>394646</v>
      </c>
      <c r="H2416" s="89"/>
      <c r="I2416" s="263" t="s">
        <v>720</v>
      </c>
      <c r="J2416" s="89"/>
      <c r="K2416" s="89"/>
      <c r="L2416" s="89"/>
      <c r="M2416" s="89"/>
      <c r="N2416" s="264">
        <v>2146868.14</v>
      </c>
      <c r="O2416" s="264">
        <v>0</v>
      </c>
      <c r="P2416" s="89" t="s">
        <v>670</v>
      </c>
    </row>
    <row r="2417" spans="1:16" ht="38.25" hidden="1">
      <c r="A2417" s="261" t="s">
        <v>711</v>
      </c>
      <c r="B2417" s="89"/>
      <c r="C2417" s="262" t="s">
        <v>1405</v>
      </c>
      <c r="D2417" s="84">
        <v>43585</v>
      </c>
      <c r="E2417" s="85" t="s">
        <v>4784</v>
      </c>
      <c r="F2417" s="85" t="s">
        <v>13</v>
      </c>
      <c r="G2417" s="85">
        <v>394648</v>
      </c>
      <c r="H2417" s="89"/>
      <c r="I2417" s="263" t="s">
        <v>720</v>
      </c>
      <c r="J2417" s="89"/>
      <c r="K2417" s="89"/>
      <c r="L2417" s="89"/>
      <c r="M2417" s="89"/>
      <c r="N2417" s="264">
        <v>5896625.5</v>
      </c>
      <c r="O2417" s="264">
        <v>0</v>
      </c>
      <c r="P2417" s="89" t="s">
        <v>670</v>
      </c>
    </row>
    <row r="2418" spans="1:16" ht="38.25" hidden="1">
      <c r="A2418" s="261" t="s">
        <v>711</v>
      </c>
      <c r="B2418" s="89"/>
      <c r="C2418" s="262" t="s">
        <v>1405</v>
      </c>
      <c r="D2418" s="84">
        <v>43585</v>
      </c>
      <c r="E2418" s="85" t="s">
        <v>4785</v>
      </c>
      <c r="F2418" s="85" t="s">
        <v>13</v>
      </c>
      <c r="G2418" s="85">
        <v>394650</v>
      </c>
      <c r="H2418" s="89"/>
      <c r="I2418" s="263" t="s">
        <v>720</v>
      </c>
      <c r="J2418" s="89"/>
      <c r="K2418" s="89"/>
      <c r="L2418" s="89"/>
      <c r="M2418" s="89"/>
      <c r="N2418" s="264">
        <v>5896625.5</v>
      </c>
      <c r="O2418" s="264">
        <v>0</v>
      </c>
      <c r="P2418" s="89" t="s">
        <v>670</v>
      </c>
    </row>
    <row r="2419" spans="1:16" ht="38.25" hidden="1">
      <c r="A2419" s="261" t="s">
        <v>711</v>
      </c>
      <c r="B2419" s="89"/>
      <c r="C2419" s="262" t="s">
        <v>1405</v>
      </c>
      <c r="D2419" s="84">
        <v>43585</v>
      </c>
      <c r="E2419" s="85" t="s">
        <v>4786</v>
      </c>
      <c r="F2419" s="85" t="s">
        <v>13</v>
      </c>
      <c r="G2419" s="85">
        <v>394652</v>
      </c>
      <c r="H2419" s="89"/>
      <c r="I2419" s="263" t="s">
        <v>720</v>
      </c>
      <c r="J2419" s="89"/>
      <c r="K2419" s="89"/>
      <c r="L2419" s="89"/>
      <c r="M2419" s="89"/>
      <c r="N2419" s="264">
        <v>5896625.5</v>
      </c>
      <c r="O2419" s="264">
        <v>0</v>
      </c>
      <c r="P2419" s="89" t="s">
        <v>670</v>
      </c>
    </row>
    <row r="2420" spans="1:16" ht="38.25" hidden="1">
      <c r="A2420" s="261" t="s">
        <v>711</v>
      </c>
      <c r="B2420" s="89"/>
      <c r="C2420" s="262" t="s">
        <v>1405</v>
      </c>
      <c r="D2420" s="84">
        <v>43585</v>
      </c>
      <c r="E2420" s="85" t="s">
        <v>4787</v>
      </c>
      <c r="F2420" s="85" t="s">
        <v>13</v>
      </c>
      <c r="G2420" s="85">
        <v>394654</v>
      </c>
      <c r="H2420" s="89"/>
      <c r="I2420" s="263" t="s">
        <v>720</v>
      </c>
      <c r="J2420" s="89"/>
      <c r="K2420" s="89"/>
      <c r="L2420" s="89"/>
      <c r="M2420" s="89"/>
      <c r="N2420" s="264">
        <v>5896625.5</v>
      </c>
      <c r="O2420" s="264">
        <v>0</v>
      </c>
      <c r="P2420" s="89" t="s">
        <v>670</v>
      </c>
    </row>
    <row r="2421" spans="1:16" ht="38.25" hidden="1">
      <c r="A2421" s="261" t="s">
        <v>711</v>
      </c>
      <c r="B2421" s="89"/>
      <c r="C2421" s="262" t="s">
        <v>1405</v>
      </c>
      <c r="D2421" s="84">
        <v>43585</v>
      </c>
      <c r="E2421" s="85" t="s">
        <v>4788</v>
      </c>
      <c r="F2421" s="85" t="s">
        <v>13</v>
      </c>
      <c r="G2421" s="85">
        <v>394656</v>
      </c>
      <c r="H2421" s="89"/>
      <c r="I2421" s="263" t="s">
        <v>720</v>
      </c>
      <c r="J2421" s="89"/>
      <c r="K2421" s="89"/>
      <c r="L2421" s="89"/>
      <c r="M2421" s="89"/>
      <c r="N2421" s="264">
        <v>5896625.5</v>
      </c>
      <c r="O2421" s="264">
        <v>0</v>
      </c>
      <c r="P2421" s="89" t="s">
        <v>670</v>
      </c>
    </row>
    <row r="2422" spans="1:16" ht="38.25" hidden="1">
      <c r="A2422" s="261" t="s">
        <v>711</v>
      </c>
      <c r="B2422" s="89"/>
      <c r="C2422" s="262" t="s">
        <v>1405</v>
      </c>
      <c r="D2422" s="84">
        <v>43585</v>
      </c>
      <c r="E2422" s="85" t="s">
        <v>4789</v>
      </c>
      <c r="F2422" s="85" t="s">
        <v>13</v>
      </c>
      <c r="G2422" s="85">
        <v>394658</v>
      </c>
      <c r="H2422" s="89"/>
      <c r="I2422" s="263" t="s">
        <v>720</v>
      </c>
      <c r="J2422" s="89"/>
      <c r="K2422" s="89"/>
      <c r="L2422" s="89"/>
      <c r="M2422" s="89"/>
      <c r="N2422" s="264">
        <v>4995046.57</v>
      </c>
      <c r="O2422" s="264">
        <v>0</v>
      </c>
      <c r="P2422" s="89" t="s">
        <v>670</v>
      </c>
    </row>
    <row r="2423" spans="1:16" ht="38.25" hidden="1">
      <c r="A2423" s="261" t="s">
        <v>711</v>
      </c>
      <c r="B2423" s="89"/>
      <c r="C2423" s="262" t="s">
        <v>1405</v>
      </c>
      <c r="D2423" s="84">
        <v>43585</v>
      </c>
      <c r="E2423" s="85" t="s">
        <v>4790</v>
      </c>
      <c r="F2423" s="85" t="s">
        <v>13</v>
      </c>
      <c r="G2423" s="85">
        <v>394660</v>
      </c>
      <c r="H2423" s="89"/>
      <c r="I2423" s="263" t="s">
        <v>720</v>
      </c>
      <c r="J2423" s="89"/>
      <c r="K2423" s="89"/>
      <c r="L2423" s="89"/>
      <c r="M2423" s="89"/>
      <c r="N2423" s="264">
        <v>4995046.57</v>
      </c>
      <c r="O2423" s="264">
        <v>0</v>
      </c>
      <c r="P2423" s="89" t="s">
        <v>670</v>
      </c>
    </row>
    <row r="2424" spans="1:16" ht="38.25" hidden="1">
      <c r="A2424" s="261" t="s">
        <v>711</v>
      </c>
      <c r="B2424" s="89"/>
      <c r="C2424" s="262" t="s">
        <v>1405</v>
      </c>
      <c r="D2424" s="84">
        <v>43585</v>
      </c>
      <c r="E2424" s="85" t="s">
        <v>4791</v>
      </c>
      <c r="F2424" s="85" t="s">
        <v>13</v>
      </c>
      <c r="G2424" s="85">
        <v>394662</v>
      </c>
      <c r="H2424" s="89"/>
      <c r="I2424" s="263" t="s">
        <v>720</v>
      </c>
      <c r="J2424" s="89"/>
      <c r="K2424" s="89"/>
      <c r="L2424" s="89"/>
      <c r="M2424" s="89"/>
      <c r="N2424" s="264">
        <v>4995046.57</v>
      </c>
      <c r="O2424" s="264">
        <v>0</v>
      </c>
      <c r="P2424" s="89" t="s">
        <v>670</v>
      </c>
    </row>
    <row r="2425" spans="1:16" ht="38.25" hidden="1">
      <c r="A2425" s="261" t="s">
        <v>711</v>
      </c>
      <c r="B2425" s="89"/>
      <c r="C2425" s="262" t="s">
        <v>1405</v>
      </c>
      <c r="D2425" s="84">
        <v>43585</v>
      </c>
      <c r="E2425" s="85" t="s">
        <v>4792</v>
      </c>
      <c r="F2425" s="85" t="s">
        <v>13</v>
      </c>
      <c r="G2425" s="85">
        <v>394664</v>
      </c>
      <c r="H2425" s="89"/>
      <c r="I2425" s="263" t="s">
        <v>720</v>
      </c>
      <c r="J2425" s="89"/>
      <c r="K2425" s="89"/>
      <c r="L2425" s="89"/>
      <c r="M2425" s="89"/>
      <c r="N2425" s="264">
        <v>4995046.57</v>
      </c>
      <c r="O2425" s="264">
        <v>0</v>
      </c>
      <c r="P2425" s="89" t="s">
        <v>670</v>
      </c>
    </row>
    <row r="2426" spans="1:16" ht="38.25" hidden="1">
      <c r="A2426" s="261" t="s">
        <v>711</v>
      </c>
      <c r="B2426" s="89"/>
      <c r="C2426" s="262" t="s">
        <v>1405</v>
      </c>
      <c r="D2426" s="84">
        <v>43585</v>
      </c>
      <c r="E2426" s="85" t="s">
        <v>4793</v>
      </c>
      <c r="F2426" s="85" t="s">
        <v>13</v>
      </c>
      <c r="G2426" s="85">
        <v>394666</v>
      </c>
      <c r="H2426" s="89"/>
      <c r="I2426" s="263" t="s">
        <v>720</v>
      </c>
      <c r="J2426" s="89"/>
      <c r="K2426" s="89"/>
      <c r="L2426" s="89"/>
      <c r="M2426" s="89"/>
      <c r="N2426" s="264">
        <v>4995046.57</v>
      </c>
      <c r="O2426" s="264">
        <v>0</v>
      </c>
      <c r="P2426" s="89" t="s">
        <v>670</v>
      </c>
    </row>
    <row r="2427" spans="1:16" ht="38.25" hidden="1">
      <c r="A2427" s="261" t="s">
        <v>711</v>
      </c>
      <c r="B2427" s="89"/>
      <c r="C2427" s="262" t="s">
        <v>1405</v>
      </c>
      <c r="D2427" s="84">
        <v>43585</v>
      </c>
      <c r="E2427" s="85" t="s">
        <v>4794</v>
      </c>
      <c r="F2427" s="85" t="s">
        <v>13</v>
      </c>
      <c r="G2427" s="85">
        <v>394668</v>
      </c>
      <c r="H2427" s="89"/>
      <c r="I2427" s="263" t="s">
        <v>720</v>
      </c>
      <c r="J2427" s="89"/>
      <c r="K2427" s="89"/>
      <c r="L2427" s="89"/>
      <c r="M2427" s="89"/>
      <c r="N2427" s="264">
        <v>13719482.07</v>
      </c>
      <c r="O2427" s="264">
        <v>0</v>
      </c>
      <c r="P2427" s="89" t="s">
        <v>670</v>
      </c>
    </row>
    <row r="2428" spans="1:16" ht="38.25" hidden="1">
      <c r="A2428" s="261" t="s">
        <v>711</v>
      </c>
      <c r="B2428" s="89"/>
      <c r="C2428" s="262" t="s">
        <v>1405</v>
      </c>
      <c r="D2428" s="84">
        <v>43585</v>
      </c>
      <c r="E2428" s="85" t="s">
        <v>4795</v>
      </c>
      <c r="F2428" s="85" t="s">
        <v>13</v>
      </c>
      <c r="G2428" s="85">
        <v>394670</v>
      </c>
      <c r="H2428" s="89"/>
      <c r="I2428" s="263" t="s">
        <v>720</v>
      </c>
      <c r="J2428" s="89"/>
      <c r="K2428" s="89"/>
      <c r="L2428" s="89"/>
      <c r="M2428" s="89"/>
      <c r="N2428" s="264">
        <v>13719482.07</v>
      </c>
      <c r="O2428" s="264">
        <v>0</v>
      </c>
      <c r="P2428" s="89" t="s">
        <v>670</v>
      </c>
    </row>
    <row r="2429" spans="1:16" ht="38.25" hidden="1">
      <c r="A2429" s="261" t="s">
        <v>711</v>
      </c>
      <c r="B2429" s="89"/>
      <c r="C2429" s="262" t="s">
        <v>1405</v>
      </c>
      <c r="D2429" s="84">
        <v>43585</v>
      </c>
      <c r="E2429" s="85" t="s">
        <v>4796</v>
      </c>
      <c r="F2429" s="85" t="s">
        <v>13</v>
      </c>
      <c r="G2429" s="85">
        <v>394672</v>
      </c>
      <c r="H2429" s="89"/>
      <c r="I2429" s="263" t="s">
        <v>720</v>
      </c>
      <c r="J2429" s="89"/>
      <c r="K2429" s="89"/>
      <c r="L2429" s="89"/>
      <c r="M2429" s="89"/>
      <c r="N2429" s="264">
        <v>13719482.07</v>
      </c>
      <c r="O2429" s="264">
        <v>0</v>
      </c>
      <c r="P2429" s="89" t="s">
        <v>670</v>
      </c>
    </row>
    <row r="2430" spans="1:16" ht="38.25" hidden="1">
      <c r="A2430" s="261" t="s">
        <v>711</v>
      </c>
      <c r="B2430" s="89"/>
      <c r="C2430" s="262" t="s">
        <v>1405</v>
      </c>
      <c r="D2430" s="84">
        <v>43585</v>
      </c>
      <c r="E2430" s="85" t="s">
        <v>4797</v>
      </c>
      <c r="F2430" s="85" t="s">
        <v>13</v>
      </c>
      <c r="G2430" s="85">
        <v>394674</v>
      </c>
      <c r="H2430" s="89"/>
      <c r="I2430" s="263" t="s">
        <v>720</v>
      </c>
      <c r="J2430" s="89"/>
      <c r="K2430" s="89"/>
      <c r="L2430" s="89"/>
      <c r="M2430" s="89"/>
      <c r="N2430" s="264">
        <v>13719482.07</v>
      </c>
      <c r="O2430" s="264">
        <v>0</v>
      </c>
      <c r="P2430" s="89" t="s">
        <v>670</v>
      </c>
    </row>
    <row r="2431" spans="1:16" ht="38.25" hidden="1">
      <c r="A2431" s="261" t="s">
        <v>711</v>
      </c>
      <c r="B2431" s="89"/>
      <c r="C2431" s="262" t="s">
        <v>1405</v>
      </c>
      <c r="D2431" s="84">
        <v>43585</v>
      </c>
      <c r="E2431" s="85" t="s">
        <v>4798</v>
      </c>
      <c r="F2431" s="85" t="s">
        <v>13</v>
      </c>
      <c r="G2431" s="85">
        <v>394676</v>
      </c>
      <c r="H2431" s="89"/>
      <c r="I2431" s="263" t="s">
        <v>720</v>
      </c>
      <c r="J2431" s="89"/>
      <c r="K2431" s="89"/>
      <c r="L2431" s="89"/>
      <c r="M2431" s="89"/>
      <c r="N2431" s="264">
        <v>13719482.07</v>
      </c>
      <c r="O2431" s="264">
        <v>0</v>
      </c>
      <c r="P2431" s="89" t="s">
        <v>670</v>
      </c>
    </row>
    <row r="2432" spans="1:16" ht="38.25" hidden="1">
      <c r="A2432" s="261" t="s">
        <v>711</v>
      </c>
      <c r="B2432" s="89"/>
      <c r="C2432" s="262" t="s">
        <v>1405</v>
      </c>
      <c r="D2432" s="84">
        <v>43585</v>
      </c>
      <c r="E2432" s="85" t="s">
        <v>4799</v>
      </c>
      <c r="F2432" s="85" t="s">
        <v>13</v>
      </c>
      <c r="G2432" s="85">
        <v>394678</v>
      </c>
      <c r="H2432" s="89"/>
      <c r="I2432" s="263" t="s">
        <v>720</v>
      </c>
      <c r="J2432" s="89"/>
      <c r="K2432" s="89"/>
      <c r="L2432" s="89"/>
      <c r="M2432" s="89"/>
      <c r="N2432" s="264">
        <v>2524120.7400000002</v>
      </c>
      <c r="O2432" s="264">
        <v>0</v>
      </c>
      <c r="P2432" s="89" t="s">
        <v>670</v>
      </c>
    </row>
    <row r="2433" spans="1:16" ht="38.25" hidden="1">
      <c r="A2433" s="261" t="s">
        <v>711</v>
      </c>
      <c r="B2433" s="89"/>
      <c r="C2433" s="262" t="s">
        <v>1405</v>
      </c>
      <c r="D2433" s="84">
        <v>43585</v>
      </c>
      <c r="E2433" s="85" t="s">
        <v>4800</v>
      </c>
      <c r="F2433" s="85" t="s">
        <v>13</v>
      </c>
      <c r="G2433" s="85">
        <v>394680</v>
      </c>
      <c r="H2433" s="89"/>
      <c r="I2433" s="263" t="s">
        <v>720</v>
      </c>
      <c r="J2433" s="89"/>
      <c r="K2433" s="89"/>
      <c r="L2433" s="89"/>
      <c r="M2433" s="89"/>
      <c r="N2433" s="264">
        <v>2524120.7400000002</v>
      </c>
      <c r="O2433" s="264">
        <v>0</v>
      </c>
      <c r="P2433" s="89" t="s">
        <v>670</v>
      </c>
    </row>
    <row r="2434" spans="1:16" ht="38.25" hidden="1">
      <c r="A2434" s="261" t="s">
        <v>711</v>
      </c>
      <c r="B2434" s="89"/>
      <c r="C2434" s="262" t="s">
        <v>1405</v>
      </c>
      <c r="D2434" s="84">
        <v>43585</v>
      </c>
      <c r="E2434" s="85" t="s">
        <v>4801</v>
      </c>
      <c r="F2434" s="85" t="s">
        <v>13</v>
      </c>
      <c r="G2434" s="85">
        <v>394682</v>
      </c>
      <c r="H2434" s="89"/>
      <c r="I2434" s="263" t="s">
        <v>720</v>
      </c>
      <c r="J2434" s="89"/>
      <c r="K2434" s="89"/>
      <c r="L2434" s="89"/>
      <c r="M2434" s="89"/>
      <c r="N2434" s="264">
        <v>2524120.7400000002</v>
      </c>
      <c r="O2434" s="264">
        <v>0</v>
      </c>
      <c r="P2434" s="89" t="s">
        <v>670</v>
      </c>
    </row>
    <row r="2435" spans="1:16" ht="38.25" hidden="1">
      <c r="A2435" s="261" t="s">
        <v>711</v>
      </c>
      <c r="B2435" s="89"/>
      <c r="C2435" s="262" t="s">
        <v>1405</v>
      </c>
      <c r="D2435" s="84">
        <v>43585</v>
      </c>
      <c r="E2435" s="85" t="s">
        <v>4802</v>
      </c>
      <c r="F2435" s="85" t="s">
        <v>13</v>
      </c>
      <c r="G2435" s="85">
        <v>394684</v>
      </c>
      <c r="H2435" s="89"/>
      <c r="I2435" s="263" t="s">
        <v>720</v>
      </c>
      <c r="J2435" s="89"/>
      <c r="K2435" s="89"/>
      <c r="L2435" s="89"/>
      <c r="M2435" s="89"/>
      <c r="N2435" s="264">
        <v>16064218.890000001</v>
      </c>
      <c r="O2435" s="264">
        <v>0</v>
      </c>
      <c r="P2435" s="89" t="s">
        <v>670</v>
      </c>
    </row>
    <row r="2436" spans="1:16" ht="38.25" hidden="1">
      <c r="A2436" s="261" t="s">
        <v>711</v>
      </c>
      <c r="B2436" s="89"/>
      <c r="C2436" s="262" t="s">
        <v>1405</v>
      </c>
      <c r="D2436" s="84">
        <v>43585</v>
      </c>
      <c r="E2436" s="85" t="s">
        <v>4803</v>
      </c>
      <c r="F2436" s="85" t="s">
        <v>13</v>
      </c>
      <c r="G2436" s="85">
        <v>394686</v>
      </c>
      <c r="H2436" s="89"/>
      <c r="I2436" s="263" t="s">
        <v>720</v>
      </c>
      <c r="J2436" s="89"/>
      <c r="K2436" s="89"/>
      <c r="L2436" s="89"/>
      <c r="M2436" s="89"/>
      <c r="N2436" s="264">
        <v>7933993.71</v>
      </c>
      <c r="O2436" s="264">
        <v>0</v>
      </c>
      <c r="P2436" s="89" t="s">
        <v>670</v>
      </c>
    </row>
    <row r="2437" spans="1:16" ht="38.25" hidden="1">
      <c r="A2437" s="261" t="s">
        <v>711</v>
      </c>
      <c r="B2437" s="89"/>
      <c r="C2437" s="262" t="s">
        <v>1405</v>
      </c>
      <c r="D2437" s="84">
        <v>43585</v>
      </c>
      <c r="E2437" s="85" t="s">
        <v>4804</v>
      </c>
      <c r="F2437" s="85" t="s">
        <v>13</v>
      </c>
      <c r="G2437" s="85">
        <v>394688</v>
      </c>
      <c r="H2437" s="89"/>
      <c r="I2437" s="263" t="s">
        <v>720</v>
      </c>
      <c r="J2437" s="89"/>
      <c r="K2437" s="89"/>
      <c r="L2437" s="89"/>
      <c r="M2437" s="89"/>
      <c r="N2437" s="264">
        <v>94136081.5</v>
      </c>
      <c r="O2437" s="264">
        <v>0</v>
      </c>
      <c r="P2437" s="89" t="s">
        <v>670</v>
      </c>
    </row>
    <row r="2438" spans="1:16" ht="38.25" hidden="1">
      <c r="A2438" s="261" t="s">
        <v>711</v>
      </c>
      <c r="B2438" s="89"/>
      <c r="C2438" s="262" t="s">
        <v>1405</v>
      </c>
      <c r="D2438" s="84">
        <v>43585</v>
      </c>
      <c r="E2438" s="85" t="s">
        <v>4805</v>
      </c>
      <c r="F2438" s="85" t="s">
        <v>13</v>
      </c>
      <c r="G2438" s="85">
        <v>394690</v>
      </c>
      <c r="H2438" s="89"/>
      <c r="I2438" s="263" t="s">
        <v>720</v>
      </c>
      <c r="J2438" s="89"/>
      <c r="K2438" s="89"/>
      <c r="L2438" s="89"/>
      <c r="M2438" s="89"/>
      <c r="N2438" s="264">
        <v>40459633.719999999</v>
      </c>
      <c r="O2438" s="264">
        <v>0</v>
      </c>
      <c r="P2438" s="89" t="s">
        <v>670</v>
      </c>
    </row>
    <row r="2439" spans="1:16" ht="38.25" hidden="1">
      <c r="A2439" s="261" t="s">
        <v>711</v>
      </c>
      <c r="B2439" s="89"/>
      <c r="C2439" s="262" t="s">
        <v>1405</v>
      </c>
      <c r="D2439" s="84">
        <v>43585</v>
      </c>
      <c r="E2439" s="85" t="s">
        <v>4806</v>
      </c>
      <c r="F2439" s="85" t="s">
        <v>13</v>
      </c>
      <c r="G2439" s="85">
        <v>394692</v>
      </c>
      <c r="H2439" s="89"/>
      <c r="I2439" s="263" t="s">
        <v>720</v>
      </c>
      <c r="J2439" s="89"/>
      <c r="K2439" s="89"/>
      <c r="L2439" s="89"/>
      <c r="M2439" s="89"/>
      <c r="N2439" s="264">
        <v>8120.87</v>
      </c>
      <c r="O2439" s="264">
        <v>0</v>
      </c>
      <c r="P2439" s="89" t="s">
        <v>670</v>
      </c>
    </row>
    <row r="2440" spans="1:16" ht="38.25" hidden="1">
      <c r="A2440" s="261" t="s">
        <v>711</v>
      </c>
      <c r="B2440" s="89"/>
      <c r="C2440" s="262" t="s">
        <v>1405</v>
      </c>
      <c r="D2440" s="84">
        <v>43585</v>
      </c>
      <c r="E2440" s="85" t="s">
        <v>4807</v>
      </c>
      <c r="F2440" s="85" t="s">
        <v>13</v>
      </c>
      <c r="G2440" s="85">
        <v>394694</v>
      </c>
      <c r="H2440" s="89"/>
      <c r="I2440" s="263" t="s">
        <v>720</v>
      </c>
      <c r="J2440" s="89"/>
      <c r="K2440" s="89"/>
      <c r="L2440" s="89"/>
      <c r="M2440" s="89"/>
      <c r="N2440" s="264">
        <v>15507.37</v>
      </c>
      <c r="O2440" s="264">
        <v>0</v>
      </c>
      <c r="P2440" s="89" t="s">
        <v>670</v>
      </c>
    </row>
    <row r="2441" spans="1:16" ht="38.25" hidden="1">
      <c r="A2441" s="261" t="s">
        <v>711</v>
      </c>
      <c r="B2441" s="89"/>
      <c r="C2441" s="262" t="s">
        <v>1405</v>
      </c>
      <c r="D2441" s="84">
        <v>43585</v>
      </c>
      <c r="E2441" s="85" t="s">
        <v>4808</v>
      </c>
      <c r="F2441" s="85" t="s">
        <v>13</v>
      </c>
      <c r="G2441" s="85">
        <v>394696</v>
      </c>
      <c r="H2441" s="89"/>
      <c r="I2441" s="263" t="s">
        <v>720</v>
      </c>
      <c r="J2441" s="89"/>
      <c r="K2441" s="89"/>
      <c r="L2441" s="89"/>
      <c r="M2441" s="89"/>
      <c r="N2441" s="264">
        <v>3822.53</v>
      </c>
      <c r="O2441" s="264">
        <v>0</v>
      </c>
      <c r="P2441" s="89" t="s">
        <v>670</v>
      </c>
    </row>
    <row r="2442" spans="1:16" ht="38.25" hidden="1">
      <c r="A2442" s="261" t="s">
        <v>711</v>
      </c>
      <c r="B2442" s="89"/>
      <c r="C2442" s="262" t="s">
        <v>1405</v>
      </c>
      <c r="D2442" s="84">
        <v>43585</v>
      </c>
      <c r="E2442" s="85" t="s">
        <v>4809</v>
      </c>
      <c r="F2442" s="85" t="s">
        <v>13</v>
      </c>
      <c r="G2442" s="85">
        <v>394698</v>
      </c>
      <c r="H2442" s="89"/>
      <c r="I2442" s="263" t="s">
        <v>720</v>
      </c>
      <c r="J2442" s="89"/>
      <c r="K2442" s="89"/>
      <c r="L2442" s="89"/>
      <c r="M2442" s="89"/>
      <c r="N2442" s="264">
        <v>14312.43</v>
      </c>
      <c r="O2442" s="264">
        <v>0</v>
      </c>
      <c r="P2442" s="89" t="s">
        <v>670</v>
      </c>
    </row>
    <row r="2443" spans="1:16" ht="38.25" hidden="1">
      <c r="A2443" s="261" t="s">
        <v>711</v>
      </c>
      <c r="B2443" s="89"/>
      <c r="C2443" s="262" t="s">
        <v>1405</v>
      </c>
      <c r="D2443" s="84">
        <v>43585</v>
      </c>
      <c r="E2443" s="85" t="s">
        <v>4810</v>
      </c>
      <c r="F2443" s="85" t="s">
        <v>13</v>
      </c>
      <c r="G2443" s="85">
        <v>394700</v>
      </c>
      <c r="H2443" s="89"/>
      <c r="I2443" s="263" t="s">
        <v>720</v>
      </c>
      <c r="J2443" s="89"/>
      <c r="K2443" s="89"/>
      <c r="L2443" s="89"/>
      <c r="M2443" s="89"/>
      <c r="N2443" s="264">
        <v>14312.43</v>
      </c>
      <c r="O2443" s="264">
        <v>0</v>
      </c>
      <c r="P2443" s="89" t="s">
        <v>670</v>
      </c>
    </row>
    <row r="2444" spans="1:16" ht="38.25" hidden="1">
      <c r="A2444" s="261" t="s">
        <v>711</v>
      </c>
      <c r="B2444" s="89"/>
      <c r="C2444" s="262" t="s">
        <v>1405</v>
      </c>
      <c r="D2444" s="84">
        <v>43585</v>
      </c>
      <c r="E2444" s="85" t="s">
        <v>4811</v>
      </c>
      <c r="F2444" s="85" t="s">
        <v>13</v>
      </c>
      <c r="G2444" s="85">
        <v>394702</v>
      </c>
      <c r="H2444" s="89"/>
      <c r="I2444" s="263" t="s">
        <v>720</v>
      </c>
      <c r="J2444" s="89"/>
      <c r="K2444" s="89"/>
      <c r="L2444" s="89"/>
      <c r="M2444" s="89"/>
      <c r="N2444" s="264">
        <v>14312.43</v>
      </c>
      <c r="O2444" s="264">
        <v>0</v>
      </c>
      <c r="P2444" s="89" t="s">
        <v>670</v>
      </c>
    </row>
    <row r="2445" spans="1:16" ht="38.25" hidden="1">
      <c r="A2445" s="261" t="s">
        <v>711</v>
      </c>
      <c r="B2445" s="89"/>
      <c r="C2445" s="262" t="s">
        <v>1405</v>
      </c>
      <c r="D2445" s="84">
        <v>43585</v>
      </c>
      <c r="E2445" s="85" t="s">
        <v>4812</v>
      </c>
      <c r="F2445" s="85" t="s">
        <v>13</v>
      </c>
      <c r="G2445" s="85">
        <v>394704</v>
      </c>
      <c r="H2445" s="89"/>
      <c r="I2445" s="263" t="s">
        <v>720</v>
      </c>
      <c r="J2445" s="89"/>
      <c r="K2445" s="89"/>
      <c r="L2445" s="89"/>
      <c r="M2445" s="89"/>
      <c r="N2445" s="264">
        <v>14312.43</v>
      </c>
      <c r="O2445" s="264">
        <v>0</v>
      </c>
      <c r="P2445" s="89" t="s">
        <v>670</v>
      </c>
    </row>
    <row r="2446" spans="1:16" ht="38.25" hidden="1">
      <c r="A2446" s="261" t="s">
        <v>711</v>
      </c>
      <c r="B2446" s="89"/>
      <c r="C2446" s="262" t="s">
        <v>1405</v>
      </c>
      <c r="D2446" s="84">
        <v>43585</v>
      </c>
      <c r="E2446" s="85" t="s">
        <v>4813</v>
      </c>
      <c r="F2446" s="85" t="s">
        <v>13</v>
      </c>
      <c r="G2446" s="85">
        <v>394706</v>
      </c>
      <c r="H2446" s="89"/>
      <c r="I2446" s="263" t="s">
        <v>720</v>
      </c>
      <c r="J2446" s="89"/>
      <c r="K2446" s="89"/>
      <c r="L2446" s="89"/>
      <c r="M2446" s="89"/>
      <c r="N2446" s="264">
        <v>269730.88</v>
      </c>
      <c r="O2446" s="264">
        <v>0</v>
      </c>
      <c r="P2446" s="89" t="s">
        <v>670</v>
      </c>
    </row>
    <row r="2447" spans="1:16" ht="38.25" hidden="1">
      <c r="A2447" s="261" t="s">
        <v>711</v>
      </c>
      <c r="B2447" s="89"/>
      <c r="C2447" s="262" t="s">
        <v>1405</v>
      </c>
      <c r="D2447" s="84">
        <v>43585</v>
      </c>
      <c r="E2447" s="85" t="s">
        <v>4814</v>
      </c>
      <c r="F2447" s="85" t="s">
        <v>13</v>
      </c>
      <c r="G2447" s="85">
        <v>394708</v>
      </c>
      <c r="H2447" s="89"/>
      <c r="I2447" s="263" t="s">
        <v>720</v>
      </c>
      <c r="J2447" s="89"/>
      <c r="K2447" s="89"/>
      <c r="L2447" s="89"/>
      <c r="M2447" s="89"/>
      <c r="N2447" s="264">
        <v>2870.09</v>
      </c>
      <c r="O2447" s="264">
        <v>0</v>
      </c>
      <c r="P2447" s="89" t="s">
        <v>670</v>
      </c>
    </row>
    <row r="2448" spans="1:16" ht="38.25" hidden="1">
      <c r="A2448" s="261" t="s">
        <v>711</v>
      </c>
      <c r="B2448" s="89"/>
      <c r="C2448" s="262" t="s">
        <v>1405</v>
      </c>
      <c r="D2448" s="84">
        <v>43585</v>
      </c>
      <c r="E2448" s="85" t="s">
        <v>4815</v>
      </c>
      <c r="F2448" s="85" t="s">
        <v>13</v>
      </c>
      <c r="G2448" s="85">
        <v>394710</v>
      </c>
      <c r="H2448" s="89"/>
      <c r="I2448" s="263" t="s">
        <v>720</v>
      </c>
      <c r="J2448" s="89"/>
      <c r="K2448" s="89"/>
      <c r="L2448" s="89"/>
      <c r="M2448" s="89"/>
      <c r="N2448" s="264">
        <v>414.96</v>
      </c>
      <c r="O2448" s="264">
        <v>0</v>
      </c>
      <c r="P2448" s="89" t="s">
        <v>670</v>
      </c>
    </row>
    <row r="2449" spans="1:16" ht="38.25" hidden="1">
      <c r="A2449" s="261" t="s">
        <v>711</v>
      </c>
      <c r="B2449" s="89"/>
      <c r="C2449" s="262" t="s">
        <v>1405</v>
      </c>
      <c r="D2449" s="84">
        <v>43585</v>
      </c>
      <c r="E2449" s="85" t="s">
        <v>4816</v>
      </c>
      <c r="F2449" s="85" t="s">
        <v>13</v>
      </c>
      <c r="G2449" s="85">
        <v>394712</v>
      </c>
      <c r="H2449" s="89"/>
      <c r="I2449" s="263" t="s">
        <v>720</v>
      </c>
      <c r="J2449" s="89"/>
      <c r="K2449" s="89"/>
      <c r="L2449" s="89"/>
      <c r="M2449" s="89"/>
      <c r="N2449" s="264">
        <v>1350.94</v>
      </c>
      <c r="O2449" s="264">
        <v>0</v>
      </c>
      <c r="P2449" s="89" t="s">
        <v>670</v>
      </c>
    </row>
    <row r="2450" spans="1:16" ht="38.25" hidden="1">
      <c r="A2450" s="261" t="s">
        <v>711</v>
      </c>
      <c r="B2450" s="89"/>
      <c r="C2450" s="262" t="s">
        <v>1405</v>
      </c>
      <c r="D2450" s="84">
        <v>43585</v>
      </c>
      <c r="E2450" s="85" t="s">
        <v>4817</v>
      </c>
      <c r="F2450" s="85" t="s">
        <v>13</v>
      </c>
      <c r="G2450" s="85">
        <v>394714</v>
      </c>
      <c r="H2450" s="89"/>
      <c r="I2450" s="263" t="s">
        <v>720</v>
      </c>
      <c r="J2450" s="89"/>
      <c r="K2450" s="89"/>
      <c r="L2450" s="89"/>
      <c r="M2450" s="89"/>
      <c r="N2450" s="264">
        <v>5058.3599999999997</v>
      </c>
      <c r="O2450" s="264">
        <v>0</v>
      </c>
      <c r="P2450" s="89" t="s">
        <v>670</v>
      </c>
    </row>
    <row r="2451" spans="1:16" ht="38.25" hidden="1">
      <c r="A2451" s="261" t="s">
        <v>711</v>
      </c>
      <c r="B2451" s="89"/>
      <c r="C2451" s="262" t="s">
        <v>1405</v>
      </c>
      <c r="D2451" s="84">
        <v>43585</v>
      </c>
      <c r="E2451" s="85" t="s">
        <v>4818</v>
      </c>
      <c r="F2451" s="85" t="s">
        <v>13</v>
      </c>
      <c r="G2451" s="85">
        <v>394716</v>
      </c>
      <c r="H2451" s="89"/>
      <c r="I2451" s="263" t="s">
        <v>720</v>
      </c>
      <c r="J2451" s="89"/>
      <c r="K2451" s="89"/>
      <c r="L2451" s="89"/>
      <c r="M2451" s="89"/>
      <c r="N2451" s="264">
        <v>5058.3599999999997</v>
      </c>
      <c r="O2451" s="264">
        <v>0</v>
      </c>
      <c r="P2451" s="89" t="s">
        <v>670</v>
      </c>
    </row>
    <row r="2452" spans="1:16" ht="38.25" hidden="1">
      <c r="A2452" s="261" t="s">
        <v>711</v>
      </c>
      <c r="B2452" s="89"/>
      <c r="C2452" s="262" t="s">
        <v>1405</v>
      </c>
      <c r="D2452" s="84">
        <v>43585</v>
      </c>
      <c r="E2452" s="85" t="s">
        <v>4819</v>
      </c>
      <c r="F2452" s="85" t="s">
        <v>13</v>
      </c>
      <c r="G2452" s="85">
        <v>394718</v>
      </c>
      <c r="H2452" s="89"/>
      <c r="I2452" s="263" t="s">
        <v>720</v>
      </c>
      <c r="J2452" s="89"/>
      <c r="K2452" s="89"/>
      <c r="L2452" s="89"/>
      <c r="M2452" s="89"/>
      <c r="N2452" s="264">
        <v>5058.3599999999997</v>
      </c>
      <c r="O2452" s="264">
        <v>0</v>
      </c>
      <c r="P2452" s="89" t="s">
        <v>670</v>
      </c>
    </row>
    <row r="2453" spans="1:16" ht="38.25" hidden="1">
      <c r="A2453" s="261" t="s">
        <v>711</v>
      </c>
      <c r="B2453" s="89"/>
      <c r="C2453" s="262" t="s">
        <v>1405</v>
      </c>
      <c r="D2453" s="84">
        <v>43585</v>
      </c>
      <c r="E2453" s="85" t="s">
        <v>4820</v>
      </c>
      <c r="F2453" s="85" t="s">
        <v>13</v>
      </c>
      <c r="G2453" s="85">
        <v>394720</v>
      </c>
      <c r="H2453" s="89"/>
      <c r="I2453" s="263" t="s">
        <v>720</v>
      </c>
      <c r="J2453" s="89"/>
      <c r="K2453" s="89"/>
      <c r="L2453" s="89"/>
      <c r="M2453" s="89"/>
      <c r="N2453" s="264">
        <v>5058.3599999999997</v>
      </c>
      <c r="O2453" s="264">
        <v>0</v>
      </c>
      <c r="P2453" s="89" t="s">
        <v>670</v>
      </c>
    </row>
    <row r="2454" spans="1:16" ht="38.25" hidden="1">
      <c r="A2454" s="261" t="s">
        <v>711</v>
      </c>
      <c r="B2454" s="89"/>
      <c r="C2454" s="262" t="s">
        <v>1405</v>
      </c>
      <c r="D2454" s="84">
        <v>43585</v>
      </c>
      <c r="E2454" s="85" t="s">
        <v>4821</v>
      </c>
      <c r="F2454" s="85" t="s">
        <v>13</v>
      </c>
      <c r="G2454" s="85">
        <v>394722</v>
      </c>
      <c r="H2454" s="89"/>
      <c r="I2454" s="263" t="s">
        <v>720</v>
      </c>
      <c r="J2454" s="89"/>
      <c r="K2454" s="89"/>
      <c r="L2454" s="89"/>
      <c r="M2454" s="89"/>
      <c r="N2454" s="264">
        <v>22305.02</v>
      </c>
      <c r="O2454" s="264">
        <v>0</v>
      </c>
      <c r="P2454" s="89" t="s">
        <v>670</v>
      </c>
    </row>
    <row r="2455" spans="1:16" ht="38.25" hidden="1">
      <c r="A2455" s="261" t="s">
        <v>711</v>
      </c>
      <c r="B2455" s="89"/>
      <c r="C2455" s="262" t="s">
        <v>1405</v>
      </c>
      <c r="D2455" s="84">
        <v>43585</v>
      </c>
      <c r="E2455" s="85" t="s">
        <v>4822</v>
      </c>
      <c r="F2455" s="85" t="s">
        <v>13</v>
      </c>
      <c r="G2455" s="85">
        <v>394724</v>
      </c>
      <c r="H2455" s="89"/>
      <c r="I2455" s="263" t="s">
        <v>720</v>
      </c>
      <c r="J2455" s="89"/>
      <c r="K2455" s="89"/>
      <c r="L2455" s="89"/>
      <c r="M2455" s="89"/>
      <c r="N2455" s="264">
        <v>3224.82</v>
      </c>
      <c r="O2455" s="264">
        <v>0</v>
      </c>
      <c r="P2455" s="89" t="s">
        <v>670</v>
      </c>
    </row>
    <row r="2456" spans="1:16" ht="38.25" hidden="1">
      <c r="A2456" s="261" t="s">
        <v>711</v>
      </c>
      <c r="B2456" s="89"/>
      <c r="C2456" s="262" t="s">
        <v>1405</v>
      </c>
      <c r="D2456" s="84">
        <v>43585</v>
      </c>
      <c r="E2456" s="85" t="s">
        <v>4823</v>
      </c>
      <c r="F2456" s="85" t="s">
        <v>13</v>
      </c>
      <c r="G2456" s="85">
        <v>394726</v>
      </c>
      <c r="H2456" s="89"/>
      <c r="I2456" s="263" t="s">
        <v>720</v>
      </c>
      <c r="J2456" s="89"/>
      <c r="K2456" s="89"/>
      <c r="L2456" s="89"/>
      <c r="M2456" s="89"/>
      <c r="N2456" s="264">
        <v>39310.82</v>
      </c>
      <c r="O2456" s="264">
        <v>0</v>
      </c>
      <c r="P2456" s="89" t="s">
        <v>670</v>
      </c>
    </row>
    <row r="2457" spans="1:16" ht="38.25" hidden="1">
      <c r="A2457" s="261" t="s">
        <v>711</v>
      </c>
      <c r="B2457" s="89"/>
      <c r="C2457" s="262" t="s">
        <v>1405</v>
      </c>
      <c r="D2457" s="84">
        <v>43585</v>
      </c>
      <c r="E2457" s="85" t="s">
        <v>4824</v>
      </c>
      <c r="F2457" s="85" t="s">
        <v>13</v>
      </c>
      <c r="G2457" s="85">
        <v>394728</v>
      </c>
      <c r="H2457" s="89"/>
      <c r="I2457" s="263" t="s">
        <v>720</v>
      </c>
      <c r="J2457" s="89"/>
      <c r="K2457" s="89"/>
      <c r="L2457" s="89"/>
      <c r="M2457" s="89"/>
      <c r="N2457" s="264">
        <v>39310.82</v>
      </c>
      <c r="O2457" s="264">
        <v>0</v>
      </c>
      <c r="P2457" s="89" t="s">
        <v>670</v>
      </c>
    </row>
    <row r="2458" spans="1:16" ht="38.25" hidden="1">
      <c r="A2458" s="261" t="s">
        <v>711</v>
      </c>
      <c r="B2458" s="89"/>
      <c r="C2458" s="262" t="s">
        <v>1405</v>
      </c>
      <c r="D2458" s="84">
        <v>43585</v>
      </c>
      <c r="E2458" s="85" t="s">
        <v>4825</v>
      </c>
      <c r="F2458" s="85" t="s">
        <v>13</v>
      </c>
      <c r="G2458" s="85">
        <v>394730</v>
      </c>
      <c r="H2458" s="89"/>
      <c r="I2458" s="263" t="s">
        <v>720</v>
      </c>
      <c r="J2458" s="89"/>
      <c r="K2458" s="89"/>
      <c r="L2458" s="89"/>
      <c r="M2458" s="89"/>
      <c r="N2458" s="264">
        <v>39310.82</v>
      </c>
      <c r="O2458" s="264">
        <v>0</v>
      </c>
      <c r="P2458" s="89" t="s">
        <v>670</v>
      </c>
    </row>
    <row r="2459" spans="1:16" ht="38.25" hidden="1">
      <c r="A2459" s="261" t="s">
        <v>711</v>
      </c>
      <c r="B2459" s="89"/>
      <c r="C2459" s="262" t="s">
        <v>1405</v>
      </c>
      <c r="D2459" s="84">
        <v>43585</v>
      </c>
      <c r="E2459" s="85" t="s">
        <v>4826</v>
      </c>
      <c r="F2459" s="85" t="s">
        <v>13</v>
      </c>
      <c r="G2459" s="85">
        <v>394732</v>
      </c>
      <c r="H2459" s="89"/>
      <c r="I2459" s="263" t="s">
        <v>720</v>
      </c>
      <c r="J2459" s="89"/>
      <c r="K2459" s="89"/>
      <c r="L2459" s="89"/>
      <c r="M2459" s="89"/>
      <c r="N2459" s="264">
        <v>39310.82</v>
      </c>
      <c r="O2459" s="264">
        <v>0</v>
      </c>
      <c r="P2459" s="89" t="s">
        <v>670</v>
      </c>
    </row>
    <row r="2460" spans="1:16" ht="38.25" hidden="1">
      <c r="A2460" s="261" t="s">
        <v>711</v>
      </c>
      <c r="B2460" s="89"/>
      <c r="C2460" s="262" t="s">
        <v>1405</v>
      </c>
      <c r="D2460" s="84">
        <v>43585</v>
      </c>
      <c r="E2460" s="85" t="s">
        <v>4827</v>
      </c>
      <c r="F2460" s="85" t="s">
        <v>13</v>
      </c>
      <c r="G2460" s="85">
        <v>394734</v>
      </c>
      <c r="H2460" s="89"/>
      <c r="I2460" s="263" t="s">
        <v>720</v>
      </c>
      <c r="J2460" s="89"/>
      <c r="K2460" s="89"/>
      <c r="L2460" s="89"/>
      <c r="M2460" s="89"/>
      <c r="N2460" s="264">
        <v>46945.31</v>
      </c>
      <c r="O2460" s="264">
        <v>0</v>
      </c>
      <c r="P2460" s="89" t="s">
        <v>670</v>
      </c>
    </row>
    <row r="2461" spans="1:16" ht="38.25" hidden="1">
      <c r="A2461" s="261" t="s">
        <v>711</v>
      </c>
      <c r="B2461" s="89"/>
      <c r="C2461" s="262" t="s">
        <v>1405</v>
      </c>
      <c r="D2461" s="84">
        <v>43585</v>
      </c>
      <c r="E2461" s="85" t="s">
        <v>4828</v>
      </c>
      <c r="F2461" s="85" t="s">
        <v>13</v>
      </c>
      <c r="G2461" s="85">
        <v>394736</v>
      </c>
      <c r="H2461" s="89"/>
      <c r="I2461" s="263" t="s">
        <v>720</v>
      </c>
      <c r="J2461" s="89"/>
      <c r="K2461" s="89"/>
      <c r="L2461" s="89"/>
      <c r="M2461" s="89"/>
      <c r="N2461" s="264">
        <v>3707.42</v>
      </c>
      <c r="O2461" s="264">
        <v>0</v>
      </c>
      <c r="P2461" s="89" t="s">
        <v>670</v>
      </c>
    </row>
    <row r="2462" spans="1:16" ht="38.25" hidden="1">
      <c r="A2462" s="261" t="s">
        <v>711</v>
      </c>
      <c r="B2462" s="89"/>
      <c r="C2462" s="262" t="s">
        <v>1405</v>
      </c>
      <c r="D2462" s="84">
        <v>43585</v>
      </c>
      <c r="E2462" s="85" t="s">
        <v>4829</v>
      </c>
      <c r="F2462" s="85" t="s">
        <v>13</v>
      </c>
      <c r="G2462" s="85">
        <v>394738</v>
      </c>
      <c r="H2462" s="89"/>
      <c r="I2462" s="263" t="s">
        <v>720</v>
      </c>
      <c r="J2462" s="89"/>
      <c r="K2462" s="89"/>
      <c r="L2462" s="89"/>
      <c r="M2462" s="89"/>
      <c r="N2462" s="264">
        <v>4643.3999999999996</v>
      </c>
      <c r="O2462" s="264">
        <v>0</v>
      </c>
      <c r="P2462" s="89" t="s">
        <v>670</v>
      </c>
    </row>
    <row r="2463" spans="1:16" ht="38.25" hidden="1">
      <c r="A2463" s="261" t="s">
        <v>711</v>
      </c>
      <c r="B2463" s="89"/>
      <c r="C2463" s="262" t="s">
        <v>1405</v>
      </c>
      <c r="D2463" s="84">
        <v>43585</v>
      </c>
      <c r="E2463" s="85" t="s">
        <v>4830</v>
      </c>
      <c r="F2463" s="85" t="s">
        <v>13</v>
      </c>
      <c r="G2463" s="85">
        <v>394740</v>
      </c>
      <c r="H2463" s="89"/>
      <c r="I2463" s="263" t="s">
        <v>720</v>
      </c>
      <c r="J2463" s="89"/>
      <c r="K2463" s="89"/>
      <c r="L2463" s="89"/>
      <c r="M2463" s="89"/>
      <c r="N2463" s="264">
        <v>13138.34</v>
      </c>
      <c r="O2463" s="264">
        <v>0</v>
      </c>
      <c r="P2463" s="89" t="s">
        <v>670</v>
      </c>
    </row>
    <row r="2464" spans="1:16" ht="38.25" hidden="1">
      <c r="A2464" s="261" t="s">
        <v>711</v>
      </c>
      <c r="B2464" s="89"/>
      <c r="C2464" s="262" t="s">
        <v>1405</v>
      </c>
      <c r="D2464" s="84">
        <v>43585</v>
      </c>
      <c r="E2464" s="85" t="s">
        <v>4831</v>
      </c>
      <c r="F2464" s="85" t="s">
        <v>13</v>
      </c>
      <c r="G2464" s="85">
        <v>394742</v>
      </c>
      <c r="H2464" s="89"/>
      <c r="I2464" s="263" t="s">
        <v>720</v>
      </c>
      <c r="J2464" s="89"/>
      <c r="K2464" s="89"/>
      <c r="L2464" s="89"/>
      <c r="M2464" s="89"/>
      <c r="N2464" s="264">
        <v>6191.56</v>
      </c>
      <c r="O2464" s="264">
        <v>0</v>
      </c>
      <c r="P2464" s="89" t="s">
        <v>670</v>
      </c>
    </row>
    <row r="2465" spans="1:16" ht="38.25" hidden="1">
      <c r="A2465" s="261" t="s">
        <v>711</v>
      </c>
      <c r="B2465" s="89"/>
      <c r="C2465" s="262" t="s">
        <v>1405</v>
      </c>
      <c r="D2465" s="84">
        <v>43585</v>
      </c>
      <c r="E2465" s="85" t="s">
        <v>4832</v>
      </c>
      <c r="F2465" s="85" t="s">
        <v>13</v>
      </c>
      <c r="G2465" s="85">
        <v>394744</v>
      </c>
      <c r="H2465" s="89"/>
      <c r="I2465" s="263" t="s">
        <v>720</v>
      </c>
      <c r="J2465" s="89"/>
      <c r="K2465" s="89"/>
      <c r="L2465" s="89"/>
      <c r="M2465" s="89"/>
      <c r="N2465" s="264">
        <v>17005.87</v>
      </c>
      <c r="O2465" s="264">
        <v>0</v>
      </c>
      <c r="P2465" s="89" t="s">
        <v>670</v>
      </c>
    </row>
    <row r="2466" spans="1:16" ht="38.25" hidden="1">
      <c r="A2466" s="261" t="s">
        <v>711</v>
      </c>
      <c r="B2466" s="89"/>
      <c r="C2466" s="262" t="s">
        <v>1405</v>
      </c>
      <c r="D2466" s="84">
        <v>43585</v>
      </c>
      <c r="E2466" s="85" t="s">
        <v>4833</v>
      </c>
      <c r="F2466" s="85" t="s">
        <v>13</v>
      </c>
      <c r="G2466" s="85">
        <v>394746</v>
      </c>
      <c r="H2466" s="89"/>
      <c r="I2466" s="263" t="s">
        <v>720</v>
      </c>
      <c r="J2466" s="89"/>
      <c r="K2466" s="89"/>
      <c r="L2466" s="89"/>
      <c r="M2466" s="89"/>
      <c r="N2466" s="264">
        <v>28811.79</v>
      </c>
      <c r="O2466" s="264">
        <v>0</v>
      </c>
      <c r="P2466" s="89" t="s">
        <v>670</v>
      </c>
    </row>
    <row r="2467" spans="1:16" ht="38.25" hidden="1">
      <c r="A2467" s="261" t="s">
        <v>711</v>
      </c>
      <c r="B2467" s="89"/>
      <c r="C2467" s="262" t="s">
        <v>1405</v>
      </c>
      <c r="D2467" s="84">
        <v>43585</v>
      </c>
      <c r="E2467" s="85" t="s">
        <v>4834</v>
      </c>
      <c r="F2467" s="85" t="s">
        <v>13</v>
      </c>
      <c r="G2467" s="85">
        <v>394748</v>
      </c>
      <c r="H2467" s="89"/>
      <c r="I2467" s="263" t="s">
        <v>720</v>
      </c>
      <c r="J2467" s="89"/>
      <c r="K2467" s="89"/>
      <c r="L2467" s="89"/>
      <c r="M2467" s="89"/>
      <c r="N2467" s="264">
        <v>36086</v>
      </c>
      <c r="O2467" s="264">
        <v>0</v>
      </c>
      <c r="P2467" s="89" t="s">
        <v>670</v>
      </c>
    </row>
    <row r="2468" spans="1:16" ht="38.25" hidden="1">
      <c r="A2468" s="261" t="s">
        <v>711</v>
      </c>
      <c r="B2468" s="89"/>
      <c r="C2468" s="262" t="s">
        <v>1405</v>
      </c>
      <c r="D2468" s="84">
        <v>43585</v>
      </c>
      <c r="E2468" s="85" t="s">
        <v>4835</v>
      </c>
      <c r="F2468" s="85" t="s">
        <v>13</v>
      </c>
      <c r="G2468" s="85">
        <v>394750</v>
      </c>
      <c r="H2468" s="89"/>
      <c r="I2468" s="263" t="s">
        <v>720</v>
      </c>
      <c r="J2468" s="89"/>
      <c r="K2468" s="89"/>
      <c r="L2468" s="89"/>
      <c r="M2468" s="89"/>
      <c r="N2468" s="264">
        <v>2524120.7400000002</v>
      </c>
      <c r="O2468" s="264">
        <v>0</v>
      </c>
      <c r="P2468" s="89" t="s">
        <v>670</v>
      </c>
    </row>
    <row r="2469" spans="1:16" ht="38.25" hidden="1">
      <c r="A2469" s="261" t="s">
        <v>711</v>
      </c>
      <c r="B2469" s="89"/>
      <c r="C2469" s="262" t="s">
        <v>1405</v>
      </c>
      <c r="D2469" s="84">
        <v>43585</v>
      </c>
      <c r="E2469" s="85" t="s">
        <v>4836</v>
      </c>
      <c r="F2469" s="85" t="s">
        <v>13</v>
      </c>
      <c r="G2469" s="85">
        <v>394752</v>
      </c>
      <c r="H2469" s="89"/>
      <c r="I2469" s="263" t="s">
        <v>720</v>
      </c>
      <c r="J2469" s="89"/>
      <c r="K2469" s="89"/>
      <c r="L2469" s="89"/>
      <c r="M2469" s="89"/>
      <c r="N2469" s="264">
        <v>2524120.7400000002</v>
      </c>
      <c r="O2469" s="264">
        <v>0</v>
      </c>
      <c r="P2469" s="89" t="s">
        <v>670</v>
      </c>
    </row>
    <row r="2470" spans="1:16" ht="38.25" hidden="1">
      <c r="A2470" s="261" t="s">
        <v>711</v>
      </c>
      <c r="B2470" s="89"/>
      <c r="C2470" s="262" t="s">
        <v>1405</v>
      </c>
      <c r="D2470" s="84">
        <v>43585</v>
      </c>
      <c r="E2470" s="85" t="s">
        <v>4837</v>
      </c>
      <c r="F2470" s="85" t="s">
        <v>13</v>
      </c>
      <c r="G2470" s="85">
        <v>394754</v>
      </c>
      <c r="H2470" s="89"/>
      <c r="I2470" s="263" t="s">
        <v>720</v>
      </c>
      <c r="J2470" s="89"/>
      <c r="K2470" s="89"/>
      <c r="L2470" s="89"/>
      <c r="M2470" s="89"/>
      <c r="N2470" s="264">
        <v>1218134.52</v>
      </c>
      <c r="O2470" s="264">
        <v>0</v>
      </c>
      <c r="P2470" s="89" t="s">
        <v>670</v>
      </c>
    </row>
    <row r="2471" spans="1:16" ht="38.25" hidden="1">
      <c r="A2471" s="261" t="s">
        <v>711</v>
      </c>
      <c r="B2471" s="89"/>
      <c r="C2471" s="262" t="s">
        <v>1405</v>
      </c>
      <c r="D2471" s="84">
        <v>43585</v>
      </c>
      <c r="E2471" s="85" t="s">
        <v>4838</v>
      </c>
      <c r="F2471" s="85" t="s">
        <v>13</v>
      </c>
      <c r="G2471" s="85">
        <v>394756</v>
      </c>
      <c r="H2471" s="89"/>
      <c r="I2471" s="263" t="s">
        <v>720</v>
      </c>
      <c r="J2471" s="89"/>
      <c r="K2471" s="89"/>
      <c r="L2471" s="89"/>
      <c r="M2471" s="89"/>
      <c r="N2471" s="264">
        <v>176116.71</v>
      </c>
      <c r="O2471" s="264">
        <v>0</v>
      </c>
      <c r="P2471" s="89" t="s">
        <v>670</v>
      </c>
    </row>
    <row r="2472" spans="1:16" ht="38.25" hidden="1">
      <c r="A2472" s="261" t="s">
        <v>711</v>
      </c>
      <c r="B2472" s="89"/>
      <c r="C2472" s="262" t="s">
        <v>1405</v>
      </c>
      <c r="D2472" s="84">
        <v>43585</v>
      </c>
      <c r="E2472" s="85" t="s">
        <v>4839</v>
      </c>
      <c r="F2472" s="85" t="s">
        <v>13</v>
      </c>
      <c r="G2472" s="85">
        <v>394758</v>
      </c>
      <c r="H2472" s="89"/>
      <c r="I2472" s="263" t="s">
        <v>720</v>
      </c>
      <c r="J2472" s="89"/>
      <c r="K2472" s="89"/>
      <c r="L2472" s="89"/>
      <c r="M2472" s="89"/>
      <c r="N2472" s="264">
        <v>2326106.36</v>
      </c>
      <c r="O2472" s="264">
        <v>0</v>
      </c>
      <c r="P2472" s="89" t="s">
        <v>670</v>
      </c>
    </row>
    <row r="2473" spans="1:16" ht="38.25" hidden="1">
      <c r="A2473" s="261" t="s">
        <v>711</v>
      </c>
      <c r="B2473" s="89"/>
      <c r="C2473" s="262" t="s">
        <v>1405</v>
      </c>
      <c r="D2473" s="84">
        <v>43585</v>
      </c>
      <c r="E2473" s="85" t="s">
        <v>4840</v>
      </c>
      <c r="F2473" s="85" t="s">
        <v>13</v>
      </c>
      <c r="G2473" s="85">
        <v>394760</v>
      </c>
      <c r="H2473" s="89"/>
      <c r="I2473" s="263" t="s">
        <v>720</v>
      </c>
      <c r="J2473" s="89"/>
      <c r="K2473" s="89"/>
      <c r="L2473" s="89"/>
      <c r="M2473" s="89"/>
      <c r="N2473" s="264">
        <v>573378.68999999994</v>
      </c>
      <c r="O2473" s="264">
        <v>0</v>
      </c>
      <c r="P2473" s="89" t="s">
        <v>670</v>
      </c>
    </row>
    <row r="2474" spans="1:16" ht="38.25" hidden="1">
      <c r="A2474" s="261" t="s">
        <v>711</v>
      </c>
      <c r="B2474" s="89"/>
      <c r="C2474" s="262" t="s">
        <v>1405</v>
      </c>
      <c r="D2474" s="84">
        <v>43585</v>
      </c>
      <c r="E2474" s="85" t="s">
        <v>4841</v>
      </c>
      <c r="F2474" s="85" t="s">
        <v>13</v>
      </c>
      <c r="G2474" s="85">
        <v>394762</v>
      </c>
      <c r="H2474" s="89"/>
      <c r="I2474" s="263" t="s">
        <v>720</v>
      </c>
      <c r="J2474" s="89"/>
      <c r="K2474" s="89"/>
      <c r="L2474" s="89"/>
      <c r="M2474" s="89"/>
      <c r="N2474" s="264">
        <v>3345749.53</v>
      </c>
      <c r="O2474" s="264">
        <v>0</v>
      </c>
      <c r="P2474" s="89" t="s">
        <v>670</v>
      </c>
    </row>
    <row r="2475" spans="1:16" ht="38.25" hidden="1">
      <c r="A2475" s="261" t="s">
        <v>711</v>
      </c>
      <c r="B2475" s="89"/>
      <c r="C2475" s="262" t="s">
        <v>1405</v>
      </c>
      <c r="D2475" s="84">
        <v>43585</v>
      </c>
      <c r="E2475" s="85" t="s">
        <v>4842</v>
      </c>
      <c r="F2475" s="85" t="s">
        <v>13</v>
      </c>
      <c r="G2475" s="85">
        <v>394764</v>
      </c>
      <c r="H2475" s="89"/>
      <c r="I2475" s="263" t="s">
        <v>720</v>
      </c>
      <c r="J2475" s="89"/>
      <c r="K2475" s="89"/>
      <c r="L2475" s="89"/>
      <c r="M2475" s="89"/>
      <c r="N2475" s="264">
        <v>1574851.85</v>
      </c>
      <c r="O2475" s="264">
        <v>0</v>
      </c>
      <c r="P2475" s="89" t="s">
        <v>670</v>
      </c>
    </row>
    <row r="2476" spans="1:16" ht="38.25" hidden="1">
      <c r="A2476" s="261" t="s">
        <v>711</v>
      </c>
      <c r="B2476" s="89"/>
      <c r="C2476" s="262" t="s">
        <v>1405</v>
      </c>
      <c r="D2476" s="84">
        <v>43585</v>
      </c>
      <c r="E2476" s="85" t="s">
        <v>4843</v>
      </c>
      <c r="F2476" s="85" t="s">
        <v>13</v>
      </c>
      <c r="G2476" s="85">
        <v>394766</v>
      </c>
      <c r="H2476" s="89"/>
      <c r="I2476" s="263" t="s">
        <v>720</v>
      </c>
      <c r="J2476" s="89"/>
      <c r="K2476" s="89"/>
      <c r="L2476" s="89"/>
      <c r="M2476" s="89"/>
      <c r="N2476" s="264">
        <v>6388924.4199999999</v>
      </c>
      <c r="O2476" s="264">
        <v>0</v>
      </c>
      <c r="P2476" s="89" t="s">
        <v>670</v>
      </c>
    </row>
    <row r="2477" spans="1:16" ht="38.25" hidden="1">
      <c r="A2477" s="261" t="s">
        <v>711</v>
      </c>
      <c r="B2477" s="89"/>
      <c r="C2477" s="262" t="s">
        <v>1405</v>
      </c>
      <c r="D2477" s="84">
        <v>43585</v>
      </c>
      <c r="E2477" s="85" t="s">
        <v>4844</v>
      </c>
      <c r="F2477" s="85" t="s">
        <v>13</v>
      </c>
      <c r="G2477" s="85">
        <v>394768</v>
      </c>
      <c r="H2477" s="89"/>
      <c r="I2477" s="263" t="s">
        <v>720</v>
      </c>
      <c r="J2477" s="89"/>
      <c r="K2477" s="89"/>
      <c r="L2477" s="89"/>
      <c r="M2477" s="89"/>
      <c r="N2477" s="264">
        <v>483725.22</v>
      </c>
      <c r="O2477" s="264">
        <v>0</v>
      </c>
      <c r="P2477" s="89" t="s">
        <v>670</v>
      </c>
    </row>
    <row r="2478" spans="1:16" ht="38.25" hidden="1">
      <c r="A2478" s="261" t="s">
        <v>711</v>
      </c>
      <c r="B2478" s="89"/>
      <c r="C2478" s="262" t="s">
        <v>1405</v>
      </c>
      <c r="D2478" s="84">
        <v>43585</v>
      </c>
      <c r="E2478" s="85" t="s">
        <v>4845</v>
      </c>
      <c r="F2478" s="85" t="s">
        <v>13</v>
      </c>
      <c r="G2478" s="85">
        <v>394770</v>
      </c>
      <c r="H2478" s="89"/>
      <c r="I2478" s="263" t="s">
        <v>720</v>
      </c>
      <c r="J2478" s="89"/>
      <c r="K2478" s="89"/>
      <c r="L2478" s="89"/>
      <c r="M2478" s="89"/>
      <c r="N2478" s="264">
        <v>1334061.04</v>
      </c>
      <c r="O2478" s="264">
        <v>0</v>
      </c>
      <c r="P2478" s="89" t="s">
        <v>670</v>
      </c>
    </row>
    <row r="2479" spans="1:16" ht="38.25" hidden="1">
      <c r="A2479" s="261" t="s">
        <v>711</v>
      </c>
      <c r="B2479" s="89"/>
      <c r="C2479" s="262" t="s">
        <v>1405</v>
      </c>
      <c r="D2479" s="84">
        <v>43585</v>
      </c>
      <c r="E2479" s="85" t="s">
        <v>4846</v>
      </c>
      <c r="F2479" s="85" t="s">
        <v>13</v>
      </c>
      <c r="G2479" s="85">
        <v>394772</v>
      </c>
      <c r="H2479" s="89"/>
      <c r="I2479" s="263" t="s">
        <v>720</v>
      </c>
      <c r="J2479" s="89"/>
      <c r="K2479" s="89"/>
      <c r="L2479" s="89"/>
      <c r="M2479" s="89"/>
      <c r="N2479" s="264">
        <v>2834192.95</v>
      </c>
      <c r="O2479" s="264">
        <v>0</v>
      </c>
      <c r="P2479" s="89" t="s">
        <v>670</v>
      </c>
    </row>
    <row r="2480" spans="1:16" ht="38.25" hidden="1">
      <c r="A2480" s="261" t="s">
        <v>711</v>
      </c>
      <c r="B2480" s="89"/>
      <c r="C2480" s="262" t="s">
        <v>1405</v>
      </c>
      <c r="D2480" s="84">
        <v>43585</v>
      </c>
      <c r="E2480" s="85" t="s">
        <v>4847</v>
      </c>
      <c r="F2480" s="85" t="s">
        <v>13</v>
      </c>
      <c r="G2480" s="85">
        <v>394774</v>
      </c>
      <c r="H2480" s="89"/>
      <c r="I2480" s="263" t="s">
        <v>720</v>
      </c>
      <c r="J2480" s="89"/>
      <c r="K2480" s="89"/>
      <c r="L2480" s="89"/>
      <c r="M2480" s="89"/>
      <c r="N2480" s="264">
        <v>5412074.21</v>
      </c>
      <c r="O2480" s="264">
        <v>0</v>
      </c>
      <c r="P2480" s="89" t="s">
        <v>670</v>
      </c>
    </row>
    <row r="2481" spans="1:16" ht="38.25" hidden="1">
      <c r="A2481" s="261" t="s">
        <v>711</v>
      </c>
      <c r="B2481" s="89"/>
      <c r="C2481" s="262" t="s">
        <v>1405</v>
      </c>
      <c r="D2481" s="84">
        <v>43585</v>
      </c>
      <c r="E2481" s="85" t="s">
        <v>4848</v>
      </c>
      <c r="F2481" s="85" t="s">
        <v>13</v>
      </c>
      <c r="G2481" s="85">
        <v>394776</v>
      </c>
      <c r="H2481" s="89"/>
      <c r="I2481" s="263" t="s">
        <v>720</v>
      </c>
      <c r="J2481" s="89"/>
      <c r="K2481" s="89"/>
      <c r="L2481" s="89"/>
      <c r="M2481" s="89"/>
      <c r="N2481" s="264">
        <v>409764.88</v>
      </c>
      <c r="O2481" s="264">
        <v>0</v>
      </c>
      <c r="P2481" s="89" t="s">
        <v>670</v>
      </c>
    </row>
    <row r="2482" spans="1:16" ht="38.25" hidden="1">
      <c r="A2482" s="261" t="s">
        <v>711</v>
      </c>
      <c r="B2482" s="89"/>
      <c r="C2482" s="262" t="s">
        <v>1405</v>
      </c>
      <c r="D2482" s="84">
        <v>43585</v>
      </c>
      <c r="E2482" s="85" t="s">
        <v>4849</v>
      </c>
      <c r="F2482" s="85" t="s">
        <v>13</v>
      </c>
      <c r="G2482" s="85">
        <v>394778</v>
      </c>
      <c r="H2482" s="89"/>
      <c r="I2482" s="263" t="s">
        <v>720</v>
      </c>
      <c r="J2482" s="89"/>
      <c r="K2482" s="89"/>
      <c r="L2482" s="89"/>
      <c r="M2482" s="89"/>
      <c r="N2482" s="264">
        <v>1125467.3799999999</v>
      </c>
      <c r="O2482" s="264">
        <v>0</v>
      </c>
      <c r="P2482" s="89" t="s">
        <v>670</v>
      </c>
    </row>
    <row r="2483" spans="1:16" ht="38.25" hidden="1">
      <c r="A2483" s="261" t="s">
        <v>711</v>
      </c>
      <c r="B2483" s="89"/>
      <c r="C2483" s="262" t="s">
        <v>1405</v>
      </c>
      <c r="D2483" s="84">
        <v>43585</v>
      </c>
      <c r="E2483" s="85" t="s">
        <v>4850</v>
      </c>
      <c r="F2483" s="85" t="s">
        <v>13</v>
      </c>
      <c r="G2483" s="85">
        <v>394780</v>
      </c>
      <c r="H2483" s="89"/>
      <c r="I2483" s="263" t="s">
        <v>720</v>
      </c>
      <c r="J2483" s="89"/>
      <c r="K2483" s="89"/>
      <c r="L2483" s="89"/>
      <c r="M2483" s="89"/>
      <c r="N2483" s="264">
        <v>14864897.5</v>
      </c>
      <c r="O2483" s="264">
        <v>0</v>
      </c>
      <c r="P2483" s="89" t="s">
        <v>670</v>
      </c>
    </row>
    <row r="2484" spans="1:16" ht="38.25" hidden="1">
      <c r="A2484" s="261" t="s">
        <v>711</v>
      </c>
      <c r="B2484" s="89"/>
      <c r="C2484" s="262" t="s">
        <v>1405</v>
      </c>
      <c r="D2484" s="84">
        <v>43585</v>
      </c>
      <c r="E2484" s="85" t="s">
        <v>4851</v>
      </c>
      <c r="F2484" s="85" t="s">
        <v>13</v>
      </c>
      <c r="G2484" s="85">
        <v>394782</v>
      </c>
      <c r="H2484" s="89"/>
      <c r="I2484" s="263" t="s">
        <v>720</v>
      </c>
      <c r="J2484" s="89"/>
      <c r="K2484" s="89"/>
      <c r="L2484" s="89"/>
      <c r="M2484" s="89"/>
      <c r="N2484" s="264">
        <v>3664155.33</v>
      </c>
      <c r="O2484" s="264">
        <v>0</v>
      </c>
      <c r="P2484" s="89" t="s">
        <v>670</v>
      </c>
    </row>
    <row r="2485" spans="1:16" ht="38.25" hidden="1">
      <c r="A2485" s="261" t="s">
        <v>711</v>
      </c>
      <c r="B2485" s="89"/>
      <c r="C2485" s="262" t="s">
        <v>1405</v>
      </c>
      <c r="D2485" s="84">
        <v>43585</v>
      </c>
      <c r="E2485" s="85" t="s">
        <v>4852</v>
      </c>
      <c r="F2485" s="85" t="s">
        <v>13</v>
      </c>
      <c r="G2485" s="85">
        <v>394784</v>
      </c>
      <c r="H2485" s="89"/>
      <c r="I2485" s="263" t="s">
        <v>720</v>
      </c>
      <c r="J2485" s="89"/>
      <c r="K2485" s="89"/>
      <c r="L2485" s="89"/>
      <c r="M2485" s="89"/>
      <c r="N2485" s="264">
        <v>7784443.9299999997</v>
      </c>
      <c r="O2485" s="264">
        <v>0</v>
      </c>
      <c r="P2485" s="89" t="s">
        <v>670</v>
      </c>
    </row>
    <row r="2486" spans="1:16" ht="38.25" hidden="1">
      <c r="A2486" s="261">
        <v>650</v>
      </c>
      <c r="B2486" s="89"/>
      <c r="C2486" s="262" t="s">
        <v>187</v>
      </c>
      <c r="D2486" s="84">
        <v>43585</v>
      </c>
      <c r="E2486" s="85" t="s">
        <v>5242</v>
      </c>
      <c r="F2486" s="85" t="s">
        <v>3</v>
      </c>
      <c r="G2486" s="85">
        <v>1736166</v>
      </c>
      <c r="H2486" s="89"/>
      <c r="I2486" s="263" t="s">
        <v>5699</v>
      </c>
      <c r="J2486" s="89"/>
      <c r="K2486" s="89"/>
      <c r="L2486" s="89"/>
      <c r="M2486" s="89"/>
      <c r="N2486" s="264">
        <v>0</v>
      </c>
      <c r="O2486" s="264">
        <v>0.66</v>
      </c>
      <c r="P2486" s="89" t="s">
        <v>670</v>
      </c>
    </row>
    <row r="2487" spans="1:16" ht="51" hidden="1">
      <c r="A2487" s="261">
        <v>526</v>
      </c>
      <c r="B2487" s="89"/>
      <c r="C2487" s="262" t="s">
        <v>610</v>
      </c>
      <c r="D2487" s="84">
        <v>43585</v>
      </c>
      <c r="E2487" s="85" t="s">
        <v>5243</v>
      </c>
      <c r="F2487" s="85" t="s">
        <v>3</v>
      </c>
      <c r="G2487" s="85">
        <v>1736169</v>
      </c>
      <c r="H2487" s="89"/>
      <c r="I2487" s="263" t="s">
        <v>4407</v>
      </c>
      <c r="J2487" s="89"/>
      <c r="K2487" s="89"/>
      <c r="L2487" s="89"/>
      <c r="M2487" s="89"/>
      <c r="N2487" s="264">
        <v>0</v>
      </c>
      <c r="O2487" s="264">
        <v>29.72</v>
      </c>
      <c r="P2487" s="89" t="s">
        <v>670</v>
      </c>
    </row>
    <row r="2488" spans="1:16" ht="38.25" hidden="1">
      <c r="A2488" s="261" t="s">
        <v>565</v>
      </c>
      <c r="B2488" s="89"/>
      <c r="C2488" s="262" t="s">
        <v>615</v>
      </c>
      <c r="D2488" s="84">
        <v>43585</v>
      </c>
      <c r="E2488" s="85" t="s">
        <v>5244</v>
      </c>
      <c r="F2488" s="85" t="s">
        <v>3</v>
      </c>
      <c r="G2488" s="85">
        <v>1736228</v>
      </c>
      <c r="H2488" s="89"/>
      <c r="I2488" s="263" t="s">
        <v>5700</v>
      </c>
      <c r="J2488" s="89"/>
      <c r="K2488" s="89"/>
      <c r="L2488" s="89"/>
      <c r="M2488" s="89"/>
      <c r="N2488" s="264">
        <v>0</v>
      </c>
      <c r="O2488" s="264">
        <v>11378.24</v>
      </c>
      <c r="P2488" s="89" t="s">
        <v>670</v>
      </c>
    </row>
    <row r="2489" spans="1:16" ht="51" hidden="1">
      <c r="A2489" s="261" t="s">
        <v>565</v>
      </c>
      <c r="B2489" s="89"/>
      <c r="C2489" s="262" t="s">
        <v>615</v>
      </c>
      <c r="D2489" s="84">
        <v>43585</v>
      </c>
      <c r="E2489" s="85" t="s">
        <v>5245</v>
      </c>
      <c r="F2489" s="85" t="s">
        <v>3</v>
      </c>
      <c r="G2489" s="85">
        <v>1736277</v>
      </c>
      <c r="H2489" s="89"/>
      <c r="I2489" s="263" t="s">
        <v>5701</v>
      </c>
      <c r="J2489" s="89"/>
      <c r="K2489" s="89"/>
      <c r="L2489" s="89"/>
      <c r="M2489" s="89"/>
      <c r="N2489" s="264">
        <v>0</v>
      </c>
      <c r="O2489" s="264">
        <v>3529.34</v>
      </c>
      <c r="P2489" s="89" t="s">
        <v>670</v>
      </c>
    </row>
    <row r="2490" spans="1:16" ht="51" hidden="1">
      <c r="A2490" s="261" t="s">
        <v>565</v>
      </c>
      <c r="B2490" s="89"/>
      <c r="C2490" s="262" t="s">
        <v>615</v>
      </c>
      <c r="D2490" s="84">
        <v>43585</v>
      </c>
      <c r="E2490" s="85" t="s">
        <v>5246</v>
      </c>
      <c r="F2490" s="85" t="s">
        <v>3</v>
      </c>
      <c r="G2490" s="85">
        <v>1736279</v>
      </c>
      <c r="H2490" s="89"/>
      <c r="I2490" s="263" t="s">
        <v>5701</v>
      </c>
      <c r="J2490" s="89"/>
      <c r="K2490" s="89"/>
      <c r="L2490" s="89"/>
      <c r="M2490" s="89"/>
      <c r="N2490" s="264">
        <v>0</v>
      </c>
      <c r="O2490" s="264">
        <v>3529.34</v>
      </c>
      <c r="P2490" s="89" t="s">
        <v>670</v>
      </c>
    </row>
    <row r="2491" spans="1:16" ht="51" hidden="1">
      <c r="A2491" s="261">
        <v>16</v>
      </c>
      <c r="B2491" s="89"/>
      <c r="C2491" s="262" t="s">
        <v>43</v>
      </c>
      <c r="D2491" s="84">
        <v>43585</v>
      </c>
      <c r="E2491" s="85" t="s">
        <v>5247</v>
      </c>
      <c r="F2491" s="85" t="s">
        <v>3</v>
      </c>
      <c r="G2491" s="85">
        <v>1736379</v>
      </c>
      <c r="H2491" s="89"/>
      <c r="I2491" s="263" t="s">
        <v>5702</v>
      </c>
      <c r="J2491" s="89"/>
      <c r="K2491" s="89"/>
      <c r="L2491" s="89"/>
      <c r="M2491" s="89"/>
      <c r="N2491" s="264">
        <v>0</v>
      </c>
      <c r="O2491" s="264">
        <v>2000</v>
      </c>
      <c r="P2491" s="89" t="s">
        <v>670</v>
      </c>
    </row>
    <row r="2492" spans="1:16" ht="51" hidden="1">
      <c r="A2492" s="261" t="s">
        <v>565</v>
      </c>
      <c r="B2492" s="89"/>
      <c r="C2492" s="262" t="s">
        <v>615</v>
      </c>
      <c r="D2492" s="84">
        <v>43585</v>
      </c>
      <c r="E2492" s="85" t="s">
        <v>5248</v>
      </c>
      <c r="F2492" s="85" t="s">
        <v>3</v>
      </c>
      <c r="G2492" s="85">
        <v>1736408</v>
      </c>
      <c r="H2492" s="89"/>
      <c r="I2492" s="263" t="s">
        <v>5703</v>
      </c>
      <c r="J2492" s="89"/>
      <c r="K2492" s="89"/>
      <c r="L2492" s="89"/>
      <c r="M2492" s="89"/>
      <c r="N2492" s="264">
        <v>0</v>
      </c>
      <c r="O2492" s="264">
        <v>234</v>
      </c>
      <c r="P2492" s="89" t="s">
        <v>670</v>
      </c>
    </row>
    <row r="2493" spans="1:16" ht="51" hidden="1">
      <c r="A2493" s="261">
        <v>35</v>
      </c>
      <c r="B2493" s="89"/>
      <c r="C2493" s="262" t="s">
        <v>46</v>
      </c>
      <c r="D2493" s="84">
        <v>43585</v>
      </c>
      <c r="E2493" s="85" t="s">
        <v>5249</v>
      </c>
      <c r="F2493" s="85" t="s">
        <v>3</v>
      </c>
      <c r="G2493" s="85">
        <v>1736456</v>
      </c>
      <c r="H2493" s="89"/>
      <c r="I2493" s="263" t="s">
        <v>5704</v>
      </c>
      <c r="J2493" s="89"/>
      <c r="K2493" s="89"/>
      <c r="L2493" s="89"/>
      <c r="M2493" s="89"/>
      <c r="N2493" s="264">
        <v>0</v>
      </c>
      <c r="O2493" s="264">
        <v>9443.23</v>
      </c>
      <c r="P2493" s="89" t="s">
        <v>670</v>
      </c>
    </row>
    <row r="2494" spans="1:16" ht="63.75" hidden="1">
      <c r="A2494" s="261">
        <v>25</v>
      </c>
      <c r="B2494" s="89"/>
      <c r="C2494" s="262" t="s">
        <v>45</v>
      </c>
      <c r="D2494" s="84">
        <v>43585</v>
      </c>
      <c r="E2494" s="85" t="s">
        <v>5250</v>
      </c>
      <c r="F2494" s="85" t="s">
        <v>3</v>
      </c>
      <c r="G2494" s="85">
        <v>1736472</v>
      </c>
      <c r="H2494" s="89"/>
      <c r="I2494" s="263" t="s">
        <v>5705</v>
      </c>
      <c r="J2494" s="89"/>
      <c r="K2494" s="89"/>
      <c r="L2494" s="89"/>
      <c r="M2494" s="89"/>
      <c r="N2494" s="264">
        <v>0</v>
      </c>
      <c r="O2494" s="264">
        <v>5017</v>
      </c>
      <c r="P2494" s="89" t="s">
        <v>670</v>
      </c>
    </row>
    <row r="2495" spans="1:16" ht="51" hidden="1">
      <c r="A2495" s="261">
        <v>291</v>
      </c>
      <c r="B2495" s="89"/>
      <c r="C2495" s="262" t="s">
        <v>129</v>
      </c>
      <c r="D2495" s="84">
        <v>43585</v>
      </c>
      <c r="E2495" s="85" t="s">
        <v>5251</v>
      </c>
      <c r="F2495" s="85" t="s">
        <v>3</v>
      </c>
      <c r="G2495" s="85">
        <v>1736251</v>
      </c>
      <c r="H2495" s="89"/>
      <c r="I2495" s="263" t="s">
        <v>5706</v>
      </c>
      <c r="J2495" s="89"/>
      <c r="K2495" s="89"/>
      <c r="L2495" s="89"/>
      <c r="M2495" s="89"/>
      <c r="N2495" s="264">
        <v>0</v>
      </c>
      <c r="O2495" s="264">
        <v>1069.6400000000001</v>
      </c>
      <c r="P2495" s="89" t="s">
        <v>670</v>
      </c>
    </row>
    <row r="2496" spans="1:16" ht="63.75" hidden="1">
      <c r="A2496" s="261">
        <v>70</v>
      </c>
      <c r="B2496" s="89"/>
      <c r="C2496" s="262" t="s">
        <v>53</v>
      </c>
      <c r="D2496" s="84">
        <v>43585</v>
      </c>
      <c r="E2496" s="85" t="s">
        <v>5252</v>
      </c>
      <c r="F2496" s="85" t="s">
        <v>3</v>
      </c>
      <c r="G2496" s="85">
        <v>1736268</v>
      </c>
      <c r="H2496" s="89"/>
      <c r="I2496" s="263" t="s">
        <v>5707</v>
      </c>
      <c r="J2496" s="89"/>
      <c r="K2496" s="89"/>
      <c r="L2496" s="89"/>
      <c r="M2496" s="89"/>
      <c r="N2496" s="264">
        <v>0</v>
      </c>
      <c r="O2496" s="264">
        <v>5630</v>
      </c>
      <c r="P2496" s="89" t="s">
        <v>670</v>
      </c>
    </row>
    <row r="2497" spans="1:16" ht="63.75" hidden="1">
      <c r="A2497" s="261">
        <v>287</v>
      </c>
      <c r="B2497" s="89"/>
      <c r="C2497" s="262" t="s">
        <v>126</v>
      </c>
      <c r="D2497" s="84">
        <v>43585</v>
      </c>
      <c r="E2497" s="85" t="s">
        <v>5253</v>
      </c>
      <c r="F2497" s="85" t="s">
        <v>3</v>
      </c>
      <c r="G2497" s="85">
        <v>1736276</v>
      </c>
      <c r="H2497" s="89"/>
      <c r="I2497" s="263" t="s">
        <v>5708</v>
      </c>
      <c r="J2497" s="89"/>
      <c r="K2497" s="89"/>
      <c r="L2497" s="89"/>
      <c r="M2497" s="89"/>
      <c r="N2497" s="264">
        <v>0</v>
      </c>
      <c r="O2497" s="264">
        <v>231152.42</v>
      </c>
      <c r="P2497" s="89" t="s">
        <v>670</v>
      </c>
    </row>
    <row r="2498" spans="1:16" ht="51" hidden="1">
      <c r="A2498" s="261">
        <v>35</v>
      </c>
      <c r="B2498" s="89"/>
      <c r="C2498" s="262" t="s">
        <v>46</v>
      </c>
      <c r="D2498" s="84">
        <v>43587</v>
      </c>
      <c r="E2498" s="85" t="s">
        <v>5786</v>
      </c>
      <c r="F2498" s="85" t="s">
        <v>3</v>
      </c>
      <c r="G2498" s="85">
        <v>1736832</v>
      </c>
      <c r="H2498" s="89"/>
      <c r="I2498" s="263" t="s">
        <v>6620</v>
      </c>
      <c r="J2498" s="89"/>
      <c r="K2498" s="89"/>
      <c r="L2498" s="89"/>
      <c r="M2498" s="89"/>
      <c r="N2498" s="264">
        <v>0</v>
      </c>
      <c r="O2498" s="264">
        <v>2132.79</v>
      </c>
      <c r="P2498" s="89" t="s">
        <v>670</v>
      </c>
    </row>
    <row r="2499" spans="1:16" ht="51" hidden="1">
      <c r="A2499" s="261">
        <v>526</v>
      </c>
      <c r="B2499" s="89"/>
      <c r="C2499" s="262" t="s">
        <v>610</v>
      </c>
      <c r="D2499" s="84">
        <v>43587</v>
      </c>
      <c r="E2499" s="85" t="s">
        <v>5787</v>
      </c>
      <c r="F2499" s="85" t="s">
        <v>3</v>
      </c>
      <c r="G2499" s="85">
        <v>1736822</v>
      </c>
      <c r="H2499" s="89"/>
      <c r="I2499" s="263" t="s">
        <v>6621</v>
      </c>
      <c r="J2499" s="89"/>
      <c r="K2499" s="89"/>
      <c r="L2499" s="89"/>
      <c r="M2499" s="89"/>
      <c r="N2499" s="264">
        <v>0</v>
      </c>
      <c r="O2499" s="264">
        <v>140.85</v>
      </c>
      <c r="P2499" s="89" t="s">
        <v>670</v>
      </c>
    </row>
    <row r="2500" spans="1:16" ht="38.25" hidden="1">
      <c r="A2500" s="261">
        <v>35</v>
      </c>
      <c r="B2500" s="89"/>
      <c r="C2500" s="262" t="s">
        <v>46</v>
      </c>
      <c r="D2500" s="84">
        <v>43587</v>
      </c>
      <c r="E2500" s="85" t="s">
        <v>5788</v>
      </c>
      <c r="F2500" s="85" t="s">
        <v>3</v>
      </c>
      <c r="G2500" s="85">
        <v>1736816</v>
      </c>
      <c r="H2500" s="89"/>
      <c r="I2500" s="263" t="s">
        <v>6622</v>
      </c>
      <c r="J2500" s="89"/>
      <c r="K2500" s="89"/>
      <c r="L2500" s="89"/>
      <c r="M2500" s="89"/>
      <c r="N2500" s="264">
        <v>0</v>
      </c>
      <c r="O2500" s="264">
        <v>350</v>
      </c>
      <c r="P2500" s="89" t="s">
        <v>670</v>
      </c>
    </row>
    <row r="2501" spans="1:16" ht="51" hidden="1">
      <c r="A2501" s="261" t="s">
        <v>565</v>
      </c>
      <c r="B2501" s="89"/>
      <c r="C2501" s="262" t="s">
        <v>615</v>
      </c>
      <c r="D2501" s="84">
        <v>43587</v>
      </c>
      <c r="E2501" s="85" t="s">
        <v>5789</v>
      </c>
      <c r="F2501" s="85" t="s">
        <v>3</v>
      </c>
      <c r="G2501" s="85">
        <v>1736777</v>
      </c>
      <c r="H2501" s="89"/>
      <c r="I2501" s="263" t="s">
        <v>6623</v>
      </c>
      <c r="J2501" s="89"/>
      <c r="K2501" s="89"/>
      <c r="L2501" s="89"/>
      <c r="M2501" s="89"/>
      <c r="N2501" s="264">
        <v>0</v>
      </c>
      <c r="O2501" s="264">
        <v>997.92000000000007</v>
      </c>
      <c r="P2501" s="89" t="s">
        <v>670</v>
      </c>
    </row>
    <row r="2502" spans="1:16" ht="38.25" hidden="1">
      <c r="A2502" s="261" t="s">
        <v>565</v>
      </c>
      <c r="B2502" s="89"/>
      <c r="C2502" s="262" t="s">
        <v>615</v>
      </c>
      <c r="D2502" s="84">
        <v>43587</v>
      </c>
      <c r="E2502" s="85" t="s">
        <v>5790</v>
      </c>
      <c r="F2502" s="85" t="s">
        <v>3</v>
      </c>
      <c r="G2502" s="85">
        <v>1736881</v>
      </c>
      <c r="H2502" s="89"/>
      <c r="I2502" s="263" t="s">
        <v>3288</v>
      </c>
      <c r="J2502" s="89"/>
      <c r="K2502" s="89"/>
      <c r="L2502" s="89"/>
      <c r="M2502" s="89"/>
      <c r="N2502" s="264">
        <v>0</v>
      </c>
      <c r="O2502" s="264">
        <v>655.20000000000005</v>
      </c>
      <c r="P2502" s="89" t="s">
        <v>670</v>
      </c>
    </row>
    <row r="2503" spans="1:16" ht="38.25" hidden="1">
      <c r="A2503" s="261" t="s">
        <v>565</v>
      </c>
      <c r="B2503" s="89"/>
      <c r="C2503" s="262" t="s">
        <v>615</v>
      </c>
      <c r="D2503" s="84">
        <v>43587</v>
      </c>
      <c r="E2503" s="85" t="s">
        <v>5791</v>
      </c>
      <c r="F2503" s="85" t="s">
        <v>3</v>
      </c>
      <c r="G2503" s="85">
        <v>1736901</v>
      </c>
      <c r="H2503" s="89"/>
      <c r="I2503" s="263" t="s">
        <v>717</v>
      </c>
      <c r="J2503" s="89"/>
      <c r="K2503" s="89"/>
      <c r="L2503" s="89"/>
      <c r="M2503" s="89"/>
      <c r="N2503" s="264">
        <v>0</v>
      </c>
      <c r="O2503" s="264">
        <v>800</v>
      </c>
      <c r="P2503" s="89" t="s">
        <v>670</v>
      </c>
    </row>
    <row r="2504" spans="1:16" ht="51" hidden="1">
      <c r="A2504" s="261">
        <v>526</v>
      </c>
      <c r="B2504" s="89"/>
      <c r="C2504" s="262" t="s">
        <v>610</v>
      </c>
      <c r="D2504" s="84">
        <v>43587</v>
      </c>
      <c r="E2504" s="85" t="s">
        <v>5792</v>
      </c>
      <c r="F2504" s="85" t="s">
        <v>3</v>
      </c>
      <c r="G2504" s="85">
        <v>1736912</v>
      </c>
      <c r="H2504" s="89"/>
      <c r="I2504" s="263" t="s">
        <v>6624</v>
      </c>
      <c r="J2504" s="89"/>
      <c r="K2504" s="89"/>
      <c r="L2504" s="89"/>
      <c r="M2504" s="89"/>
      <c r="N2504" s="264">
        <v>0</v>
      </c>
      <c r="O2504" s="264">
        <v>75</v>
      </c>
      <c r="P2504" s="89" t="s">
        <v>670</v>
      </c>
    </row>
    <row r="2505" spans="1:16" ht="51" hidden="1">
      <c r="A2505" s="261">
        <v>599</v>
      </c>
      <c r="B2505" s="89"/>
      <c r="C2505" s="262" t="s">
        <v>1366</v>
      </c>
      <c r="D2505" s="84">
        <v>43587</v>
      </c>
      <c r="E2505" s="85" t="s">
        <v>5793</v>
      </c>
      <c r="F2505" s="85" t="s">
        <v>3</v>
      </c>
      <c r="G2505" s="85">
        <v>1736920</v>
      </c>
      <c r="H2505" s="89"/>
      <c r="I2505" s="263" t="s">
        <v>6625</v>
      </c>
      <c r="J2505" s="89"/>
      <c r="K2505" s="89"/>
      <c r="L2505" s="89"/>
      <c r="M2505" s="89"/>
      <c r="N2505" s="264">
        <v>0</v>
      </c>
      <c r="O2505" s="264">
        <v>2533.16</v>
      </c>
      <c r="P2505" s="89" t="s">
        <v>670</v>
      </c>
    </row>
    <row r="2506" spans="1:16" ht="51" hidden="1">
      <c r="A2506" s="261">
        <v>592</v>
      </c>
      <c r="B2506" s="89"/>
      <c r="C2506" s="262" t="s">
        <v>645</v>
      </c>
      <c r="D2506" s="84">
        <v>43587</v>
      </c>
      <c r="E2506" s="85" t="s">
        <v>5794</v>
      </c>
      <c r="F2506" s="85" t="s">
        <v>3</v>
      </c>
      <c r="G2506" s="85">
        <v>1736740</v>
      </c>
      <c r="H2506" s="89"/>
      <c r="I2506" s="263" t="s">
        <v>6626</v>
      </c>
      <c r="J2506" s="89"/>
      <c r="K2506" s="89"/>
      <c r="L2506" s="89"/>
      <c r="M2506" s="89"/>
      <c r="N2506" s="264">
        <v>0</v>
      </c>
      <c r="O2506" s="264">
        <v>115778.09</v>
      </c>
      <c r="P2506" s="89" t="s">
        <v>670</v>
      </c>
    </row>
    <row r="2507" spans="1:16" ht="51" hidden="1">
      <c r="A2507" s="261">
        <v>592</v>
      </c>
      <c r="B2507" s="89"/>
      <c r="C2507" s="262" t="s">
        <v>645</v>
      </c>
      <c r="D2507" s="84">
        <v>43587</v>
      </c>
      <c r="E2507" s="85" t="s">
        <v>5795</v>
      </c>
      <c r="F2507" s="85" t="s">
        <v>3</v>
      </c>
      <c r="G2507" s="85">
        <v>1736741</v>
      </c>
      <c r="H2507" s="89"/>
      <c r="I2507" s="263" t="s">
        <v>6627</v>
      </c>
      <c r="J2507" s="89"/>
      <c r="K2507" s="89"/>
      <c r="L2507" s="89"/>
      <c r="M2507" s="89"/>
      <c r="N2507" s="264">
        <v>0</v>
      </c>
      <c r="O2507" s="264">
        <v>5292</v>
      </c>
      <c r="P2507" s="89" t="s">
        <v>670</v>
      </c>
    </row>
    <row r="2508" spans="1:16" ht="51" hidden="1">
      <c r="A2508" s="261">
        <v>592</v>
      </c>
      <c r="B2508" s="89"/>
      <c r="C2508" s="262" t="s">
        <v>645</v>
      </c>
      <c r="D2508" s="84">
        <v>43587</v>
      </c>
      <c r="E2508" s="85" t="s">
        <v>5796</v>
      </c>
      <c r="F2508" s="85" t="s">
        <v>3</v>
      </c>
      <c r="G2508" s="85">
        <v>1736742</v>
      </c>
      <c r="H2508" s="89"/>
      <c r="I2508" s="263" t="s">
        <v>6628</v>
      </c>
      <c r="J2508" s="89"/>
      <c r="K2508" s="89"/>
      <c r="L2508" s="89"/>
      <c r="M2508" s="89"/>
      <c r="N2508" s="264">
        <v>0</v>
      </c>
      <c r="O2508" s="264">
        <v>21518</v>
      </c>
      <c r="P2508" s="89" t="s">
        <v>670</v>
      </c>
    </row>
    <row r="2509" spans="1:16" ht="38.25" hidden="1">
      <c r="A2509" s="261">
        <v>35</v>
      </c>
      <c r="B2509" s="89"/>
      <c r="C2509" s="262" t="s">
        <v>46</v>
      </c>
      <c r="D2509" s="84">
        <v>43587</v>
      </c>
      <c r="E2509" s="85" t="s">
        <v>5797</v>
      </c>
      <c r="F2509" s="85" t="s">
        <v>3</v>
      </c>
      <c r="G2509" s="85">
        <v>1736727</v>
      </c>
      <c r="H2509" s="89"/>
      <c r="I2509" s="263" t="s">
        <v>6629</v>
      </c>
      <c r="J2509" s="89"/>
      <c r="K2509" s="89"/>
      <c r="L2509" s="89"/>
      <c r="M2509" s="89"/>
      <c r="N2509" s="264">
        <v>0</v>
      </c>
      <c r="O2509" s="264">
        <v>1278</v>
      </c>
      <c r="P2509" s="89" t="s">
        <v>670</v>
      </c>
    </row>
    <row r="2510" spans="1:16" ht="38.25" hidden="1">
      <c r="A2510" s="261" t="s">
        <v>565</v>
      </c>
      <c r="B2510" s="89"/>
      <c r="C2510" s="262" t="s">
        <v>615</v>
      </c>
      <c r="D2510" s="84">
        <v>43587</v>
      </c>
      <c r="E2510" s="85" t="s">
        <v>5798</v>
      </c>
      <c r="F2510" s="85" t="s">
        <v>3</v>
      </c>
      <c r="G2510" s="85">
        <v>1736704</v>
      </c>
      <c r="H2510" s="89"/>
      <c r="I2510" s="263" t="s">
        <v>712</v>
      </c>
      <c r="J2510" s="89"/>
      <c r="K2510" s="89"/>
      <c r="L2510" s="89"/>
      <c r="M2510" s="89"/>
      <c r="N2510" s="264">
        <v>0</v>
      </c>
      <c r="O2510" s="264">
        <v>545</v>
      </c>
      <c r="P2510" s="89" t="s">
        <v>670</v>
      </c>
    </row>
    <row r="2511" spans="1:16" ht="51" hidden="1">
      <c r="A2511" s="261">
        <v>291</v>
      </c>
      <c r="B2511" s="89"/>
      <c r="C2511" s="262" t="s">
        <v>129</v>
      </c>
      <c r="D2511" s="84">
        <v>43587</v>
      </c>
      <c r="E2511" s="85" t="s">
        <v>5799</v>
      </c>
      <c r="F2511" s="85" t="s">
        <v>3</v>
      </c>
      <c r="G2511" s="85">
        <v>1736695</v>
      </c>
      <c r="H2511" s="89"/>
      <c r="I2511" s="263" t="s">
        <v>6630</v>
      </c>
      <c r="J2511" s="89"/>
      <c r="K2511" s="89"/>
      <c r="L2511" s="89"/>
      <c r="M2511" s="89"/>
      <c r="N2511" s="264">
        <v>0</v>
      </c>
      <c r="O2511" s="264">
        <v>18077.3</v>
      </c>
      <c r="P2511" s="89" t="s">
        <v>670</v>
      </c>
    </row>
    <row r="2512" spans="1:16" ht="51" hidden="1">
      <c r="A2512" s="261" t="s">
        <v>565</v>
      </c>
      <c r="B2512" s="89"/>
      <c r="C2512" s="262" t="s">
        <v>615</v>
      </c>
      <c r="D2512" s="84">
        <v>43587</v>
      </c>
      <c r="E2512" s="85" t="s">
        <v>5800</v>
      </c>
      <c r="F2512" s="85" t="s">
        <v>3</v>
      </c>
      <c r="G2512" s="85">
        <v>1736685</v>
      </c>
      <c r="H2512" s="89"/>
      <c r="I2512" s="263" t="s">
        <v>713</v>
      </c>
      <c r="J2512" s="89"/>
      <c r="K2512" s="89"/>
      <c r="L2512" s="89"/>
      <c r="M2512" s="89"/>
      <c r="N2512" s="264">
        <v>0</v>
      </c>
      <c r="O2512" s="264">
        <v>978.55000000000007</v>
      </c>
      <c r="P2512" s="89" t="s">
        <v>670</v>
      </c>
    </row>
    <row r="2513" spans="1:16" ht="51" hidden="1">
      <c r="A2513" s="261">
        <v>35</v>
      </c>
      <c r="B2513" s="89"/>
      <c r="C2513" s="262" t="s">
        <v>46</v>
      </c>
      <c r="D2513" s="84">
        <v>43587</v>
      </c>
      <c r="E2513" s="85" t="s">
        <v>5801</v>
      </c>
      <c r="F2513" s="85" t="s">
        <v>3</v>
      </c>
      <c r="G2513" s="85">
        <v>1736684</v>
      </c>
      <c r="H2513" s="89"/>
      <c r="I2513" s="263" t="s">
        <v>6631</v>
      </c>
      <c r="J2513" s="89"/>
      <c r="K2513" s="89"/>
      <c r="L2513" s="89"/>
      <c r="M2513" s="89"/>
      <c r="N2513" s="264">
        <v>0</v>
      </c>
      <c r="O2513" s="264">
        <v>400</v>
      </c>
      <c r="P2513" s="89" t="s">
        <v>670</v>
      </c>
    </row>
    <row r="2514" spans="1:16" ht="63.75" hidden="1">
      <c r="A2514" s="261">
        <v>513</v>
      </c>
      <c r="B2514" s="89"/>
      <c r="C2514" s="262" t="s">
        <v>171</v>
      </c>
      <c r="D2514" s="84">
        <v>43587</v>
      </c>
      <c r="E2514" s="85" t="s">
        <v>5802</v>
      </c>
      <c r="F2514" s="85" t="s">
        <v>15</v>
      </c>
      <c r="G2514" s="85">
        <v>1027843</v>
      </c>
      <c r="H2514" s="89"/>
      <c r="I2514" s="263" t="s">
        <v>6632</v>
      </c>
      <c r="J2514" s="89"/>
      <c r="K2514" s="89"/>
      <c r="L2514" s="89"/>
      <c r="M2514" s="89"/>
      <c r="N2514" s="264">
        <v>50</v>
      </c>
      <c r="O2514" s="264">
        <v>0</v>
      </c>
      <c r="P2514" s="89" t="s">
        <v>670</v>
      </c>
    </row>
    <row r="2515" spans="1:16" ht="63.75" hidden="1">
      <c r="A2515" s="261">
        <v>513</v>
      </c>
      <c r="B2515" s="89"/>
      <c r="C2515" s="262" t="s">
        <v>171</v>
      </c>
      <c r="D2515" s="84">
        <v>43587</v>
      </c>
      <c r="E2515" s="85" t="s">
        <v>5803</v>
      </c>
      <c r="F2515" s="85" t="s">
        <v>15</v>
      </c>
      <c r="G2515" s="85">
        <v>1027846</v>
      </c>
      <c r="H2515" s="89"/>
      <c r="I2515" s="263" t="s">
        <v>6633</v>
      </c>
      <c r="J2515" s="89"/>
      <c r="K2515" s="89"/>
      <c r="L2515" s="89"/>
      <c r="M2515" s="89"/>
      <c r="N2515" s="264">
        <v>50</v>
      </c>
      <c r="O2515" s="264">
        <v>0</v>
      </c>
      <c r="P2515" s="89" t="s">
        <v>670</v>
      </c>
    </row>
    <row r="2516" spans="1:16" ht="63.75" hidden="1">
      <c r="A2516" s="261" t="s">
        <v>559</v>
      </c>
      <c r="B2516" s="89"/>
      <c r="C2516" s="262" t="s">
        <v>759</v>
      </c>
      <c r="D2516" s="84">
        <v>43587</v>
      </c>
      <c r="E2516" s="85" t="s">
        <v>5804</v>
      </c>
      <c r="F2516" s="85" t="s">
        <v>628</v>
      </c>
      <c r="G2516" s="85">
        <v>377848</v>
      </c>
      <c r="H2516" s="89"/>
      <c r="I2516" s="263" t="s">
        <v>6634</v>
      </c>
      <c r="J2516" s="89"/>
      <c r="K2516" s="89"/>
      <c r="L2516" s="89"/>
      <c r="M2516" s="89"/>
      <c r="N2516" s="264">
        <v>0</v>
      </c>
      <c r="O2516" s="264">
        <v>1910661.43</v>
      </c>
      <c r="P2516" s="89" t="s">
        <v>670</v>
      </c>
    </row>
    <row r="2517" spans="1:16" ht="76.5" hidden="1">
      <c r="A2517" s="261" t="s">
        <v>557</v>
      </c>
      <c r="B2517" s="89"/>
      <c r="C2517" s="262" t="s">
        <v>777</v>
      </c>
      <c r="D2517" s="84">
        <v>43587</v>
      </c>
      <c r="E2517" s="85" t="s">
        <v>5805</v>
      </c>
      <c r="F2517" s="85" t="s">
        <v>6</v>
      </c>
      <c r="G2517" s="85">
        <v>1113271</v>
      </c>
      <c r="H2517" s="89"/>
      <c r="I2517" s="263" t="s">
        <v>6635</v>
      </c>
      <c r="J2517" s="89"/>
      <c r="K2517" s="89"/>
      <c r="L2517" s="89"/>
      <c r="M2517" s="89"/>
      <c r="N2517" s="264">
        <v>0</v>
      </c>
      <c r="O2517" s="264">
        <v>292000</v>
      </c>
      <c r="P2517" s="89" t="s">
        <v>670</v>
      </c>
    </row>
    <row r="2518" spans="1:16" ht="102" hidden="1">
      <c r="A2518" s="261">
        <v>132</v>
      </c>
      <c r="B2518" s="89"/>
      <c r="C2518" s="262" t="s">
        <v>68</v>
      </c>
      <c r="D2518" s="84">
        <v>43587</v>
      </c>
      <c r="E2518" s="85" t="s">
        <v>5806</v>
      </c>
      <c r="F2518" s="85" t="s">
        <v>11</v>
      </c>
      <c r="G2518" s="85">
        <v>953126</v>
      </c>
      <c r="H2518" s="89"/>
      <c r="I2518" s="263" t="s">
        <v>6636</v>
      </c>
      <c r="J2518" s="89"/>
      <c r="K2518" s="89"/>
      <c r="L2518" s="89"/>
      <c r="M2518" s="89"/>
      <c r="N2518" s="264">
        <v>491.58</v>
      </c>
      <c r="O2518" s="264">
        <v>0</v>
      </c>
      <c r="P2518" s="89" t="s">
        <v>670</v>
      </c>
    </row>
    <row r="2519" spans="1:16" ht="51" hidden="1">
      <c r="A2519" s="261">
        <v>117</v>
      </c>
      <c r="B2519" s="89"/>
      <c r="C2519" s="262" t="s">
        <v>62</v>
      </c>
      <c r="D2519" s="84">
        <v>43587</v>
      </c>
      <c r="E2519" s="85" t="s">
        <v>5807</v>
      </c>
      <c r="F2519" s="85" t="s">
        <v>11</v>
      </c>
      <c r="G2519" s="85">
        <v>953154</v>
      </c>
      <c r="H2519" s="89"/>
      <c r="I2519" s="263" t="s">
        <v>6637</v>
      </c>
      <c r="J2519" s="89"/>
      <c r="K2519" s="89"/>
      <c r="L2519" s="89"/>
      <c r="M2519" s="89"/>
      <c r="N2519" s="264">
        <v>50</v>
      </c>
      <c r="O2519" s="264">
        <v>0</v>
      </c>
      <c r="P2519" s="89" t="s">
        <v>670</v>
      </c>
    </row>
    <row r="2520" spans="1:16" ht="51" hidden="1">
      <c r="A2520" s="261">
        <v>117</v>
      </c>
      <c r="B2520" s="89"/>
      <c r="C2520" s="262" t="s">
        <v>62</v>
      </c>
      <c r="D2520" s="84">
        <v>43587</v>
      </c>
      <c r="E2520" s="85" t="s">
        <v>5808</v>
      </c>
      <c r="F2520" s="85" t="s">
        <v>11</v>
      </c>
      <c r="G2520" s="85">
        <v>953159</v>
      </c>
      <c r="H2520" s="89"/>
      <c r="I2520" s="263" t="s">
        <v>6638</v>
      </c>
      <c r="J2520" s="89"/>
      <c r="K2520" s="89"/>
      <c r="L2520" s="89"/>
      <c r="M2520" s="89"/>
      <c r="N2520" s="264">
        <v>50</v>
      </c>
      <c r="O2520" s="264">
        <v>0</v>
      </c>
      <c r="P2520" s="89" t="s">
        <v>670</v>
      </c>
    </row>
    <row r="2521" spans="1:16" ht="51" hidden="1">
      <c r="A2521" s="261">
        <v>117</v>
      </c>
      <c r="B2521" s="89"/>
      <c r="C2521" s="262" t="s">
        <v>62</v>
      </c>
      <c r="D2521" s="84">
        <v>43587</v>
      </c>
      <c r="E2521" s="85" t="s">
        <v>5809</v>
      </c>
      <c r="F2521" s="85" t="s">
        <v>11</v>
      </c>
      <c r="G2521" s="85">
        <v>953162</v>
      </c>
      <c r="H2521" s="89"/>
      <c r="I2521" s="263" t="s">
        <v>6639</v>
      </c>
      <c r="J2521" s="89"/>
      <c r="K2521" s="89"/>
      <c r="L2521" s="89"/>
      <c r="M2521" s="89"/>
      <c r="N2521" s="264">
        <v>50</v>
      </c>
      <c r="O2521" s="264">
        <v>0</v>
      </c>
      <c r="P2521" s="89" t="s">
        <v>670</v>
      </c>
    </row>
    <row r="2522" spans="1:16" ht="51" hidden="1">
      <c r="A2522" s="261">
        <v>513</v>
      </c>
      <c r="B2522" s="89"/>
      <c r="C2522" s="262" t="s">
        <v>171</v>
      </c>
      <c r="D2522" s="84">
        <v>43587</v>
      </c>
      <c r="E2522" s="85" t="s">
        <v>5810</v>
      </c>
      <c r="F2522" s="85" t="s">
        <v>11</v>
      </c>
      <c r="G2522" s="85">
        <v>953164</v>
      </c>
      <c r="H2522" s="89"/>
      <c r="I2522" s="263" t="s">
        <v>6640</v>
      </c>
      <c r="J2522" s="89"/>
      <c r="K2522" s="89"/>
      <c r="L2522" s="89"/>
      <c r="M2522" s="89"/>
      <c r="N2522" s="264">
        <v>50</v>
      </c>
      <c r="O2522" s="264">
        <v>0</v>
      </c>
      <c r="P2522" s="89" t="s">
        <v>670</v>
      </c>
    </row>
    <row r="2523" spans="1:16" ht="51" hidden="1">
      <c r="A2523" s="261" t="s">
        <v>565</v>
      </c>
      <c r="B2523" s="89"/>
      <c r="C2523" s="262" t="s">
        <v>615</v>
      </c>
      <c r="D2523" s="84">
        <v>43588</v>
      </c>
      <c r="E2523" s="85" t="s">
        <v>5811</v>
      </c>
      <c r="F2523" s="85" t="s">
        <v>3</v>
      </c>
      <c r="G2523" s="85">
        <v>1737413</v>
      </c>
      <c r="H2523" s="89"/>
      <c r="I2523" s="263" t="s">
        <v>6641</v>
      </c>
      <c r="J2523" s="89"/>
      <c r="K2523" s="89"/>
      <c r="L2523" s="89"/>
      <c r="M2523" s="89"/>
      <c r="N2523" s="264">
        <v>0</v>
      </c>
      <c r="O2523" s="264">
        <v>871.7</v>
      </c>
      <c r="P2523" s="89" t="s">
        <v>670</v>
      </c>
    </row>
    <row r="2524" spans="1:16" ht="51" hidden="1">
      <c r="A2524" s="261" t="s">
        <v>565</v>
      </c>
      <c r="B2524" s="89"/>
      <c r="C2524" s="262" t="s">
        <v>615</v>
      </c>
      <c r="D2524" s="84">
        <v>43588</v>
      </c>
      <c r="E2524" s="85" t="s">
        <v>5812</v>
      </c>
      <c r="F2524" s="85" t="s">
        <v>3</v>
      </c>
      <c r="G2524" s="85">
        <v>1737414</v>
      </c>
      <c r="H2524" s="89"/>
      <c r="I2524" s="263" t="s">
        <v>6642</v>
      </c>
      <c r="J2524" s="89"/>
      <c r="K2524" s="89"/>
      <c r="L2524" s="89"/>
      <c r="M2524" s="89"/>
      <c r="N2524" s="264">
        <v>0</v>
      </c>
      <c r="O2524" s="264">
        <v>871.7</v>
      </c>
      <c r="P2524" s="89" t="s">
        <v>670</v>
      </c>
    </row>
    <row r="2525" spans="1:16" ht="38.25" hidden="1">
      <c r="A2525" s="261" t="s">
        <v>565</v>
      </c>
      <c r="B2525" s="89"/>
      <c r="C2525" s="262" t="s">
        <v>615</v>
      </c>
      <c r="D2525" s="84">
        <v>43588</v>
      </c>
      <c r="E2525" s="85" t="s">
        <v>5813</v>
      </c>
      <c r="F2525" s="85" t="s">
        <v>3</v>
      </c>
      <c r="G2525" s="85">
        <v>1737428</v>
      </c>
      <c r="H2525" s="89"/>
      <c r="I2525" s="263" t="s">
        <v>5405</v>
      </c>
      <c r="J2525" s="89"/>
      <c r="K2525" s="89"/>
      <c r="L2525" s="89"/>
      <c r="M2525" s="89"/>
      <c r="N2525" s="264">
        <v>0</v>
      </c>
      <c r="O2525" s="264">
        <v>2097.7600000000002</v>
      </c>
      <c r="P2525" s="89" t="s">
        <v>670</v>
      </c>
    </row>
    <row r="2526" spans="1:16" ht="51" hidden="1">
      <c r="A2526" s="261">
        <v>35</v>
      </c>
      <c r="B2526" s="89"/>
      <c r="C2526" s="262" t="s">
        <v>46</v>
      </c>
      <c r="D2526" s="84">
        <v>43588</v>
      </c>
      <c r="E2526" s="85" t="s">
        <v>5814</v>
      </c>
      <c r="F2526" s="85" t="s">
        <v>3</v>
      </c>
      <c r="G2526" s="85">
        <v>1737317</v>
      </c>
      <c r="H2526" s="89"/>
      <c r="I2526" s="263" t="s">
        <v>6643</v>
      </c>
      <c r="J2526" s="89"/>
      <c r="K2526" s="89"/>
      <c r="L2526" s="89"/>
      <c r="M2526" s="89"/>
      <c r="N2526" s="264">
        <v>0</v>
      </c>
      <c r="O2526" s="264">
        <v>925</v>
      </c>
      <c r="P2526" s="89" t="s">
        <v>670</v>
      </c>
    </row>
    <row r="2527" spans="1:16" ht="51" hidden="1">
      <c r="A2527" s="261">
        <v>35</v>
      </c>
      <c r="B2527" s="89"/>
      <c r="C2527" s="262" t="s">
        <v>46</v>
      </c>
      <c r="D2527" s="84">
        <v>43588</v>
      </c>
      <c r="E2527" s="85" t="s">
        <v>5815</v>
      </c>
      <c r="F2527" s="85" t="s">
        <v>3</v>
      </c>
      <c r="G2527" s="85">
        <v>1737286</v>
      </c>
      <c r="H2527" s="89"/>
      <c r="I2527" s="263" t="s">
        <v>6644</v>
      </c>
      <c r="J2527" s="89"/>
      <c r="K2527" s="89"/>
      <c r="L2527" s="89"/>
      <c r="M2527" s="89"/>
      <c r="N2527" s="264">
        <v>0</v>
      </c>
      <c r="O2527" s="264">
        <v>3079.7400000000002</v>
      </c>
      <c r="P2527" s="89" t="s">
        <v>670</v>
      </c>
    </row>
    <row r="2528" spans="1:16" ht="51" hidden="1">
      <c r="A2528" s="261">
        <v>592</v>
      </c>
      <c r="B2528" s="89"/>
      <c r="C2528" s="262" t="s">
        <v>645</v>
      </c>
      <c r="D2528" s="84">
        <v>43588</v>
      </c>
      <c r="E2528" s="85" t="s">
        <v>5816</v>
      </c>
      <c r="F2528" s="85" t="s">
        <v>3</v>
      </c>
      <c r="G2528" s="85">
        <v>1737598</v>
      </c>
      <c r="H2528" s="89"/>
      <c r="I2528" s="263" t="s">
        <v>6645</v>
      </c>
      <c r="J2528" s="89"/>
      <c r="K2528" s="89"/>
      <c r="L2528" s="89"/>
      <c r="M2528" s="89"/>
      <c r="N2528" s="264">
        <v>0</v>
      </c>
      <c r="O2528" s="264">
        <v>674</v>
      </c>
      <c r="P2528" s="89" t="s">
        <v>670</v>
      </c>
    </row>
    <row r="2529" spans="1:16" ht="63.75" hidden="1">
      <c r="A2529" s="261" t="s">
        <v>565</v>
      </c>
      <c r="B2529" s="89"/>
      <c r="C2529" s="262" t="s">
        <v>615</v>
      </c>
      <c r="D2529" s="84">
        <v>43588</v>
      </c>
      <c r="E2529" s="85" t="s">
        <v>5817</v>
      </c>
      <c r="F2529" s="85" t="s">
        <v>3</v>
      </c>
      <c r="G2529" s="85">
        <v>1737535</v>
      </c>
      <c r="H2529" s="89"/>
      <c r="I2529" s="263" t="s">
        <v>6646</v>
      </c>
      <c r="J2529" s="89"/>
      <c r="K2529" s="89"/>
      <c r="L2529" s="89"/>
      <c r="M2529" s="89"/>
      <c r="N2529" s="264">
        <v>0</v>
      </c>
      <c r="O2529" s="264">
        <v>219.26</v>
      </c>
      <c r="P2529" s="89" t="s">
        <v>670</v>
      </c>
    </row>
    <row r="2530" spans="1:16" ht="51" hidden="1">
      <c r="A2530" s="261">
        <v>599</v>
      </c>
      <c r="B2530" s="89"/>
      <c r="C2530" s="262" t="s">
        <v>1366</v>
      </c>
      <c r="D2530" s="84">
        <v>43588</v>
      </c>
      <c r="E2530" s="85" t="s">
        <v>5818</v>
      </c>
      <c r="F2530" s="85" t="s">
        <v>3</v>
      </c>
      <c r="G2530" s="85">
        <v>1737523</v>
      </c>
      <c r="H2530" s="89"/>
      <c r="I2530" s="263" t="s">
        <v>6647</v>
      </c>
      <c r="J2530" s="89"/>
      <c r="K2530" s="89"/>
      <c r="L2530" s="89"/>
      <c r="M2530" s="89"/>
      <c r="N2530" s="264">
        <v>0</v>
      </c>
      <c r="O2530" s="264">
        <v>31.95</v>
      </c>
      <c r="P2530" s="89" t="s">
        <v>670</v>
      </c>
    </row>
    <row r="2531" spans="1:16" ht="38.25" hidden="1">
      <c r="A2531" s="261">
        <v>526</v>
      </c>
      <c r="B2531" s="89"/>
      <c r="C2531" s="262" t="s">
        <v>610</v>
      </c>
      <c r="D2531" s="84">
        <v>43588</v>
      </c>
      <c r="E2531" s="85" t="s">
        <v>5819</v>
      </c>
      <c r="F2531" s="85" t="s">
        <v>3</v>
      </c>
      <c r="G2531" s="85">
        <v>1737509</v>
      </c>
      <c r="H2531" s="89"/>
      <c r="I2531" s="263" t="s">
        <v>6648</v>
      </c>
      <c r="J2531" s="89"/>
      <c r="K2531" s="89"/>
      <c r="L2531" s="89"/>
      <c r="M2531" s="89"/>
      <c r="N2531" s="264">
        <v>0</v>
      </c>
      <c r="O2531" s="264">
        <v>1</v>
      </c>
      <c r="P2531" s="89" t="s">
        <v>741</v>
      </c>
    </row>
    <row r="2532" spans="1:16" ht="51" hidden="1">
      <c r="A2532" s="261">
        <v>291</v>
      </c>
      <c r="B2532" s="89"/>
      <c r="C2532" s="262" t="s">
        <v>129</v>
      </c>
      <c r="D2532" s="84">
        <v>43588</v>
      </c>
      <c r="E2532" s="85" t="s">
        <v>5820</v>
      </c>
      <c r="F2532" s="85" t="s">
        <v>3</v>
      </c>
      <c r="G2532" s="85">
        <v>1737344</v>
      </c>
      <c r="H2532" s="89"/>
      <c r="I2532" s="263" t="s">
        <v>6649</v>
      </c>
      <c r="J2532" s="89"/>
      <c r="K2532" s="89"/>
      <c r="L2532" s="89"/>
      <c r="M2532" s="89"/>
      <c r="N2532" s="264">
        <v>0</v>
      </c>
      <c r="O2532" s="264">
        <v>761926.51</v>
      </c>
      <c r="P2532" s="89" t="s">
        <v>670</v>
      </c>
    </row>
    <row r="2533" spans="1:16" ht="51" hidden="1">
      <c r="A2533" s="261">
        <v>291</v>
      </c>
      <c r="B2533" s="89"/>
      <c r="C2533" s="262" t="s">
        <v>129</v>
      </c>
      <c r="D2533" s="84">
        <v>43588</v>
      </c>
      <c r="E2533" s="85" t="s">
        <v>5821</v>
      </c>
      <c r="F2533" s="85" t="s">
        <v>3</v>
      </c>
      <c r="G2533" s="85">
        <v>1737342</v>
      </c>
      <c r="H2533" s="89"/>
      <c r="I2533" s="263" t="s">
        <v>6650</v>
      </c>
      <c r="J2533" s="89"/>
      <c r="K2533" s="89"/>
      <c r="L2533" s="89"/>
      <c r="M2533" s="89"/>
      <c r="N2533" s="264">
        <v>0</v>
      </c>
      <c r="O2533" s="264">
        <v>236129.84</v>
      </c>
      <c r="P2533" s="89" t="s">
        <v>670</v>
      </c>
    </row>
    <row r="2534" spans="1:16" ht="51" hidden="1">
      <c r="A2534" s="261">
        <v>291</v>
      </c>
      <c r="B2534" s="89"/>
      <c r="C2534" s="262" t="s">
        <v>129</v>
      </c>
      <c r="D2534" s="84">
        <v>43588</v>
      </c>
      <c r="E2534" s="85" t="s">
        <v>5822</v>
      </c>
      <c r="F2534" s="85" t="s">
        <v>3</v>
      </c>
      <c r="G2534" s="85">
        <v>1737341</v>
      </c>
      <c r="H2534" s="89"/>
      <c r="I2534" s="263" t="s">
        <v>6651</v>
      </c>
      <c r="J2534" s="89"/>
      <c r="K2534" s="89"/>
      <c r="L2534" s="89"/>
      <c r="M2534" s="89"/>
      <c r="N2534" s="264">
        <v>0</v>
      </c>
      <c r="O2534" s="264">
        <v>348000</v>
      </c>
      <c r="P2534" s="89" t="s">
        <v>670</v>
      </c>
    </row>
    <row r="2535" spans="1:16" ht="63.75" hidden="1">
      <c r="A2535" s="261">
        <v>70</v>
      </c>
      <c r="B2535" s="89"/>
      <c r="C2535" s="262" t="s">
        <v>53</v>
      </c>
      <c r="D2535" s="84">
        <v>43588</v>
      </c>
      <c r="E2535" s="85" t="s">
        <v>5823</v>
      </c>
      <c r="F2535" s="85" t="s">
        <v>3</v>
      </c>
      <c r="G2535" s="85">
        <v>1737339</v>
      </c>
      <c r="H2535" s="89"/>
      <c r="I2535" s="263" t="s">
        <v>6652</v>
      </c>
      <c r="J2535" s="89"/>
      <c r="K2535" s="89"/>
      <c r="L2535" s="89"/>
      <c r="M2535" s="89"/>
      <c r="N2535" s="264">
        <v>0</v>
      </c>
      <c r="O2535" s="264">
        <v>200</v>
      </c>
      <c r="P2535" s="89" t="s">
        <v>670</v>
      </c>
    </row>
    <row r="2536" spans="1:16" ht="51" hidden="1">
      <c r="A2536" s="261">
        <v>35</v>
      </c>
      <c r="B2536" s="89"/>
      <c r="C2536" s="262" t="s">
        <v>46</v>
      </c>
      <c r="D2536" s="84">
        <v>43588</v>
      </c>
      <c r="E2536" s="85" t="s">
        <v>5824</v>
      </c>
      <c r="F2536" s="85" t="s">
        <v>3</v>
      </c>
      <c r="G2536" s="85">
        <v>1737335</v>
      </c>
      <c r="H2536" s="89"/>
      <c r="I2536" s="263" t="s">
        <v>6653</v>
      </c>
      <c r="J2536" s="89"/>
      <c r="K2536" s="89"/>
      <c r="L2536" s="89"/>
      <c r="M2536" s="89"/>
      <c r="N2536" s="264">
        <v>0</v>
      </c>
      <c r="O2536" s="264">
        <v>309.35000000000002</v>
      </c>
      <c r="P2536" s="89" t="s">
        <v>670</v>
      </c>
    </row>
    <row r="2537" spans="1:16" ht="51" hidden="1">
      <c r="A2537" s="261">
        <v>16</v>
      </c>
      <c r="B2537" s="89"/>
      <c r="C2537" s="262" t="s">
        <v>43</v>
      </c>
      <c r="D2537" s="84">
        <v>43588</v>
      </c>
      <c r="E2537" s="85" t="s">
        <v>5825</v>
      </c>
      <c r="F2537" s="85" t="s">
        <v>3</v>
      </c>
      <c r="G2537" s="85">
        <v>1737304</v>
      </c>
      <c r="H2537" s="89"/>
      <c r="I2537" s="263" t="s">
        <v>6654</v>
      </c>
      <c r="J2537" s="89"/>
      <c r="K2537" s="89"/>
      <c r="L2537" s="89"/>
      <c r="M2537" s="89"/>
      <c r="N2537" s="264">
        <v>0</v>
      </c>
      <c r="O2537" s="264">
        <v>2000</v>
      </c>
      <c r="P2537" s="89" t="s">
        <v>670</v>
      </c>
    </row>
    <row r="2538" spans="1:16" ht="51" hidden="1">
      <c r="A2538" s="261">
        <v>592</v>
      </c>
      <c r="B2538" s="89"/>
      <c r="C2538" s="262" t="s">
        <v>645</v>
      </c>
      <c r="D2538" s="84">
        <v>43588</v>
      </c>
      <c r="E2538" s="85" t="s">
        <v>5826</v>
      </c>
      <c r="F2538" s="85" t="s">
        <v>3</v>
      </c>
      <c r="G2538" s="85">
        <v>1737275</v>
      </c>
      <c r="H2538" s="89"/>
      <c r="I2538" s="263" t="s">
        <v>6655</v>
      </c>
      <c r="J2538" s="89"/>
      <c r="K2538" s="89"/>
      <c r="L2538" s="89"/>
      <c r="M2538" s="89"/>
      <c r="N2538" s="264">
        <v>0</v>
      </c>
      <c r="O2538" s="264">
        <v>97542</v>
      </c>
      <c r="P2538" s="89" t="s">
        <v>670</v>
      </c>
    </row>
    <row r="2539" spans="1:16" ht="51" hidden="1">
      <c r="A2539" s="261">
        <v>291</v>
      </c>
      <c r="B2539" s="89"/>
      <c r="C2539" s="262" t="s">
        <v>129</v>
      </c>
      <c r="D2539" s="84">
        <v>43588</v>
      </c>
      <c r="E2539" s="85" t="s">
        <v>5827</v>
      </c>
      <c r="F2539" s="85" t="s">
        <v>3</v>
      </c>
      <c r="G2539" s="85">
        <v>1737263</v>
      </c>
      <c r="H2539" s="89"/>
      <c r="I2539" s="263" t="s">
        <v>6656</v>
      </c>
      <c r="J2539" s="89"/>
      <c r="K2539" s="89"/>
      <c r="L2539" s="89"/>
      <c r="M2539" s="89"/>
      <c r="N2539" s="264">
        <v>0</v>
      </c>
      <c r="O2539" s="264">
        <v>377686.07</v>
      </c>
      <c r="P2539" s="89" t="s">
        <v>670</v>
      </c>
    </row>
    <row r="2540" spans="1:16" ht="63.75" hidden="1">
      <c r="A2540" s="261">
        <v>253</v>
      </c>
      <c r="B2540" s="89"/>
      <c r="C2540" s="262" t="s">
        <v>114</v>
      </c>
      <c r="D2540" s="84">
        <v>43588</v>
      </c>
      <c r="E2540" s="85" t="s">
        <v>5828</v>
      </c>
      <c r="F2540" s="85" t="s">
        <v>3</v>
      </c>
      <c r="G2540" s="85">
        <v>1737245</v>
      </c>
      <c r="H2540" s="89"/>
      <c r="I2540" s="263" t="s">
        <v>6657</v>
      </c>
      <c r="J2540" s="89"/>
      <c r="K2540" s="89"/>
      <c r="L2540" s="89"/>
      <c r="M2540" s="89"/>
      <c r="N2540" s="264">
        <v>0</v>
      </c>
      <c r="O2540" s="264">
        <v>10780593</v>
      </c>
      <c r="P2540" s="89" t="s">
        <v>670</v>
      </c>
    </row>
    <row r="2541" spans="1:16" ht="51" hidden="1">
      <c r="A2541" s="261">
        <v>163</v>
      </c>
      <c r="B2541" s="89"/>
      <c r="C2541" s="262" t="s">
        <v>88</v>
      </c>
      <c r="D2541" s="84">
        <v>43588</v>
      </c>
      <c r="E2541" s="85" t="s">
        <v>5829</v>
      </c>
      <c r="F2541" s="85" t="s">
        <v>3</v>
      </c>
      <c r="G2541" s="85">
        <v>1737240</v>
      </c>
      <c r="H2541" s="89"/>
      <c r="I2541" s="263" t="s">
        <v>6658</v>
      </c>
      <c r="J2541" s="89"/>
      <c r="K2541" s="89"/>
      <c r="L2541" s="89"/>
      <c r="M2541" s="89"/>
      <c r="N2541" s="264">
        <v>0</v>
      </c>
      <c r="O2541" s="264">
        <v>6528.6500000000005</v>
      </c>
      <c r="P2541" s="89" t="s">
        <v>670</v>
      </c>
    </row>
    <row r="2542" spans="1:16" ht="63.75" hidden="1">
      <c r="A2542" s="261">
        <v>253</v>
      </c>
      <c r="B2542" s="89"/>
      <c r="C2542" s="262" t="s">
        <v>114</v>
      </c>
      <c r="D2542" s="84">
        <v>43588</v>
      </c>
      <c r="E2542" s="85" t="s">
        <v>5830</v>
      </c>
      <c r="F2542" s="85" t="s">
        <v>3</v>
      </c>
      <c r="G2542" s="85">
        <v>1737239</v>
      </c>
      <c r="H2542" s="89"/>
      <c r="I2542" s="263" t="s">
        <v>6659</v>
      </c>
      <c r="J2542" s="89"/>
      <c r="K2542" s="89"/>
      <c r="L2542" s="89"/>
      <c r="M2542" s="89"/>
      <c r="N2542" s="264">
        <v>0</v>
      </c>
      <c r="O2542" s="264">
        <v>498878</v>
      </c>
      <c r="P2542" s="89" t="s">
        <v>670</v>
      </c>
    </row>
    <row r="2543" spans="1:16" ht="63.75" hidden="1">
      <c r="A2543" s="261">
        <v>163</v>
      </c>
      <c r="B2543" s="89"/>
      <c r="C2543" s="262" t="s">
        <v>88</v>
      </c>
      <c r="D2543" s="84">
        <v>43588</v>
      </c>
      <c r="E2543" s="85" t="s">
        <v>5831</v>
      </c>
      <c r="F2543" s="85" t="s">
        <v>3</v>
      </c>
      <c r="G2543" s="85">
        <v>1737235</v>
      </c>
      <c r="H2543" s="89"/>
      <c r="I2543" s="263" t="s">
        <v>6660</v>
      </c>
      <c r="J2543" s="89"/>
      <c r="K2543" s="89"/>
      <c r="L2543" s="89"/>
      <c r="M2543" s="89"/>
      <c r="N2543" s="264">
        <v>0</v>
      </c>
      <c r="O2543" s="264">
        <v>228.6</v>
      </c>
      <c r="P2543" s="89" t="s">
        <v>670</v>
      </c>
    </row>
    <row r="2544" spans="1:16" ht="63.75" hidden="1">
      <c r="A2544" s="261">
        <v>382</v>
      </c>
      <c r="B2544" s="89"/>
      <c r="C2544" s="262" t="s">
        <v>1356</v>
      </c>
      <c r="D2544" s="84">
        <v>43588</v>
      </c>
      <c r="E2544" s="85" t="s">
        <v>5832</v>
      </c>
      <c r="F2544" s="85" t="s">
        <v>3</v>
      </c>
      <c r="G2544" s="85">
        <v>1737212</v>
      </c>
      <c r="H2544" s="89"/>
      <c r="I2544" s="263" t="s">
        <v>6661</v>
      </c>
      <c r="J2544" s="89"/>
      <c r="K2544" s="89"/>
      <c r="L2544" s="89"/>
      <c r="M2544" s="89"/>
      <c r="N2544" s="264">
        <v>0</v>
      </c>
      <c r="O2544" s="264">
        <v>33599594</v>
      </c>
      <c r="P2544" s="89" t="s">
        <v>670</v>
      </c>
    </row>
    <row r="2545" spans="1:16" ht="51" hidden="1">
      <c r="A2545" s="261" t="s">
        <v>565</v>
      </c>
      <c r="B2545" s="89"/>
      <c r="C2545" s="262" t="s">
        <v>615</v>
      </c>
      <c r="D2545" s="84">
        <v>43588</v>
      </c>
      <c r="E2545" s="85" t="s">
        <v>5833</v>
      </c>
      <c r="F2545" s="85" t="s">
        <v>3</v>
      </c>
      <c r="G2545" s="85">
        <v>1737276</v>
      </c>
      <c r="H2545" s="89"/>
      <c r="I2545" s="263" t="s">
        <v>6662</v>
      </c>
      <c r="J2545" s="89"/>
      <c r="K2545" s="89"/>
      <c r="L2545" s="89"/>
      <c r="M2545" s="89"/>
      <c r="N2545" s="264">
        <v>0</v>
      </c>
      <c r="O2545" s="264">
        <v>1650</v>
      </c>
      <c r="P2545" s="89" t="s">
        <v>670</v>
      </c>
    </row>
    <row r="2546" spans="1:16" ht="51" hidden="1">
      <c r="A2546" s="261">
        <v>287</v>
      </c>
      <c r="B2546" s="89"/>
      <c r="C2546" s="262" t="s">
        <v>126</v>
      </c>
      <c r="D2546" s="84">
        <v>43588</v>
      </c>
      <c r="E2546" s="85" t="s">
        <v>5834</v>
      </c>
      <c r="F2546" s="85" t="s">
        <v>3</v>
      </c>
      <c r="G2546" s="85">
        <v>1737260</v>
      </c>
      <c r="H2546" s="89"/>
      <c r="I2546" s="263" t="s">
        <v>6663</v>
      </c>
      <c r="J2546" s="89"/>
      <c r="K2546" s="89"/>
      <c r="L2546" s="89"/>
      <c r="M2546" s="89"/>
      <c r="N2546" s="264">
        <v>0</v>
      </c>
      <c r="O2546" s="264">
        <v>2787</v>
      </c>
      <c r="P2546" s="89" t="s">
        <v>670</v>
      </c>
    </row>
    <row r="2547" spans="1:16" ht="51" hidden="1">
      <c r="A2547" s="261" t="s">
        <v>565</v>
      </c>
      <c r="B2547" s="89"/>
      <c r="C2547" s="262" t="s">
        <v>615</v>
      </c>
      <c r="D2547" s="84">
        <v>43588</v>
      </c>
      <c r="E2547" s="85" t="s">
        <v>5835</v>
      </c>
      <c r="F2547" s="85" t="s">
        <v>3</v>
      </c>
      <c r="G2547" s="85">
        <v>1737204</v>
      </c>
      <c r="H2547" s="89"/>
      <c r="I2547" s="263" t="s">
        <v>6664</v>
      </c>
      <c r="J2547" s="89"/>
      <c r="K2547" s="89"/>
      <c r="L2547" s="89"/>
      <c r="M2547" s="89"/>
      <c r="N2547" s="264">
        <v>0</v>
      </c>
      <c r="O2547" s="264">
        <v>695</v>
      </c>
      <c r="P2547" s="89" t="s">
        <v>670</v>
      </c>
    </row>
    <row r="2548" spans="1:16" ht="38.25" hidden="1">
      <c r="A2548" s="261" t="s">
        <v>565</v>
      </c>
      <c r="B2548" s="89"/>
      <c r="C2548" s="262" t="s">
        <v>615</v>
      </c>
      <c r="D2548" s="84">
        <v>43588</v>
      </c>
      <c r="E2548" s="85" t="s">
        <v>5836</v>
      </c>
      <c r="F2548" s="85" t="s">
        <v>3</v>
      </c>
      <c r="G2548" s="85">
        <v>1737192</v>
      </c>
      <c r="H2548" s="89"/>
      <c r="I2548" s="263" t="s">
        <v>6665</v>
      </c>
      <c r="J2548" s="89"/>
      <c r="K2548" s="89"/>
      <c r="L2548" s="89"/>
      <c r="M2548" s="89"/>
      <c r="N2548" s="264">
        <v>0</v>
      </c>
      <c r="O2548" s="264">
        <v>5020</v>
      </c>
      <c r="P2548" s="89" t="s">
        <v>670</v>
      </c>
    </row>
    <row r="2549" spans="1:16" ht="51" hidden="1">
      <c r="A2549" s="261">
        <v>291</v>
      </c>
      <c r="B2549" s="89"/>
      <c r="C2549" s="262" t="s">
        <v>129</v>
      </c>
      <c r="D2549" s="84">
        <v>43588</v>
      </c>
      <c r="E2549" s="85" t="s">
        <v>5837</v>
      </c>
      <c r="F2549" s="85" t="s">
        <v>3</v>
      </c>
      <c r="G2549" s="85">
        <v>1737345</v>
      </c>
      <c r="H2549" s="89"/>
      <c r="I2549" s="263" t="s">
        <v>6666</v>
      </c>
      <c r="J2549" s="89"/>
      <c r="K2549" s="89"/>
      <c r="L2549" s="89"/>
      <c r="M2549" s="89"/>
      <c r="N2549" s="264">
        <v>0</v>
      </c>
      <c r="O2549" s="264">
        <v>722971.11</v>
      </c>
      <c r="P2549" s="89" t="s">
        <v>670</v>
      </c>
    </row>
    <row r="2550" spans="1:16" ht="51" hidden="1">
      <c r="A2550" s="261">
        <v>291</v>
      </c>
      <c r="B2550" s="89"/>
      <c r="C2550" s="262" t="s">
        <v>129</v>
      </c>
      <c r="D2550" s="84">
        <v>43588</v>
      </c>
      <c r="E2550" s="85" t="s">
        <v>5838</v>
      </c>
      <c r="F2550" s="85" t="s">
        <v>3</v>
      </c>
      <c r="G2550" s="85">
        <v>1737346</v>
      </c>
      <c r="H2550" s="89"/>
      <c r="I2550" s="263" t="s">
        <v>6667</v>
      </c>
      <c r="J2550" s="89"/>
      <c r="K2550" s="89"/>
      <c r="L2550" s="89"/>
      <c r="M2550" s="89"/>
      <c r="N2550" s="264">
        <v>0</v>
      </c>
      <c r="O2550" s="264">
        <v>6840092.1399999997</v>
      </c>
      <c r="P2550" s="89" t="s">
        <v>670</v>
      </c>
    </row>
    <row r="2551" spans="1:16" ht="38.25" hidden="1">
      <c r="A2551" s="261" t="s">
        <v>565</v>
      </c>
      <c r="B2551" s="89"/>
      <c r="C2551" s="262" t="s">
        <v>615</v>
      </c>
      <c r="D2551" s="84">
        <v>43588</v>
      </c>
      <c r="E2551" s="85" t="s">
        <v>5839</v>
      </c>
      <c r="F2551" s="85" t="s">
        <v>3</v>
      </c>
      <c r="G2551" s="85">
        <v>1737132</v>
      </c>
      <c r="H2551" s="89"/>
      <c r="I2551" s="263" t="s">
        <v>5381</v>
      </c>
      <c r="J2551" s="89"/>
      <c r="K2551" s="89"/>
      <c r="L2551" s="89"/>
      <c r="M2551" s="89"/>
      <c r="N2551" s="264">
        <v>0</v>
      </c>
      <c r="O2551" s="264">
        <v>300</v>
      </c>
      <c r="P2551" s="89" t="s">
        <v>670</v>
      </c>
    </row>
    <row r="2552" spans="1:16" ht="51" hidden="1">
      <c r="A2552" s="261">
        <v>35</v>
      </c>
      <c r="B2552" s="89"/>
      <c r="C2552" s="262" t="s">
        <v>46</v>
      </c>
      <c r="D2552" s="84">
        <v>43588</v>
      </c>
      <c r="E2552" s="85" t="s">
        <v>5840</v>
      </c>
      <c r="F2552" s="85" t="s">
        <v>3</v>
      </c>
      <c r="G2552" s="85">
        <v>1737136</v>
      </c>
      <c r="H2552" s="89"/>
      <c r="I2552" s="263" t="s">
        <v>6668</v>
      </c>
      <c r="J2552" s="89"/>
      <c r="K2552" s="89"/>
      <c r="L2552" s="89"/>
      <c r="M2552" s="89"/>
      <c r="N2552" s="264">
        <v>0</v>
      </c>
      <c r="O2552" s="264">
        <v>290</v>
      </c>
      <c r="P2552" s="89" t="s">
        <v>670</v>
      </c>
    </row>
    <row r="2553" spans="1:16" ht="38.25" hidden="1">
      <c r="A2553" s="261" t="s">
        <v>565</v>
      </c>
      <c r="B2553" s="89"/>
      <c r="C2553" s="262" t="s">
        <v>615</v>
      </c>
      <c r="D2553" s="84">
        <v>43588</v>
      </c>
      <c r="E2553" s="85" t="s">
        <v>5841</v>
      </c>
      <c r="F2553" s="85" t="s">
        <v>3</v>
      </c>
      <c r="G2553" s="85">
        <v>1737138</v>
      </c>
      <c r="H2553" s="89"/>
      <c r="I2553" s="263" t="s">
        <v>747</v>
      </c>
      <c r="J2553" s="89"/>
      <c r="K2553" s="89"/>
      <c r="L2553" s="89"/>
      <c r="M2553" s="89"/>
      <c r="N2553" s="264">
        <v>0</v>
      </c>
      <c r="O2553" s="264">
        <v>6200</v>
      </c>
      <c r="P2553" s="89" t="s">
        <v>670</v>
      </c>
    </row>
    <row r="2554" spans="1:16" ht="51" hidden="1">
      <c r="A2554" s="261">
        <v>132</v>
      </c>
      <c r="B2554" s="89"/>
      <c r="C2554" s="262" t="s">
        <v>68</v>
      </c>
      <c r="D2554" s="84">
        <v>43588</v>
      </c>
      <c r="E2554" s="85" t="s">
        <v>5842</v>
      </c>
      <c r="F2554" s="85" t="s">
        <v>3</v>
      </c>
      <c r="G2554" s="85">
        <v>1737143</v>
      </c>
      <c r="H2554" s="89"/>
      <c r="I2554" s="263" t="s">
        <v>6669</v>
      </c>
      <c r="J2554" s="89"/>
      <c r="K2554" s="89"/>
      <c r="L2554" s="89"/>
      <c r="M2554" s="89"/>
      <c r="N2554" s="264">
        <v>0</v>
      </c>
      <c r="O2554" s="264">
        <v>0.88</v>
      </c>
      <c r="P2554" s="89" t="s">
        <v>741</v>
      </c>
    </row>
    <row r="2555" spans="1:16" ht="38.25" hidden="1">
      <c r="A2555" s="261" t="s">
        <v>565</v>
      </c>
      <c r="B2555" s="89"/>
      <c r="C2555" s="262" t="s">
        <v>615</v>
      </c>
      <c r="D2555" s="84">
        <v>43588</v>
      </c>
      <c r="E2555" s="85" t="s">
        <v>5843</v>
      </c>
      <c r="F2555" s="85" t="s">
        <v>3</v>
      </c>
      <c r="G2555" s="85">
        <v>1737160</v>
      </c>
      <c r="H2555" s="89"/>
      <c r="I2555" s="263" t="s">
        <v>1981</v>
      </c>
      <c r="J2555" s="89"/>
      <c r="K2555" s="89"/>
      <c r="L2555" s="89"/>
      <c r="M2555" s="89"/>
      <c r="N2555" s="264">
        <v>0</v>
      </c>
      <c r="O2555" s="264">
        <v>2075</v>
      </c>
      <c r="P2555" s="89" t="s">
        <v>670</v>
      </c>
    </row>
    <row r="2556" spans="1:16" ht="76.5" hidden="1">
      <c r="A2556" s="261">
        <v>513</v>
      </c>
      <c r="B2556" s="89"/>
      <c r="C2556" s="262" t="s">
        <v>171</v>
      </c>
      <c r="D2556" s="84">
        <v>43588</v>
      </c>
      <c r="E2556" s="85" t="s">
        <v>5844</v>
      </c>
      <c r="F2556" s="85" t="s">
        <v>15</v>
      </c>
      <c r="G2556" s="85">
        <v>1028960</v>
      </c>
      <c r="H2556" s="89"/>
      <c r="I2556" s="263" t="s">
        <v>6670</v>
      </c>
      <c r="J2556" s="89"/>
      <c r="K2556" s="89"/>
      <c r="L2556" s="89"/>
      <c r="M2556" s="89"/>
      <c r="N2556" s="264">
        <v>50</v>
      </c>
      <c r="O2556" s="264">
        <v>0</v>
      </c>
      <c r="P2556" s="89" t="s">
        <v>670</v>
      </c>
    </row>
    <row r="2557" spans="1:16" ht="76.5" hidden="1">
      <c r="A2557" s="261" t="s">
        <v>557</v>
      </c>
      <c r="B2557" s="89"/>
      <c r="C2557" s="262" t="s">
        <v>777</v>
      </c>
      <c r="D2557" s="84">
        <v>43588</v>
      </c>
      <c r="E2557" s="85" t="s">
        <v>5845</v>
      </c>
      <c r="F2557" s="85" t="s">
        <v>6</v>
      </c>
      <c r="G2557" s="85">
        <v>1114140</v>
      </c>
      <c r="H2557" s="89"/>
      <c r="I2557" s="263" t="s">
        <v>6671</v>
      </c>
      <c r="J2557" s="89"/>
      <c r="K2557" s="89"/>
      <c r="L2557" s="89"/>
      <c r="M2557" s="89"/>
      <c r="N2557" s="264">
        <v>0</v>
      </c>
      <c r="O2557" s="264">
        <v>758000</v>
      </c>
      <c r="P2557" s="89" t="s">
        <v>670</v>
      </c>
    </row>
    <row r="2558" spans="1:16" ht="63.75" hidden="1">
      <c r="A2558" s="261">
        <v>340</v>
      </c>
      <c r="B2558" s="89"/>
      <c r="C2558" s="262" t="s">
        <v>147</v>
      </c>
      <c r="D2558" s="84">
        <v>43588</v>
      </c>
      <c r="E2558" s="85" t="s">
        <v>5846</v>
      </c>
      <c r="F2558" s="85" t="s">
        <v>6</v>
      </c>
      <c r="G2558" s="85">
        <v>1029290</v>
      </c>
      <c r="H2558" s="89"/>
      <c r="I2558" s="263" t="s">
        <v>6672</v>
      </c>
      <c r="J2558" s="89"/>
      <c r="K2558" s="89"/>
      <c r="L2558" s="89"/>
      <c r="M2558" s="89"/>
      <c r="N2558" s="264">
        <v>0</v>
      </c>
      <c r="O2558" s="264">
        <v>99723.82</v>
      </c>
      <c r="P2558" s="89" t="s">
        <v>670</v>
      </c>
    </row>
    <row r="2559" spans="1:16" ht="63.75" hidden="1">
      <c r="A2559" s="261">
        <v>340</v>
      </c>
      <c r="B2559" s="89"/>
      <c r="C2559" s="262" t="s">
        <v>147</v>
      </c>
      <c r="D2559" s="84">
        <v>43588</v>
      </c>
      <c r="E2559" s="85" t="s">
        <v>5847</v>
      </c>
      <c r="F2559" s="85" t="s">
        <v>6</v>
      </c>
      <c r="G2559" s="85">
        <v>1029300</v>
      </c>
      <c r="H2559" s="89"/>
      <c r="I2559" s="263" t="s">
        <v>6673</v>
      </c>
      <c r="J2559" s="89"/>
      <c r="K2559" s="89"/>
      <c r="L2559" s="89"/>
      <c r="M2559" s="89"/>
      <c r="N2559" s="264">
        <v>0</v>
      </c>
      <c r="O2559" s="264">
        <v>8245.7199999999993</v>
      </c>
      <c r="P2559" s="89" t="s">
        <v>670</v>
      </c>
    </row>
    <row r="2560" spans="1:16" ht="76.5" hidden="1">
      <c r="A2560" s="261">
        <v>596</v>
      </c>
      <c r="B2560" s="89"/>
      <c r="C2560" s="262" t="s">
        <v>1365</v>
      </c>
      <c r="D2560" s="84">
        <v>43588</v>
      </c>
      <c r="E2560" s="85" t="s">
        <v>5848</v>
      </c>
      <c r="F2560" s="85" t="s">
        <v>629</v>
      </c>
      <c r="G2560" s="85">
        <v>7897</v>
      </c>
      <c r="H2560" s="89"/>
      <c r="I2560" s="263" t="s">
        <v>6674</v>
      </c>
      <c r="J2560" s="89"/>
      <c r="K2560" s="89"/>
      <c r="L2560" s="89"/>
      <c r="M2560" s="89"/>
      <c r="N2560" s="264">
        <v>2460.4499999999998</v>
      </c>
      <c r="O2560" s="264">
        <v>0</v>
      </c>
      <c r="P2560" s="89" t="s">
        <v>670</v>
      </c>
    </row>
    <row r="2561" spans="1:16" ht="63.75" hidden="1">
      <c r="A2561" s="261">
        <v>340</v>
      </c>
      <c r="B2561" s="89"/>
      <c r="C2561" s="262" t="s">
        <v>147</v>
      </c>
      <c r="D2561" s="84">
        <v>43588</v>
      </c>
      <c r="E2561" s="85" t="s">
        <v>5849</v>
      </c>
      <c r="F2561" s="85" t="s">
        <v>15</v>
      </c>
      <c r="G2561" s="85">
        <v>1029291</v>
      </c>
      <c r="H2561" s="89"/>
      <c r="I2561" s="263" t="s">
        <v>6675</v>
      </c>
      <c r="J2561" s="89"/>
      <c r="K2561" s="89"/>
      <c r="L2561" s="89"/>
      <c r="M2561" s="89"/>
      <c r="N2561" s="264">
        <v>50</v>
      </c>
      <c r="O2561" s="264">
        <v>0</v>
      </c>
      <c r="P2561" s="89" t="s">
        <v>670</v>
      </c>
    </row>
    <row r="2562" spans="1:16" ht="51" hidden="1">
      <c r="A2562" s="261">
        <v>340</v>
      </c>
      <c r="B2562" s="89"/>
      <c r="C2562" s="262" t="s">
        <v>147</v>
      </c>
      <c r="D2562" s="84">
        <v>43588</v>
      </c>
      <c r="E2562" s="85" t="s">
        <v>5850</v>
      </c>
      <c r="F2562" s="85" t="s">
        <v>15</v>
      </c>
      <c r="G2562" s="85">
        <v>1029301</v>
      </c>
      <c r="H2562" s="89"/>
      <c r="I2562" s="263" t="s">
        <v>6676</v>
      </c>
      <c r="J2562" s="89"/>
      <c r="K2562" s="89"/>
      <c r="L2562" s="89"/>
      <c r="M2562" s="89"/>
      <c r="N2562" s="264">
        <v>50</v>
      </c>
      <c r="O2562" s="264">
        <v>0</v>
      </c>
      <c r="P2562" s="89" t="s">
        <v>670</v>
      </c>
    </row>
    <row r="2563" spans="1:16" ht="51" hidden="1">
      <c r="A2563" s="261">
        <v>117</v>
      </c>
      <c r="B2563" s="89"/>
      <c r="C2563" s="262" t="s">
        <v>62</v>
      </c>
      <c r="D2563" s="84">
        <v>43588</v>
      </c>
      <c r="E2563" s="85" t="s">
        <v>5851</v>
      </c>
      <c r="F2563" s="85" t="s">
        <v>11</v>
      </c>
      <c r="G2563" s="85">
        <v>953247</v>
      </c>
      <c r="H2563" s="89"/>
      <c r="I2563" s="263" t="s">
        <v>6677</v>
      </c>
      <c r="J2563" s="89"/>
      <c r="K2563" s="89"/>
      <c r="L2563" s="89"/>
      <c r="M2563" s="89"/>
      <c r="N2563" s="264">
        <v>50</v>
      </c>
      <c r="O2563" s="264">
        <v>0</v>
      </c>
      <c r="P2563" s="89" t="s">
        <v>670</v>
      </c>
    </row>
    <row r="2564" spans="1:16" ht="63.75" hidden="1">
      <c r="A2564" s="261">
        <v>513</v>
      </c>
      <c r="B2564" s="89"/>
      <c r="C2564" s="262" t="s">
        <v>171</v>
      </c>
      <c r="D2564" s="84">
        <v>43588</v>
      </c>
      <c r="E2564" s="85" t="s">
        <v>5852</v>
      </c>
      <c r="F2564" s="85" t="s">
        <v>15</v>
      </c>
      <c r="G2564" s="85">
        <v>1029903</v>
      </c>
      <c r="H2564" s="89"/>
      <c r="I2564" s="263" t="s">
        <v>4566</v>
      </c>
      <c r="J2564" s="89"/>
      <c r="K2564" s="89"/>
      <c r="L2564" s="89"/>
      <c r="M2564" s="89"/>
      <c r="N2564" s="264">
        <v>50</v>
      </c>
      <c r="O2564" s="264">
        <v>0</v>
      </c>
      <c r="P2564" s="89" t="s">
        <v>670</v>
      </c>
    </row>
    <row r="2565" spans="1:16" ht="102" hidden="1">
      <c r="A2565" s="261">
        <v>585</v>
      </c>
      <c r="B2565" s="89"/>
      <c r="C2565" s="262" t="s">
        <v>183</v>
      </c>
      <c r="D2565" s="84">
        <v>43588</v>
      </c>
      <c r="E2565" s="85" t="s">
        <v>5853</v>
      </c>
      <c r="F2565" s="85" t="s">
        <v>629</v>
      </c>
      <c r="G2565" s="85">
        <v>7892</v>
      </c>
      <c r="H2565" s="89"/>
      <c r="I2565" s="263" t="s">
        <v>6678</v>
      </c>
      <c r="J2565" s="89"/>
      <c r="K2565" s="89"/>
      <c r="L2565" s="89"/>
      <c r="M2565" s="89"/>
      <c r="N2565" s="264">
        <v>48183.19</v>
      </c>
      <c r="O2565" s="264">
        <v>0</v>
      </c>
      <c r="P2565" s="89" t="s">
        <v>670</v>
      </c>
    </row>
    <row r="2566" spans="1:16" ht="51" hidden="1">
      <c r="A2566" s="261">
        <v>117</v>
      </c>
      <c r="B2566" s="89"/>
      <c r="C2566" s="262" t="s">
        <v>62</v>
      </c>
      <c r="D2566" s="84">
        <v>43588</v>
      </c>
      <c r="E2566" s="85" t="s">
        <v>5854</v>
      </c>
      <c r="F2566" s="85" t="s">
        <v>11</v>
      </c>
      <c r="G2566" s="85">
        <v>953272</v>
      </c>
      <c r="H2566" s="89"/>
      <c r="I2566" s="263" t="s">
        <v>6679</v>
      </c>
      <c r="J2566" s="89"/>
      <c r="K2566" s="89"/>
      <c r="L2566" s="89"/>
      <c r="M2566" s="89"/>
      <c r="N2566" s="264">
        <v>50</v>
      </c>
      <c r="O2566" s="264">
        <v>0</v>
      </c>
      <c r="P2566" s="89" t="s">
        <v>670</v>
      </c>
    </row>
    <row r="2567" spans="1:16" ht="51" hidden="1">
      <c r="A2567" s="261">
        <v>513</v>
      </c>
      <c r="B2567" s="89"/>
      <c r="C2567" s="262" t="s">
        <v>171</v>
      </c>
      <c r="D2567" s="84">
        <v>43588</v>
      </c>
      <c r="E2567" s="85" t="s">
        <v>5855</v>
      </c>
      <c r="F2567" s="85" t="s">
        <v>11</v>
      </c>
      <c r="G2567" s="85">
        <v>953275</v>
      </c>
      <c r="H2567" s="89"/>
      <c r="I2567" s="263" t="s">
        <v>6680</v>
      </c>
      <c r="J2567" s="89"/>
      <c r="K2567" s="89"/>
      <c r="L2567" s="89"/>
      <c r="M2567" s="89"/>
      <c r="N2567" s="264">
        <v>50</v>
      </c>
      <c r="O2567" s="264">
        <v>0</v>
      </c>
      <c r="P2567" s="89" t="s">
        <v>670</v>
      </c>
    </row>
    <row r="2568" spans="1:16" ht="63.75" hidden="1">
      <c r="A2568" s="261" t="s">
        <v>556</v>
      </c>
      <c r="B2568" s="89"/>
      <c r="C2568" s="262" t="s">
        <v>616</v>
      </c>
      <c r="D2568" s="84">
        <v>43591</v>
      </c>
      <c r="E2568" s="85" t="s">
        <v>5856</v>
      </c>
      <c r="F2568" s="85" t="s">
        <v>3</v>
      </c>
      <c r="G2568" s="85">
        <v>1737910</v>
      </c>
      <c r="H2568" s="89"/>
      <c r="I2568" s="263" t="s">
        <v>6681</v>
      </c>
      <c r="J2568" s="89"/>
      <c r="K2568" s="89"/>
      <c r="L2568" s="89"/>
      <c r="M2568" s="89"/>
      <c r="N2568" s="264">
        <v>0</v>
      </c>
      <c r="O2568" s="264">
        <v>500</v>
      </c>
      <c r="P2568" s="89" t="s">
        <v>670</v>
      </c>
    </row>
    <row r="2569" spans="1:16" ht="63.75" hidden="1">
      <c r="A2569" s="261" t="s">
        <v>556</v>
      </c>
      <c r="B2569" s="89"/>
      <c r="C2569" s="262" t="s">
        <v>616</v>
      </c>
      <c r="D2569" s="84">
        <v>43591</v>
      </c>
      <c r="E2569" s="85" t="s">
        <v>5857</v>
      </c>
      <c r="F2569" s="85" t="s">
        <v>3</v>
      </c>
      <c r="G2569" s="85">
        <v>1737913</v>
      </c>
      <c r="H2569" s="89"/>
      <c r="I2569" s="263" t="s">
        <v>6682</v>
      </c>
      <c r="J2569" s="89"/>
      <c r="K2569" s="89"/>
      <c r="L2569" s="89"/>
      <c r="M2569" s="89"/>
      <c r="N2569" s="264">
        <v>0</v>
      </c>
      <c r="O2569" s="264">
        <v>250</v>
      </c>
      <c r="P2569" s="89" t="s">
        <v>670</v>
      </c>
    </row>
    <row r="2570" spans="1:16" ht="38.25" hidden="1">
      <c r="A2570" s="261">
        <v>291</v>
      </c>
      <c r="B2570" s="89"/>
      <c r="C2570" s="262" t="s">
        <v>129</v>
      </c>
      <c r="D2570" s="84">
        <v>43591</v>
      </c>
      <c r="E2570" s="85" t="s">
        <v>5858</v>
      </c>
      <c r="F2570" s="85" t="s">
        <v>3</v>
      </c>
      <c r="G2570" s="85">
        <v>1737920</v>
      </c>
      <c r="H2570" s="89"/>
      <c r="I2570" s="263" t="s">
        <v>6683</v>
      </c>
      <c r="J2570" s="89"/>
      <c r="K2570" s="89"/>
      <c r="L2570" s="89"/>
      <c r="M2570" s="89"/>
      <c r="N2570" s="264">
        <v>0</v>
      </c>
      <c r="O2570" s="264">
        <v>70</v>
      </c>
      <c r="P2570" s="89" t="s">
        <v>670</v>
      </c>
    </row>
    <row r="2571" spans="1:16" ht="38.25" hidden="1">
      <c r="A2571" s="261">
        <v>526</v>
      </c>
      <c r="B2571" s="89"/>
      <c r="C2571" s="262" t="s">
        <v>610</v>
      </c>
      <c r="D2571" s="84">
        <v>43591</v>
      </c>
      <c r="E2571" s="85" t="s">
        <v>5859</v>
      </c>
      <c r="F2571" s="85" t="s">
        <v>3</v>
      </c>
      <c r="G2571" s="85">
        <v>1737931</v>
      </c>
      <c r="H2571" s="89"/>
      <c r="I2571" s="263" t="s">
        <v>6684</v>
      </c>
      <c r="J2571" s="89"/>
      <c r="K2571" s="89"/>
      <c r="L2571" s="89"/>
      <c r="M2571" s="89"/>
      <c r="N2571" s="264">
        <v>0</v>
      </c>
      <c r="O2571" s="264">
        <v>130</v>
      </c>
      <c r="P2571" s="89" t="s">
        <v>670</v>
      </c>
    </row>
    <row r="2572" spans="1:16" ht="38.25" hidden="1">
      <c r="A2572" s="261">
        <v>526</v>
      </c>
      <c r="B2572" s="89"/>
      <c r="C2572" s="262" t="s">
        <v>610</v>
      </c>
      <c r="D2572" s="84">
        <v>43591</v>
      </c>
      <c r="E2572" s="85" t="s">
        <v>5860</v>
      </c>
      <c r="F2572" s="85" t="s">
        <v>3</v>
      </c>
      <c r="G2572" s="85">
        <v>1737932</v>
      </c>
      <c r="H2572" s="89"/>
      <c r="I2572" s="263" t="s">
        <v>6685</v>
      </c>
      <c r="J2572" s="89"/>
      <c r="K2572" s="89"/>
      <c r="L2572" s="89"/>
      <c r="M2572" s="89"/>
      <c r="N2572" s="264">
        <v>0</v>
      </c>
      <c r="O2572" s="264">
        <v>194.93</v>
      </c>
      <c r="P2572" s="89" t="s">
        <v>670</v>
      </c>
    </row>
    <row r="2573" spans="1:16" ht="51" hidden="1">
      <c r="A2573" s="261">
        <v>16</v>
      </c>
      <c r="B2573" s="89"/>
      <c r="C2573" s="262" t="s">
        <v>43</v>
      </c>
      <c r="D2573" s="84">
        <v>43591</v>
      </c>
      <c r="E2573" s="85" t="s">
        <v>5861</v>
      </c>
      <c r="F2573" s="85" t="s">
        <v>3</v>
      </c>
      <c r="G2573" s="85">
        <v>1737968</v>
      </c>
      <c r="H2573" s="89"/>
      <c r="I2573" s="263" t="s">
        <v>6686</v>
      </c>
      <c r="J2573" s="89"/>
      <c r="K2573" s="89"/>
      <c r="L2573" s="89"/>
      <c r="M2573" s="89"/>
      <c r="N2573" s="264">
        <v>0</v>
      </c>
      <c r="O2573" s="264">
        <v>1484</v>
      </c>
      <c r="P2573" s="89" t="s">
        <v>670</v>
      </c>
    </row>
    <row r="2574" spans="1:16" ht="51" hidden="1">
      <c r="A2574" s="261">
        <v>35</v>
      </c>
      <c r="B2574" s="89"/>
      <c r="C2574" s="262" t="s">
        <v>46</v>
      </c>
      <c r="D2574" s="84">
        <v>43591</v>
      </c>
      <c r="E2574" s="85" t="s">
        <v>5862</v>
      </c>
      <c r="F2574" s="85" t="s">
        <v>3</v>
      </c>
      <c r="G2574" s="85">
        <v>1737975</v>
      </c>
      <c r="H2574" s="89"/>
      <c r="I2574" s="263" t="s">
        <v>3138</v>
      </c>
      <c r="J2574" s="89"/>
      <c r="K2574" s="89"/>
      <c r="L2574" s="89"/>
      <c r="M2574" s="89"/>
      <c r="N2574" s="264">
        <v>0</v>
      </c>
      <c r="O2574" s="264">
        <v>1500</v>
      </c>
      <c r="P2574" s="89" t="s">
        <v>670</v>
      </c>
    </row>
    <row r="2575" spans="1:16" ht="38.25" hidden="1">
      <c r="A2575" s="261">
        <v>35</v>
      </c>
      <c r="B2575" s="89"/>
      <c r="C2575" s="262" t="s">
        <v>46</v>
      </c>
      <c r="D2575" s="84">
        <v>43591</v>
      </c>
      <c r="E2575" s="85" t="s">
        <v>5863</v>
      </c>
      <c r="F2575" s="85" t="s">
        <v>3</v>
      </c>
      <c r="G2575" s="85">
        <v>1737894</v>
      </c>
      <c r="H2575" s="89"/>
      <c r="I2575" s="263" t="s">
        <v>6687</v>
      </c>
      <c r="J2575" s="89"/>
      <c r="K2575" s="89"/>
      <c r="L2575" s="89"/>
      <c r="M2575" s="89"/>
      <c r="N2575" s="264">
        <v>0</v>
      </c>
      <c r="O2575" s="264">
        <v>44000</v>
      </c>
      <c r="P2575" s="89" t="s">
        <v>670</v>
      </c>
    </row>
    <row r="2576" spans="1:16" ht="38.25" hidden="1">
      <c r="A2576" s="261">
        <v>35</v>
      </c>
      <c r="B2576" s="89"/>
      <c r="C2576" s="262" t="s">
        <v>46</v>
      </c>
      <c r="D2576" s="84">
        <v>43591</v>
      </c>
      <c r="E2576" s="85" t="s">
        <v>5864</v>
      </c>
      <c r="F2576" s="85" t="s">
        <v>3</v>
      </c>
      <c r="G2576" s="85">
        <v>1737876</v>
      </c>
      <c r="H2576" s="89"/>
      <c r="I2576" s="263" t="s">
        <v>6688</v>
      </c>
      <c r="J2576" s="89"/>
      <c r="K2576" s="89"/>
      <c r="L2576" s="89"/>
      <c r="M2576" s="89"/>
      <c r="N2576" s="264">
        <v>0</v>
      </c>
      <c r="O2576" s="264">
        <v>494</v>
      </c>
      <c r="P2576" s="89" t="s">
        <v>670</v>
      </c>
    </row>
    <row r="2577" spans="1:16" ht="51" hidden="1">
      <c r="A2577" s="261" t="s">
        <v>565</v>
      </c>
      <c r="B2577" s="89"/>
      <c r="C2577" s="262" t="s">
        <v>615</v>
      </c>
      <c r="D2577" s="84">
        <v>43591</v>
      </c>
      <c r="E2577" s="85" t="s">
        <v>5865</v>
      </c>
      <c r="F2577" s="85" t="s">
        <v>3</v>
      </c>
      <c r="G2577" s="85">
        <v>1737857</v>
      </c>
      <c r="H2577" s="89"/>
      <c r="I2577" s="263" t="s">
        <v>714</v>
      </c>
      <c r="J2577" s="89"/>
      <c r="K2577" s="89"/>
      <c r="L2577" s="89"/>
      <c r="M2577" s="89"/>
      <c r="N2577" s="264">
        <v>0</v>
      </c>
      <c r="O2577" s="264">
        <v>711.18000000000006</v>
      </c>
      <c r="P2577" s="89" t="s">
        <v>670</v>
      </c>
    </row>
    <row r="2578" spans="1:16" ht="38.25" hidden="1">
      <c r="A2578" s="261" t="s">
        <v>565</v>
      </c>
      <c r="B2578" s="89"/>
      <c r="C2578" s="262" t="s">
        <v>615</v>
      </c>
      <c r="D2578" s="84">
        <v>43591</v>
      </c>
      <c r="E2578" s="85" t="s">
        <v>5866</v>
      </c>
      <c r="F2578" s="85" t="s">
        <v>3</v>
      </c>
      <c r="G2578" s="85">
        <v>1737844</v>
      </c>
      <c r="H2578" s="89"/>
      <c r="I2578" s="263" t="s">
        <v>4151</v>
      </c>
      <c r="J2578" s="89"/>
      <c r="K2578" s="89"/>
      <c r="L2578" s="89"/>
      <c r="M2578" s="89"/>
      <c r="N2578" s="264">
        <v>0</v>
      </c>
      <c r="O2578" s="264">
        <v>800</v>
      </c>
      <c r="P2578" s="89" t="s">
        <v>670</v>
      </c>
    </row>
    <row r="2579" spans="1:16" ht="51" hidden="1">
      <c r="A2579" s="261" t="s">
        <v>565</v>
      </c>
      <c r="B2579" s="89"/>
      <c r="C2579" s="262" t="s">
        <v>615</v>
      </c>
      <c r="D2579" s="84">
        <v>43591</v>
      </c>
      <c r="E2579" s="85" t="s">
        <v>5867</v>
      </c>
      <c r="F2579" s="85" t="s">
        <v>3</v>
      </c>
      <c r="G2579" s="85">
        <v>1737838</v>
      </c>
      <c r="H2579" s="89"/>
      <c r="I2579" s="263" t="s">
        <v>6689</v>
      </c>
      <c r="J2579" s="89"/>
      <c r="K2579" s="89"/>
      <c r="L2579" s="89"/>
      <c r="M2579" s="89"/>
      <c r="N2579" s="264">
        <v>0</v>
      </c>
      <c r="O2579" s="264">
        <v>1332.7</v>
      </c>
      <c r="P2579" s="89" t="s">
        <v>670</v>
      </c>
    </row>
    <row r="2580" spans="1:16" ht="38.25" hidden="1">
      <c r="A2580" s="261" t="s">
        <v>565</v>
      </c>
      <c r="B2580" s="89"/>
      <c r="C2580" s="262" t="s">
        <v>615</v>
      </c>
      <c r="D2580" s="84">
        <v>43591</v>
      </c>
      <c r="E2580" s="85" t="s">
        <v>5868</v>
      </c>
      <c r="F2580" s="273" t="s">
        <v>3</v>
      </c>
      <c r="G2580" s="274">
        <v>1737833</v>
      </c>
      <c r="H2580" s="89"/>
      <c r="I2580" s="263" t="s">
        <v>774</v>
      </c>
      <c r="J2580" s="89"/>
      <c r="K2580" s="89"/>
      <c r="L2580" s="89"/>
      <c r="M2580" s="89"/>
      <c r="N2580" s="264">
        <v>0</v>
      </c>
      <c r="O2580" s="264">
        <v>1360</v>
      </c>
      <c r="P2580" s="89" t="s">
        <v>670</v>
      </c>
    </row>
    <row r="2581" spans="1:16" ht="51" hidden="1">
      <c r="A2581" s="261" t="s">
        <v>565</v>
      </c>
      <c r="B2581" s="89"/>
      <c r="C2581" s="262" t="s">
        <v>615</v>
      </c>
      <c r="D2581" s="84">
        <v>43591</v>
      </c>
      <c r="E2581" s="85" t="s">
        <v>5869</v>
      </c>
      <c r="F2581" s="85" t="s">
        <v>3</v>
      </c>
      <c r="G2581" s="85">
        <v>1737830</v>
      </c>
      <c r="H2581" s="89"/>
      <c r="I2581" s="263" t="s">
        <v>6690</v>
      </c>
      <c r="J2581" s="89"/>
      <c r="K2581" s="89"/>
      <c r="L2581" s="89"/>
      <c r="M2581" s="89"/>
      <c r="N2581" s="264">
        <v>0</v>
      </c>
      <c r="O2581" s="264">
        <v>3422.92</v>
      </c>
      <c r="P2581" s="89" t="s">
        <v>670</v>
      </c>
    </row>
    <row r="2582" spans="1:16" ht="38.25" hidden="1">
      <c r="A2582" s="261">
        <v>212</v>
      </c>
      <c r="B2582" s="89"/>
      <c r="C2582" s="262" t="s">
        <v>100</v>
      </c>
      <c r="D2582" s="84">
        <v>43591</v>
      </c>
      <c r="E2582" s="85" t="s">
        <v>5870</v>
      </c>
      <c r="F2582" s="85" t="s">
        <v>3</v>
      </c>
      <c r="G2582" s="85">
        <v>1737821</v>
      </c>
      <c r="H2582" s="89"/>
      <c r="I2582" s="263" t="s">
        <v>6691</v>
      </c>
      <c r="J2582" s="89"/>
      <c r="K2582" s="89"/>
      <c r="L2582" s="89"/>
      <c r="M2582" s="89"/>
      <c r="N2582" s="264">
        <v>0</v>
      </c>
      <c r="O2582" s="264">
        <v>70</v>
      </c>
      <c r="P2582" s="89" t="s">
        <v>670</v>
      </c>
    </row>
    <row r="2583" spans="1:16" ht="51" hidden="1">
      <c r="A2583" s="261" t="s">
        <v>565</v>
      </c>
      <c r="B2583" s="89"/>
      <c r="C2583" s="262" t="s">
        <v>615</v>
      </c>
      <c r="D2583" s="84">
        <v>43591</v>
      </c>
      <c r="E2583" s="85" t="s">
        <v>5871</v>
      </c>
      <c r="F2583" s="85" t="s">
        <v>3</v>
      </c>
      <c r="G2583" s="85">
        <v>1738112</v>
      </c>
      <c r="H2583" s="89"/>
      <c r="I2583" s="263" t="s">
        <v>3101</v>
      </c>
      <c r="J2583" s="89"/>
      <c r="K2583" s="89"/>
      <c r="L2583" s="89"/>
      <c r="M2583" s="89"/>
      <c r="N2583" s="264">
        <v>0</v>
      </c>
      <c r="O2583" s="264">
        <v>4310</v>
      </c>
      <c r="P2583" s="89" t="s">
        <v>670</v>
      </c>
    </row>
    <row r="2584" spans="1:16" ht="51" hidden="1">
      <c r="A2584" s="261">
        <v>526</v>
      </c>
      <c r="B2584" s="89"/>
      <c r="C2584" s="262" t="s">
        <v>610</v>
      </c>
      <c r="D2584" s="84">
        <v>43591</v>
      </c>
      <c r="E2584" s="85" t="s">
        <v>5872</v>
      </c>
      <c r="F2584" s="85" t="s">
        <v>3</v>
      </c>
      <c r="G2584" s="85">
        <v>1738104</v>
      </c>
      <c r="H2584" s="89"/>
      <c r="I2584" s="263" t="s">
        <v>6692</v>
      </c>
      <c r="J2584" s="89"/>
      <c r="K2584" s="89"/>
      <c r="L2584" s="89"/>
      <c r="M2584" s="89"/>
      <c r="N2584" s="264">
        <v>0</v>
      </c>
      <c r="O2584" s="264">
        <v>450.07</v>
      </c>
      <c r="P2584" s="89" t="s">
        <v>670</v>
      </c>
    </row>
    <row r="2585" spans="1:16" ht="51" hidden="1">
      <c r="A2585" s="261" t="s">
        <v>565</v>
      </c>
      <c r="B2585" s="89"/>
      <c r="C2585" s="262" t="s">
        <v>615</v>
      </c>
      <c r="D2585" s="84">
        <v>43591</v>
      </c>
      <c r="E2585" s="85" t="s">
        <v>5873</v>
      </c>
      <c r="F2585" s="85" t="s">
        <v>3</v>
      </c>
      <c r="G2585" s="85">
        <v>1738091</v>
      </c>
      <c r="H2585" s="89"/>
      <c r="I2585" s="263" t="s">
        <v>6693</v>
      </c>
      <c r="J2585" s="89"/>
      <c r="K2585" s="89"/>
      <c r="L2585" s="89"/>
      <c r="M2585" s="89"/>
      <c r="N2585" s="264">
        <v>0</v>
      </c>
      <c r="O2585" s="264">
        <v>66.48</v>
      </c>
      <c r="P2585" s="89" t="s">
        <v>670</v>
      </c>
    </row>
    <row r="2586" spans="1:16" ht="51" hidden="1">
      <c r="A2586" s="261" t="s">
        <v>565</v>
      </c>
      <c r="B2586" s="89"/>
      <c r="C2586" s="262" t="s">
        <v>615</v>
      </c>
      <c r="D2586" s="84">
        <v>43591</v>
      </c>
      <c r="E2586" s="85" t="s">
        <v>5874</v>
      </c>
      <c r="F2586" s="85" t="s">
        <v>3</v>
      </c>
      <c r="G2586" s="85">
        <v>1738071</v>
      </c>
      <c r="H2586" s="89"/>
      <c r="I2586" s="263" t="s">
        <v>4181</v>
      </c>
      <c r="J2586" s="89"/>
      <c r="K2586" s="89"/>
      <c r="L2586" s="89"/>
      <c r="M2586" s="89"/>
      <c r="N2586" s="264">
        <v>0</v>
      </c>
      <c r="O2586" s="264">
        <v>1637.29</v>
      </c>
      <c r="P2586" s="89" t="s">
        <v>670</v>
      </c>
    </row>
    <row r="2587" spans="1:16" ht="51" hidden="1">
      <c r="A2587" s="261" t="s">
        <v>565</v>
      </c>
      <c r="B2587" s="89"/>
      <c r="C2587" s="262" t="s">
        <v>615</v>
      </c>
      <c r="D2587" s="84">
        <v>43591</v>
      </c>
      <c r="E2587" s="85" t="s">
        <v>5875</v>
      </c>
      <c r="F2587" s="85" t="s">
        <v>3</v>
      </c>
      <c r="G2587" s="85">
        <v>1738036</v>
      </c>
      <c r="H2587" s="89"/>
      <c r="I2587" s="263" t="s">
        <v>6694</v>
      </c>
      <c r="J2587" s="89"/>
      <c r="K2587" s="89"/>
      <c r="L2587" s="89"/>
      <c r="M2587" s="89"/>
      <c r="N2587" s="264">
        <v>0</v>
      </c>
      <c r="O2587" s="264">
        <v>1726</v>
      </c>
      <c r="P2587" s="89" t="s">
        <v>670</v>
      </c>
    </row>
    <row r="2588" spans="1:16" ht="51" hidden="1">
      <c r="A2588" s="261" t="s">
        <v>565</v>
      </c>
      <c r="B2588" s="89"/>
      <c r="C2588" s="262" t="s">
        <v>615</v>
      </c>
      <c r="D2588" s="84">
        <v>43591</v>
      </c>
      <c r="E2588" s="85" t="s">
        <v>5876</v>
      </c>
      <c r="F2588" s="85" t="s">
        <v>3</v>
      </c>
      <c r="G2588" s="85">
        <v>1738023</v>
      </c>
      <c r="H2588" s="89"/>
      <c r="I2588" s="263" t="s">
        <v>6695</v>
      </c>
      <c r="J2588" s="89"/>
      <c r="K2588" s="89"/>
      <c r="L2588" s="89"/>
      <c r="M2588" s="89"/>
      <c r="N2588" s="264">
        <v>0</v>
      </c>
      <c r="O2588" s="264">
        <v>12817.28</v>
      </c>
      <c r="P2588" s="89" t="s">
        <v>670</v>
      </c>
    </row>
    <row r="2589" spans="1:16" ht="38.25" hidden="1">
      <c r="A2589" s="261" t="s">
        <v>565</v>
      </c>
      <c r="B2589" s="89"/>
      <c r="C2589" s="262" t="s">
        <v>615</v>
      </c>
      <c r="D2589" s="84">
        <v>43591</v>
      </c>
      <c r="E2589" s="85" t="s">
        <v>5877</v>
      </c>
      <c r="F2589" s="85" t="s">
        <v>3</v>
      </c>
      <c r="G2589" s="85">
        <v>1738022</v>
      </c>
      <c r="H2589" s="89"/>
      <c r="I2589" s="263" t="s">
        <v>6696</v>
      </c>
      <c r="J2589" s="89"/>
      <c r="K2589" s="89"/>
      <c r="L2589" s="89"/>
      <c r="M2589" s="89"/>
      <c r="N2589" s="264">
        <v>0</v>
      </c>
      <c r="O2589" s="264">
        <v>4201.0600000000004</v>
      </c>
      <c r="P2589" s="89" t="s">
        <v>670</v>
      </c>
    </row>
    <row r="2590" spans="1:16" ht="51" hidden="1">
      <c r="A2590" s="261">
        <v>591</v>
      </c>
      <c r="B2590" s="89"/>
      <c r="C2590" s="262" t="s">
        <v>1364</v>
      </c>
      <c r="D2590" s="84">
        <v>43591</v>
      </c>
      <c r="E2590" s="85" t="s">
        <v>5878</v>
      </c>
      <c r="F2590" s="85" t="s">
        <v>3</v>
      </c>
      <c r="G2590" s="85">
        <v>1738020</v>
      </c>
      <c r="H2590" s="89"/>
      <c r="I2590" s="263" t="s">
        <v>6697</v>
      </c>
      <c r="J2590" s="89"/>
      <c r="K2590" s="89"/>
      <c r="L2590" s="89"/>
      <c r="M2590" s="89"/>
      <c r="N2590" s="264">
        <v>0</v>
      </c>
      <c r="O2590" s="264">
        <v>37.29</v>
      </c>
      <c r="P2590" s="89" t="s">
        <v>670</v>
      </c>
    </row>
    <row r="2591" spans="1:16" ht="51" hidden="1">
      <c r="A2591" s="261">
        <v>291</v>
      </c>
      <c r="B2591" s="89"/>
      <c r="C2591" s="262" t="s">
        <v>129</v>
      </c>
      <c r="D2591" s="84">
        <v>43591</v>
      </c>
      <c r="E2591" s="85" t="s">
        <v>5879</v>
      </c>
      <c r="F2591" s="85" t="s">
        <v>3</v>
      </c>
      <c r="G2591" s="85">
        <v>1737743</v>
      </c>
      <c r="H2591" s="89"/>
      <c r="I2591" s="263" t="s">
        <v>6698</v>
      </c>
      <c r="J2591" s="89"/>
      <c r="K2591" s="89"/>
      <c r="L2591" s="89"/>
      <c r="M2591" s="89"/>
      <c r="N2591" s="264">
        <v>0</v>
      </c>
      <c r="O2591" s="264">
        <v>25314994.920000002</v>
      </c>
      <c r="P2591" s="89" t="s">
        <v>670</v>
      </c>
    </row>
    <row r="2592" spans="1:16" ht="51" hidden="1">
      <c r="A2592" s="261">
        <v>291</v>
      </c>
      <c r="B2592" s="89"/>
      <c r="C2592" s="262" t="s">
        <v>129</v>
      </c>
      <c r="D2592" s="84">
        <v>43591</v>
      </c>
      <c r="E2592" s="85" t="s">
        <v>5880</v>
      </c>
      <c r="F2592" s="85" t="s">
        <v>3</v>
      </c>
      <c r="G2592" s="85">
        <v>1737740</v>
      </c>
      <c r="H2592" s="89"/>
      <c r="I2592" s="263" t="s">
        <v>6699</v>
      </c>
      <c r="J2592" s="89"/>
      <c r="K2592" s="89"/>
      <c r="L2592" s="89"/>
      <c r="M2592" s="89"/>
      <c r="N2592" s="264">
        <v>0</v>
      </c>
      <c r="O2592" s="264">
        <v>72110.150000000009</v>
      </c>
      <c r="P2592" s="89" t="s">
        <v>670</v>
      </c>
    </row>
    <row r="2593" spans="1:16" ht="51" hidden="1">
      <c r="A2593" s="261">
        <v>291</v>
      </c>
      <c r="B2593" s="89"/>
      <c r="C2593" s="262" t="s">
        <v>129</v>
      </c>
      <c r="D2593" s="84">
        <v>43591</v>
      </c>
      <c r="E2593" s="85" t="s">
        <v>5881</v>
      </c>
      <c r="F2593" s="85" t="s">
        <v>3</v>
      </c>
      <c r="G2593" s="85">
        <v>1737738</v>
      </c>
      <c r="H2593" s="89"/>
      <c r="I2593" s="263" t="s">
        <v>6700</v>
      </c>
      <c r="J2593" s="89"/>
      <c r="K2593" s="89"/>
      <c r="L2593" s="89"/>
      <c r="M2593" s="89"/>
      <c r="N2593" s="264">
        <v>0</v>
      </c>
      <c r="O2593" s="264">
        <v>30904.350000000002</v>
      </c>
      <c r="P2593" s="89" t="s">
        <v>670</v>
      </c>
    </row>
    <row r="2594" spans="1:16" ht="51" hidden="1">
      <c r="A2594" s="261">
        <v>291</v>
      </c>
      <c r="B2594" s="89"/>
      <c r="C2594" s="262" t="s">
        <v>129</v>
      </c>
      <c r="D2594" s="84">
        <v>43591</v>
      </c>
      <c r="E2594" s="85" t="s">
        <v>5882</v>
      </c>
      <c r="F2594" s="85" t="s">
        <v>3</v>
      </c>
      <c r="G2594" s="85">
        <v>1737737</v>
      </c>
      <c r="H2594" s="89"/>
      <c r="I2594" s="263" t="s">
        <v>6701</v>
      </c>
      <c r="J2594" s="89"/>
      <c r="K2594" s="89"/>
      <c r="L2594" s="89"/>
      <c r="M2594" s="89"/>
      <c r="N2594" s="264">
        <v>0</v>
      </c>
      <c r="O2594" s="264">
        <v>4554645.82</v>
      </c>
      <c r="P2594" s="89" t="s">
        <v>670</v>
      </c>
    </row>
    <row r="2595" spans="1:16" ht="51" hidden="1">
      <c r="A2595" s="261">
        <v>291</v>
      </c>
      <c r="B2595" s="89"/>
      <c r="C2595" s="262" t="s">
        <v>129</v>
      </c>
      <c r="D2595" s="84">
        <v>43591</v>
      </c>
      <c r="E2595" s="85" t="s">
        <v>5883</v>
      </c>
      <c r="F2595" s="85" t="s">
        <v>3</v>
      </c>
      <c r="G2595" s="85">
        <v>1737735</v>
      </c>
      <c r="H2595" s="89"/>
      <c r="I2595" s="263" t="s">
        <v>6702</v>
      </c>
      <c r="J2595" s="89"/>
      <c r="K2595" s="89"/>
      <c r="L2595" s="89"/>
      <c r="M2595" s="89"/>
      <c r="N2595" s="264">
        <v>0</v>
      </c>
      <c r="O2595" s="264">
        <v>928529.6</v>
      </c>
      <c r="P2595" s="89" t="s">
        <v>670</v>
      </c>
    </row>
    <row r="2596" spans="1:16" ht="51" hidden="1">
      <c r="A2596" s="261">
        <v>291</v>
      </c>
      <c r="B2596" s="89"/>
      <c r="C2596" s="262" t="s">
        <v>129</v>
      </c>
      <c r="D2596" s="84">
        <v>43591</v>
      </c>
      <c r="E2596" s="85" t="s">
        <v>5884</v>
      </c>
      <c r="F2596" s="85" t="s">
        <v>3</v>
      </c>
      <c r="G2596" s="85">
        <v>1737731</v>
      </c>
      <c r="H2596" s="89"/>
      <c r="I2596" s="263" t="s">
        <v>6703</v>
      </c>
      <c r="J2596" s="89"/>
      <c r="K2596" s="89"/>
      <c r="L2596" s="89"/>
      <c r="M2596" s="89"/>
      <c r="N2596" s="264">
        <v>0</v>
      </c>
      <c r="O2596" s="264">
        <v>11488671.539999999</v>
      </c>
      <c r="P2596" s="89" t="s">
        <v>670</v>
      </c>
    </row>
    <row r="2597" spans="1:16" ht="51" hidden="1">
      <c r="A2597" s="261">
        <v>35</v>
      </c>
      <c r="B2597" s="89"/>
      <c r="C2597" s="262" t="s">
        <v>46</v>
      </c>
      <c r="D2597" s="84">
        <v>43591</v>
      </c>
      <c r="E2597" s="85" t="s">
        <v>5885</v>
      </c>
      <c r="F2597" s="85" t="s">
        <v>3</v>
      </c>
      <c r="G2597" s="85">
        <v>1737808</v>
      </c>
      <c r="H2597" s="89"/>
      <c r="I2597" s="263" t="s">
        <v>6704</v>
      </c>
      <c r="J2597" s="89"/>
      <c r="K2597" s="89"/>
      <c r="L2597" s="89"/>
      <c r="M2597" s="89"/>
      <c r="N2597" s="264">
        <v>0</v>
      </c>
      <c r="O2597" s="264">
        <v>1277</v>
      </c>
      <c r="P2597" s="89" t="s">
        <v>670</v>
      </c>
    </row>
    <row r="2598" spans="1:16" ht="38.25" hidden="1">
      <c r="A2598" s="261" t="s">
        <v>565</v>
      </c>
      <c r="B2598" s="89"/>
      <c r="C2598" s="262" t="s">
        <v>615</v>
      </c>
      <c r="D2598" s="84">
        <v>43591</v>
      </c>
      <c r="E2598" s="85" t="s">
        <v>5886</v>
      </c>
      <c r="F2598" s="85" t="s">
        <v>3</v>
      </c>
      <c r="G2598" s="85">
        <v>1737785</v>
      </c>
      <c r="H2598" s="89"/>
      <c r="I2598" s="263" t="s">
        <v>6705</v>
      </c>
      <c r="J2598" s="89"/>
      <c r="K2598" s="89"/>
      <c r="L2598" s="89"/>
      <c r="M2598" s="89"/>
      <c r="N2598" s="264">
        <v>0</v>
      </c>
      <c r="O2598" s="264">
        <v>2074.61</v>
      </c>
      <c r="P2598" s="89" t="s">
        <v>670</v>
      </c>
    </row>
    <row r="2599" spans="1:16" ht="51" hidden="1">
      <c r="A2599" s="261">
        <v>35</v>
      </c>
      <c r="B2599" s="89"/>
      <c r="C2599" s="262" t="s">
        <v>46</v>
      </c>
      <c r="D2599" s="84">
        <v>43591</v>
      </c>
      <c r="E2599" s="85" t="s">
        <v>5887</v>
      </c>
      <c r="F2599" s="85" t="s">
        <v>3</v>
      </c>
      <c r="G2599" s="85">
        <v>1737783</v>
      </c>
      <c r="H2599" s="89"/>
      <c r="I2599" s="263" t="s">
        <v>775</v>
      </c>
      <c r="J2599" s="89"/>
      <c r="K2599" s="89"/>
      <c r="L2599" s="89"/>
      <c r="M2599" s="89"/>
      <c r="N2599" s="264">
        <v>0</v>
      </c>
      <c r="O2599" s="264">
        <v>460</v>
      </c>
      <c r="P2599" s="89" t="s">
        <v>670</v>
      </c>
    </row>
    <row r="2600" spans="1:16" ht="51" hidden="1">
      <c r="A2600" s="261" t="s">
        <v>565</v>
      </c>
      <c r="B2600" s="89"/>
      <c r="C2600" s="262" t="s">
        <v>615</v>
      </c>
      <c r="D2600" s="84">
        <v>43591</v>
      </c>
      <c r="E2600" s="85" t="s">
        <v>5888</v>
      </c>
      <c r="F2600" s="85" t="s">
        <v>3</v>
      </c>
      <c r="G2600" s="85">
        <v>1737780</v>
      </c>
      <c r="H2600" s="89"/>
      <c r="I2600" s="263" t="s">
        <v>6706</v>
      </c>
      <c r="J2600" s="89"/>
      <c r="K2600" s="89"/>
      <c r="L2600" s="89"/>
      <c r="M2600" s="89"/>
      <c r="N2600" s="264">
        <v>0</v>
      </c>
      <c r="O2600" s="264">
        <v>800</v>
      </c>
      <c r="P2600" s="89" t="s">
        <v>670</v>
      </c>
    </row>
    <row r="2601" spans="1:16" ht="51" hidden="1">
      <c r="A2601" s="261" t="s">
        <v>565</v>
      </c>
      <c r="B2601" s="89"/>
      <c r="C2601" s="262" t="s">
        <v>615</v>
      </c>
      <c r="D2601" s="84">
        <v>43591</v>
      </c>
      <c r="E2601" s="85" t="s">
        <v>5889</v>
      </c>
      <c r="F2601" s="85" t="s">
        <v>3</v>
      </c>
      <c r="G2601" s="85">
        <v>1737771</v>
      </c>
      <c r="H2601" s="89"/>
      <c r="I2601" s="263" t="s">
        <v>6707</v>
      </c>
      <c r="J2601" s="89"/>
      <c r="K2601" s="89"/>
      <c r="L2601" s="89"/>
      <c r="M2601" s="89"/>
      <c r="N2601" s="264">
        <v>0</v>
      </c>
      <c r="O2601" s="264">
        <v>674.64</v>
      </c>
      <c r="P2601" s="89" t="s">
        <v>670</v>
      </c>
    </row>
    <row r="2602" spans="1:16" ht="51" hidden="1">
      <c r="A2602" s="261" t="s">
        <v>565</v>
      </c>
      <c r="B2602" s="89"/>
      <c r="C2602" s="262" t="s">
        <v>615</v>
      </c>
      <c r="D2602" s="84">
        <v>43591</v>
      </c>
      <c r="E2602" s="85" t="s">
        <v>5890</v>
      </c>
      <c r="F2602" s="85" t="s">
        <v>3</v>
      </c>
      <c r="G2602" s="85">
        <v>1737769</v>
      </c>
      <c r="H2602" s="89"/>
      <c r="I2602" s="263" t="s">
        <v>6708</v>
      </c>
      <c r="J2602" s="89"/>
      <c r="K2602" s="89"/>
      <c r="L2602" s="89"/>
      <c r="M2602" s="89"/>
      <c r="N2602" s="264">
        <v>0</v>
      </c>
      <c r="O2602" s="264">
        <v>1918.48</v>
      </c>
      <c r="P2602" s="89" t="s">
        <v>670</v>
      </c>
    </row>
    <row r="2603" spans="1:16" ht="51" hidden="1">
      <c r="A2603" s="261" t="s">
        <v>565</v>
      </c>
      <c r="B2603" s="89"/>
      <c r="C2603" s="262" t="s">
        <v>615</v>
      </c>
      <c r="D2603" s="84">
        <v>43591</v>
      </c>
      <c r="E2603" s="85" t="s">
        <v>5891</v>
      </c>
      <c r="F2603" s="85" t="s">
        <v>3</v>
      </c>
      <c r="G2603" s="85">
        <v>1737768</v>
      </c>
      <c r="H2603" s="89"/>
      <c r="I2603" s="263" t="s">
        <v>6709</v>
      </c>
      <c r="J2603" s="89"/>
      <c r="K2603" s="89"/>
      <c r="L2603" s="89"/>
      <c r="M2603" s="89"/>
      <c r="N2603" s="264">
        <v>0</v>
      </c>
      <c r="O2603" s="264">
        <v>1297.1100000000001</v>
      </c>
      <c r="P2603" s="89" t="s">
        <v>670</v>
      </c>
    </row>
    <row r="2604" spans="1:16" ht="51" hidden="1">
      <c r="A2604" s="261">
        <v>291</v>
      </c>
      <c r="B2604" s="89"/>
      <c r="C2604" s="262" t="s">
        <v>129</v>
      </c>
      <c r="D2604" s="84">
        <v>43591</v>
      </c>
      <c r="E2604" s="85" t="s">
        <v>5892</v>
      </c>
      <c r="F2604" s="85" t="s">
        <v>3</v>
      </c>
      <c r="G2604" s="85">
        <v>1737930</v>
      </c>
      <c r="H2604" s="89"/>
      <c r="I2604" s="263" t="s">
        <v>6710</v>
      </c>
      <c r="J2604" s="89"/>
      <c r="K2604" s="89"/>
      <c r="L2604" s="89"/>
      <c r="M2604" s="89"/>
      <c r="N2604" s="264">
        <v>0</v>
      </c>
      <c r="O2604" s="264">
        <v>463052.25</v>
      </c>
      <c r="P2604" s="89" t="s">
        <v>670</v>
      </c>
    </row>
    <row r="2605" spans="1:16" ht="63.75" hidden="1">
      <c r="A2605" s="261" t="s">
        <v>565</v>
      </c>
      <c r="B2605" s="89"/>
      <c r="C2605" s="262" t="s">
        <v>615</v>
      </c>
      <c r="D2605" s="84">
        <v>43591</v>
      </c>
      <c r="E2605" s="85" t="s">
        <v>5893</v>
      </c>
      <c r="F2605" s="85" t="s">
        <v>3</v>
      </c>
      <c r="G2605" s="85">
        <v>1737929</v>
      </c>
      <c r="H2605" s="89"/>
      <c r="I2605" s="263" t="s">
        <v>6711</v>
      </c>
      <c r="J2605" s="89"/>
      <c r="K2605" s="89"/>
      <c r="L2605" s="89"/>
      <c r="M2605" s="89"/>
      <c r="N2605" s="264">
        <v>0</v>
      </c>
      <c r="O2605" s="264">
        <v>41673.879999999997</v>
      </c>
      <c r="P2605" s="89" t="s">
        <v>670</v>
      </c>
    </row>
    <row r="2606" spans="1:16" ht="51" hidden="1">
      <c r="A2606" s="261" t="s">
        <v>565</v>
      </c>
      <c r="B2606" s="89"/>
      <c r="C2606" s="262" t="s">
        <v>615</v>
      </c>
      <c r="D2606" s="84">
        <v>43591</v>
      </c>
      <c r="E2606" s="85" t="s">
        <v>5894</v>
      </c>
      <c r="F2606" s="85" t="s">
        <v>3</v>
      </c>
      <c r="G2606" s="85">
        <v>1737885</v>
      </c>
      <c r="H2606" s="89"/>
      <c r="I2606" s="263" t="s">
        <v>6712</v>
      </c>
      <c r="J2606" s="89"/>
      <c r="K2606" s="89"/>
      <c r="L2606" s="89"/>
      <c r="M2606" s="89"/>
      <c r="N2606" s="264">
        <v>0</v>
      </c>
      <c r="O2606" s="264">
        <v>500</v>
      </c>
      <c r="P2606" s="89" t="s">
        <v>670</v>
      </c>
    </row>
    <row r="2607" spans="1:16" ht="51" hidden="1">
      <c r="A2607" s="261" t="s">
        <v>565</v>
      </c>
      <c r="B2607" s="89"/>
      <c r="C2607" s="262" t="s">
        <v>615</v>
      </c>
      <c r="D2607" s="84">
        <v>43591</v>
      </c>
      <c r="E2607" s="85" t="s">
        <v>5895</v>
      </c>
      <c r="F2607" s="85" t="s">
        <v>3</v>
      </c>
      <c r="G2607" s="85">
        <v>1737887</v>
      </c>
      <c r="H2607" s="89"/>
      <c r="I2607" s="263" t="s">
        <v>6713</v>
      </c>
      <c r="J2607" s="89"/>
      <c r="K2607" s="89"/>
      <c r="L2607" s="89"/>
      <c r="M2607" s="89"/>
      <c r="N2607" s="264">
        <v>0</v>
      </c>
      <c r="O2607" s="264">
        <v>5525.45</v>
      </c>
      <c r="P2607" s="89" t="s">
        <v>670</v>
      </c>
    </row>
    <row r="2608" spans="1:16" ht="51" hidden="1">
      <c r="A2608" s="261" t="s">
        <v>565</v>
      </c>
      <c r="B2608" s="89"/>
      <c r="C2608" s="262" t="s">
        <v>615</v>
      </c>
      <c r="D2608" s="84">
        <v>43591</v>
      </c>
      <c r="E2608" s="85" t="s">
        <v>5896</v>
      </c>
      <c r="F2608" s="85" t="s">
        <v>3</v>
      </c>
      <c r="G2608" s="85">
        <v>1737889</v>
      </c>
      <c r="H2608" s="89"/>
      <c r="I2608" s="263" t="s">
        <v>6714</v>
      </c>
      <c r="J2608" s="89"/>
      <c r="K2608" s="89"/>
      <c r="L2608" s="89"/>
      <c r="M2608" s="89"/>
      <c r="N2608" s="264">
        <v>0</v>
      </c>
      <c r="O2608" s="264">
        <v>2712.51</v>
      </c>
      <c r="P2608" s="89" t="s">
        <v>670</v>
      </c>
    </row>
    <row r="2609" spans="1:16" ht="51" hidden="1">
      <c r="A2609" s="261" t="s">
        <v>565</v>
      </c>
      <c r="B2609" s="89"/>
      <c r="C2609" s="262" t="s">
        <v>615</v>
      </c>
      <c r="D2609" s="84">
        <v>43591</v>
      </c>
      <c r="E2609" s="85" t="s">
        <v>5897</v>
      </c>
      <c r="F2609" s="85" t="s">
        <v>3</v>
      </c>
      <c r="G2609" s="85">
        <v>1737890</v>
      </c>
      <c r="H2609" s="89"/>
      <c r="I2609" s="263" t="s">
        <v>6715</v>
      </c>
      <c r="J2609" s="89"/>
      <c r="K2609" s="89"/>
      <c r="L2609" s="89"/>
      <c r="M2609" s="89"/>
      <c r="N2609" s="264">
        <v>0</v>
      </c>
      <c r="O2609" s="264">
        <v>5621.77</v>
      </c>
      <c r="P2609" s="89" t="s">
        <v>670</v>
      </c>
    </row>
    <row r="2610" spans="1:16" ht="76.5" hidden="1">
      <c r="A2610" s="261" t="s">
        <v>559</v>
      </c>
      <c r="B2610" s="89"/>
      <c r="C2610" s="262" t="s">
        <v>759</v>
      </c>
      <c r="D2610" s="84">
        <v>43591</v>
      </c>
      <c r="E2610" s="85" t="s">
        <v>5898</v>
      </c>
      <c r="F2610" s="85" t="s">
        <v>671</v>
      </c>
      <c r="G2610" s="85">
        <v>381630</v>
      </c>
      <c r="H2610" s="89"/>
      <c r="I2610" s="263" t="s">
        <v>6716</v>
      </c>
      <c r="J2610" s="89"/>
      <c r="K2610" s="89"/>
      <c r="L2610" s="89"/>
      <c r="M2610" s="89"/>
      <c r="N2610" s="264">
        <v>0</v>
      </c>
      <c r="O2610" s="264">
        <v>26546.720000000001</v>
      </c>
      <c r="P2610" s="89" t="s">
        <v>670</v>
      </c>
    </row>
    <row r="2611" spans="1:16" ht="76.5" hidden="1">
      <c r="A2611" s="261" t="s">
        <v>559</v>
      </c>
      <c r="B2611" s="89"/>
      <c r="C2611" s="262" t="s">
        <v>759</v>
      </c>
      <c r="D2611" s="84">
        <v>43591</v>
      </c>
      <c r="E2611" s="85" t="s">
        <v>5898</v>
      </c>
      <c r="F2611" s="85" t="s">
        <v>671</v>
      </c>
      <c r="G2611" s="85">
        <v>378684</v>
      </c>
      <c r="H2611" s="89"/>
      <c r="I2611" s="263" t="s">
        <v>6717</v>
      </c>
      <c r="J2611" s="89"/>
      <c r="K2611" s="89"/>
      <c r="L2611" s="89"/>
      <c r="M2611" s="89"/>
      <c r="N2611" s="264">
        <v>0</v>
      </c>
      <c r="O2611" s="264">
        <v>5109.0600000000004</v>
      </c>
      <c r="P2611" s="89" t="s">
        <v>670</v>
      </c>
    </row>
    <row r="2612" spans="1:16" ht="76.5" hidden="1">
      <c r="A2612" s="261" t="s">
        <v>559</v>
      </c>
      <c r="B2612" s="89"/>
      <c r="C2612" s="262" t="s">
        <v>759</v>
      </c>
      <c r="D2612" s="84">
        <v>43591</v>
      </c>
      <c r="E2612" s="85" t="s">
        <v>5898</v>
      </c>
      <c r="F2612" s="85" t="s">
        <v>671</v>
      </c>
      <c r="G2612" s="85">
        <v>381633</v>
      </c>
      <c r="H2612" s="89"/>
      <c r="I2612" s="263" t="s">
        <v>6718</v>
      </c>
      <c r="J2612" s="89"/>
      <c r="K2612" s="89"/>
      <c r="L2612" s="89"/>
      <c r="M2612" s="89"/>
      <c r="N2612" s="264">
        <v>0</v>
      </c>
      <c r="O2612" s="264">
        <v>24132</v>
      </c>
      <c r="P2612" s="89" t="s">
        <v>670</v>
      </c>
    </row>
    <row r="2613" spans="1:16" ht="76.5" hidden="1">
      <c r="A2613" s="261" t="s">
        <v>559</v>
      </c>
      <c r="B2613" s="89"/>
      <c r="C2613" s="262" t="s">
        <v>759</v>
      </c>
      <c r="D2613" s="84">
        <v>43591</v>
      </c>
      <c r="E2613" s="85" t="s">
        <v>5898</v>
      </c>
      <c r="F2613" s="85" t="s">
        <v>671</v>
      </c>
      <c r="G2613" s="85">
        <v>378682</v>
      </c>
      <c r="H2613" s="89"/>
      <c r="I2613" s="263" t="s">
        <v>6719</v>
      </c>
      <c r="J2613" s="89"/>
      <c r="K2613" s="89"/>
      <c r="L2613" s="89"/>
      <c r="M2613" s="89"/>
      <c r="N2613" s="264">
        <v>0</v>
      </c>
      <c r="O2613" s="264">
        <v>22449.63</v>
      </c>
      <c r="P2613" s="89" t="s">
        <v>670</v>
      </c>
    </row>
    <row r="2614" spans="1:16" ht="63.75" hidden="1">
      <c r="A2614" s="261" t="s">
        <v>559</v>
      </c>
      <c r="B2614" s="89"/>
      <c r="C2614" s="262" t="s">
        <v>759</v>
      </c>
      <c r="D2614" s="84">
        <v>43591</v>
      </c>
      <c r="E2614" s="85" t="s">
        <v>5898</v>
      </c>
      <c r="F2614" s="85" t="s">
        <v>671</v>
      </c>
      <c r="G2614" s="85">
        <v>381626</v>
      </c>
      <c r="H2614" s="89"/>
      <c r="I2614" s="263" t="s">
        <v>6720</v>
      </c>
      <c r="J2614" s="89"/>
      <c r="K2614" s="89"/>
      <c r="L2614" s="89"/>
      <c r="M2614" s="89"/>
      <c r="N2614" s="264">
        <v>0</v>
      </c>
      <c r="O2614" s="264">
        <v>22712.53</v>
      </c>
      <c r="P2614" s="89" t="s">
        <v>670</v>
      </c>
    </row>
    <row r="2615" spans="1:16" ht="76.5" hidden="1">
      <c r="A2615" s="261" t="s">
        <v>559</v>
      </c>
      <c r="B2615" s="89"/>
      <c r="C2615" s="262" t="s">
        <v>759</v>
      </c>
      <c r="D2615" s="84">
        <v>43591</v>
      </c>
      <c r="E2615" s="85" t="s">
        <v>5899</v>
      </c>
      <c r="F2615" s="85" t="s">
        <v>671</v>
      </c>
      <c r="G2615" s="85">
        <v>378166</v>
      </c>
      <c r="H2615" s="89"/>
      <c r="I2615" s="263" t="s">
        <v>6721</v>
      </c>
      <c r="J2615" s="89"/>
      <c r="K2615" s="89"/>
      <c r="L2615" s="89"/>
      <c r="M2615" s="89"/>
      <c r="N2615" s="264">
        <v>0</v>
      </c>
      <c r="O2615" s="264">
        <v>2092.0100000000002</v>
      </c>
      <c r="P2615" s="89" t="s">
        <v>670</v>
      </c>
    </row>
    <row r="2616" spans="1:16" ht="76.5" hidden="1">
      <c r="A2616" s="261" t="s">
        <v>559</v>
      </c>
      <c r="B2616" s="89"/>
      <c r="C2616" s="262" t="s">
        <v>759</v>
      </c>
      <c r="D2616" s="84">
        <v>43591</v>
      </c>
      <c r="E2616" s="85" t="s">
        <v>5899</v>
      </c>
      <c r="F2616" s="85" t="s">
        <v>671</v>
      </c>
      <c r="G2616" s="85">
        <v>378168</v>
      </c>
      <c r="H2616" s="89"/>
      <c r="I2616" s="263" t="s">
        <v>6722</v>
      </c>
      <c r="J2616" s="89"/>
      <c r="K2616" s="89"/>
      <c r="L2616" s="89"/>
      <c r="M2616" s="89"/>
      <c r="N2616" s="264">
        <v>0</v>
      </c>
      <c r="O2616" s="264">
        <v>6626.35</v>
      </c>
      <c r="P2616" s="89" t="s">
        <v>670</v>
      </c>
    </row>
    <row r="2617" spans="1:16" ht="76.5" hidden="1">
      <c r="A2617" s="261" t="s">
        <v>559</v>
      </c>
      <c r="B2617" s="89"/>
      <c r="C2617" s="262" t="s">
        <v>759</v>
      </c>
      <c r="D2617" s="84">
        <v>43591</v>
      </c>
      <c r="E2617" s="85" t="s">
        <v>5899</v>
      </c>
      <c r="F2617" s="85" t="s">
        <v>671</v>
      </c>
      <c r="G2617" s="85">
        <v>377853</v>
      </c>
      <c r="H2617" s="89"/>
      <c r="I2617" s="263" t="s">
        <v>6723</v>
      </c>
      <c r="J2617" s="89"/>
      <c r="K2617" s="89"/>
      <c r="L2617" s="89"/>
      <c r="M2617" s="89"/>
      <c r="N2617" s="264">
        <v>0</v>
      </c>
      <c r="O2617" s="264">
        <v>34158.519999999997</v>
      </c>
      <c r="P2617" s="89" t="s">
        <v>670</v>
      </c>
    </row>
    <row r="2618" spans="1:16" ht="76.5" hidden="1">
      <c r="A2618" s="261" t="s">
        <v>559</v>
      </c>
      <c r="B2618" s="89"/>
      <c r="C2618" s="262" t="s">
        <v>759</v>
      </c>
      <c r="D2618" s="84">
        <v>43591</v>
      </c>
      <c r="E2618" s="85" t="s">
        <v>5899</v>
      </c>
      <c r="F2618" s="85" t="s">
        <v>671</v>
      </c>
      <c r="G2618" s="85">
        <v>377849</v>
      </c>
      <c r="H2618" s="89"/>
      <c r="I2618" s="263" t="s">
        <v>6724</v>
      </c>
      <c r="J2618" s="89"/>
      <c r="K2618" s="89"/>
      <c r="L2618" s="89"/>
      <c r="M2618" s="89"/>
      <c r="N2618" s="264">
        <v>0</v>
      </c>
      <c r="O2618" s="264">
        <v>5765.13</v>
      </c>
      <c r="P2618" s="89" t="s">
        <v>670</v>
      </c>
    </row>
    <row r="2619" spans="1:16" ht="76.5" hidden="1">
      <c r="A2619" s="261" t="s">
        <v>559</v>
      </c>
      <c r="B2619" s="89"/>
      <c r="C2619" s="262" t="s">
        <v>759</v>
      </c>
      <c r="D2619" s="84">
        <v>43591</v>
      </c>
      <c r="E2619" s="85" t="s">
        <v>5899</v>
      </c>
      <c r="F2619" s="85" t="s">
        <v>671</v>
      </c>
      <c r="G2619" s="85">
        <v>377851</v>
      </c>
      <c r="H2619" s="89"/>
      <c r="I2619" s="263" t="s">
        <v>6723</v>
      </c>
      <c r="J2619" s="89"/>
      <c r="K2619" s="89"/>
      <c r="L2619" s="89"/>
      <c r="M2619" s="89"/>
      <c r="N2619" s="264">
        <v>0</v>
      </c>
      <c r="O2619" s="264">
        <v>18212.37</v>
      </c>
      <c r="P2619" s="89" t="s">
        <v>670</v>
      </c>
    </row>
    <row r="2620" spans="1:16" ht="76.5" hidden="1">
      <c r="A2620" s="261" t="s">
        <v>559</v>
      </c>
      <c r="B2620" s="89"/>
      <c r="C2620" s="262" t="s">
        <v>759</v>
      </c>
      <c r="D2620" s="84">
        <v>43591</v>
      </c>
      <c r="E2620" s="85" t="s">
        <v>5899</v>
      </c>
      <c r="F2620" s="85" t="s">
        <v>671</v>
      </c>
      <c r="G2620" s="85">
        <v>377691</v>
      </c>
      <c r="H2620" s="89"/>
      <c r="I2620" s="263" t="s">
        <v>6725</v>
      </c>
      <c r="J2620" s="89"/>
      <c r="K2620" s="89"/>
      <c r="L2620" s="89"/>
      <c r="M2620" s="89"/>
      <c r="N2620" s="264">
        <v>0</v>
      </c>
      <c r="O2620" s="264">
        <v>23788.17</v>
      </c>
      <c r="P2620" s="89" t="s">
        <v>670</v>
      </c>
    </row>
    <row r="2621" spans="1:16" ht="76.5" hidden="1">
      <c r="A2621" s="261" t="s">
        <v>559</v>
      </c>
      <c r="B2621" s="89"/>
      <c r="C2621" s="262" t="s">
        <v>759</v>
      </c>
      <c r="D2621" s="84">
        <v>43591</v>
      </c>
      <c r="E2621" s="85" t="s">
        <v>5899</v>
      </c>
      <c r="F2621" s="85" t="s">
        <v>671</v>
      </c>
      <c r="G2621" s="85">
        <v>377689</v>
      </c>
      <c r="H2621" s="89"/>
      <c r="I2621" s="263" t="s">
        <v>6726</v>
      </c>
      <c r="J2621" s="89"/>
      <c r="K2621" s="89"/>
      <c r="L2621" s="89"/>
      <c r="M2621" s="89"/>
      <c r="N2621" s="264">
        <v>0</v>
      </c>
      <c r="O2621" s="264">
        <v>3601.61</v>
      </c>
      <c r="P2621" s="89" t="s">
        <v>670</v>
      </c>
    </row>
    <row r="2622" spans="1:16" ht="76.5" hidden="1">
      <c r="A2622" s="261" t="s">
        <v>559</v>
      </c>
      <c r="B2622" s="89"/>
      <c r="C2622" s="262" t="s">
        <v>759</v>
      </c>
      <c r="D2622" s="84">
        <v>43591</v>
      </c>
      <c r="E2622" s="85" t="s">
        <v>5899</v>
      </c>
      <c r="F2622" s="85" t="s">
        <v>671</v>
      </c>
      <c r="G2622" s="85">
        <v>377687</v>
      </c>
      <c r="H2622" s="89"/>
      <c r="I2622" s="263" t="s">
        <v>6727</v>
      </c>
      <c r="J2622" s="89"/>
      <c r="K2622" s="89"/>
      <c r="L2622" s="89"/>
      <c r="M2622" s="89"/>
      <c r="N2622" s="264">
        <v>0</v>
      </c>
      <c r="O2622" s="264">
        <v>63145.59</v>
      </c>
      <c r="P2622" s="89" t="s">
        <v>670</v>
      </c>
    </row>
    <row r="2623" spans="1:16" ht="76.5" hidden="1">
      <c r="A2623" s="261" t="s">
        <v>559</v>
      </c>
      <c r="B2623" s="89"/>
      <c r="C2623" s="262" t="s">
        <v>759</v>
      </c>
      <c r="D2623" s="84">
        <v>43591</v>
      </c>
      <c r="E2623" s="85" t="s">
        <v>5899</v>
      </c>
      <c r="F2623" s="85" t="s">
        <v>671</v>
      </c>
      <c r="G2623" s="85">
        <v>377683</v>
      </c>
      <c r="H2623" s="89"/>
      <c r="I2623" s="263" t="s">
        <v>6728</v>
      </c>
      <c r="J2623" s="89"/>
      <c r="K2623" s="89"/>
      <c r="L2623" s="89"/>
      <c r="M2623" s="89"/>
      <c r="N2623" s="264">
        <v>0</v>
      </c>
      <c r="O2623" s="264">
        <v>22636.12</v>
      </c>
      <c r="P2623" s="89" t="s">
        <v>670</v>
      </c>
    </row>
    <row r="2624" spans="1:16" ht="76.5" hidden="1">
      <c r="A2624" s="261" t="s">
        <v>559</v>
      </c>
      <c r="B2624" s="89"/>
      <c r="C2624" s="262" t="s">
        <v>759</v>
      </c>
      <c r="D2624" s="84">
        <v>43591</v>
      </c>
      <c r="E2624" s="85" t="s">
        <v>5899</v>
      </c>
      <c r="F2624" s="85" t="s">
        <v>671</v>
      </c>
      <c r="G2624" s="85">
        <v>377685</v>
      </c>
      <c r="H2624" s="89"/>
      <c r="I2624" s="263" t="s">
        <v>6729</v>
      </c>
      <c r="J2624" s="89"/>
      <c r="K2624" s="89"/>
      <c r="L2624" s="89"/>
      <c r="M2624" s="89"/>
      <c r="N2624" s="264">
        <v>0</v>
      </c>
      <c r="O2624" s="264">
        <v>23962.05</v>
      </c>
      <c r="P2624" s="89" t="s">
        <v>670</v>
      </c>
    </row>
    <row r="2625" spans="1:16" ht="76.5" hidden="1">
      <c r="A2625" s="261" t="s">
        <v>559</v>
      </c>
      <c r="B2625" s="89"/>
      <c r="C2625" s="262" t="s">
        <v>759</v>
      </c>
      <c r="D2625" s="84">
        <v>43591</v>
      </c>
      <c r="E2625" s="85" t="s">
        <v>5899</v>
      </c>
      <c r="F2625" s="85" t="s">
        <v>671</v>
      </c>
      <c r="G2625" s="85">
        <v>377408</v>
      </c>
      <c r="H2625" s="89"/>
      <c r="I2625" s="263" t="s">
        <v>6730</v>
      </c>
      <c r="J2625" s="89"/>
      <c r="K2625" s="89"/>
      <c r="L2625" s="89"/>
      <c r="M2625" s="89"/>
      <c r="N2625" s="264">
        <v>0</v>
      </c>
      <c r="O2625" s="264">
        <v>417735.56</v>
      </c>
      <c r="P2625" s="89" t="s">
        <v>670</v>
      </c>
    </row>
    <row r="2626" spans="1:16" ht="76.5" hidden="1">
      <c r="A2626" s="261" t="s">
        <v>559</v>
      </c>
      <c r="B2626" s="89"/>
      <c r="C2626" s="262" t="s">
        <v>759</v>
      </c>
      <c r="D2626" s="84">
        <v>43591</v>
      </c>
      <c r="E2626" s="85" t="s">
        <v>5899</v>
      </c>
      <c r="F2626" s="85" t="s">
        <v>671</v>
      </c>
      <c r="G2626" s="85">
        <v>377675</v>
      </c>
      <c r="H2626" s="89"/>
      <c r="I2626" s="263" t="s">
        <v>6731</v>
      </c>
      <c r="J2626" s="89"/>
      <c r="K2626" s="89"/>
      <c r="L2626" s="89"/>
      <c r="M2626" s="89"/>
      <c r="N2626" s="264">
        <v>0</v>
      </c>
      <c r="O2626" s="264">
        <v>315613.67</v>
      </c>
      <c r="P2626" s="89" t="s">
        <v>670</v>
      </c>
    </row>
    <row r="2627" spans="1:16" ht="76.5" hidden="1">
      <c r="A2627" s="261" t="s">
        <v>559</v>
      </c>
      <c r="B2627" s="89"/>
      <c r="C2627" s="262" t="s">
        <v>759</v>
      </c>
      <c r="D2627" s="84">
        <v>43591</v>
      </c>
      <c r="E2627" s="85" t="s">
        <v>5899</v>
      </c>
      <c r="F2627" s="85" t="s">
        <v>671</v>
      </c>
      <c r="G2627" s="85">
        <v>377673</v>
      </c>
      <c r="H2627" s="89"/>
      <c r="I2627" s="263" t="s">
        <v>6730</v>
      </c>
      <c r="J2627" s="89"/>
      <c r="K2627" s="89"/>
      <c r="L2627" s="89"/>
      <c r="M2627" s="89"/>
      <c r="N2627" s="264">
        <v>0</v>
      </c>
      <c r="O2627" s="264">
        <v>212367.51</v>
      </c>
      <c r="P2627" s="89" t="s">
        <v>670</v>
      </c>
    </row>
    <row r="2628" spans="1:16" ht="76.5" hidden="1">
      <c r="A2628" s="261" t="s">
        <v>559</v>
      </c>
      <c r="B2628" s="89"/>
      <c r="C2628" s="262" t="s">
        <v>759</v>
      </c>
      <c r="D2628" s="84">
        <v>43591</v>
      </c>
      <c r="E2628" s="85" t="s">
        <v>5899</v>
      </c>
      <c r="F2628" s="85" t="s">
        <v>671</v>
      </c>
      <c r="G2628" s="85">
        <v>377402</v>
      </c>
      <c r="H2628" s="89"/>
      <c r="I2628" s="263" t="s">
        <v>6732</v>
      </c>
      <c r="J2628" s="89"/>
      <c r="K2628" s="89"/>
      <c r="L2628" s="89"/>
      <c r="M2628" s="89"/>
      <c r="N2628" s="264">
        <v>0</v>
      </c>
      <c r="O2628" s="264">
        <v>483683.29</v>
      </c>
      <c r="P2628" s="89" t="s">
        <v>670</v>
      </c>
    </row>
    <row r="2629" spans="1:16" ht="76.5" hidden="1">
      <c r="A2629" s="261" t="s">
        <v>559</v>
      </c>
      <c r="B2629" s="89"/>
      <c r="C2629" s="262" t="s">
        <v>759</v>
      </c>
      <c r="D2629" s="84">
        <v>43591</v>
      </c>
      <c r="E2629" s="85" t="s">
        <v>5899</v>
      </c>
      <c r="F2629" s="85" t="s">
        <v>671</v>
      </c>
      <c r="G2629" s="85">
        <v>378174</v>
      </c>
      <c r="H2629" s="89"/>
      <c r="I2629" s="263" t="s">
        <v>6733</v>
      </c>
      <c r="J2629" s="89"/>
      <c r="K2629" s="89"/>
      <c r="L2629" s="89"/>
      <c r="M2629" s="89"/>
      <c r="N2629" s="264">
        <v>0</v>
      </c>
      <c r="O2629" s="264">
        <v>4915.09</v>
      </c>
      <c r="P2629" s="89" t="s">
        <v>670</v>
      </c>
    </row>
    <row r="2630" spans="1:16" ht="76.5" hidden="1">
      <c r="A2630" s="261" t="s">
        <v>559</v>
      </c>
      <c r="B2630" s="89"/>
      <c r="C2630" s="262" t="s">
        <v>759</v>
      </c>
      <c r="D2630" s="84">
        <v>43591</v>
      </c>
      <c r="E2630" s="85" t="s">
        <v>5899</v>
      </c>
      <c r="F2630" s="85" t="s">
        <v>671</v>
      </c>
      <c r="G2630" s="85">
        <v>377679</v>
      </c>
      <c r="H2630" s="89"/>
      <c r="I2630" s="263" t="s">
        <v>6734</v>
      </c>
      <c r="J2630" s="89"/>
      <c r="K2630" s="89"/>
      <c r="L2630" s="89"/>
      <c r="M2630" s="89"/>
      <c r="N2630" s="264">
        <v>0</v>
      </c>
      <c r="O2630" s="264">
        <v>13263.04</v>
      </c>
      <c r="P2630" s="89" t="s">
        <v>670</v>
      </c>
    </row>
    <row r="2631" spans="1:16" ht="76.5" hidden="1">
      <c r="A2631" s="261" t="s">
        <v>559</v>
      </c>
      <c r="B2631" s="89"/>
      <c r="C2631" s="262" t="s">
        <v>759</v>
      </c>
      <c r="D2631" s="84">
        <v>43591</v>
      </c>
      <c r="E2631" s="85" t="s">
        <v>5899</v>
      </c>
      <c r="F2631" s="85" t="s">
        <v>671</v>
      </c>
      <c r="G2631" s="85">
        <v>377677</v>
      </c>
      <c r="H2631" s="89"/>
      <c r="I2631" s="263" t="s">
        <v>6731</v>
      </c>
      <c r="J2631" s="89"/>
      <c r="K2631" s="89"/>
      <c r="L2631" s="89"/>
      <c r="M2631" s="89"/>
      <c r="N2631" s="264">
        <v>0</v>
      </c>
      <c r="O2631" s="264">
        <v>281572.21000000002</v>
      </c>
      <c r="P2631" s="89" t="s">
        <v>670</v>
      </c>
    </row>
    <row r="2632" spans="1:16" ht="76.5" hidden="1">
      <c r="A2632" s="261" t="s">
        <v>559</v>
      </c>
      <c r="B2632" s="89"/>
      <c r="C2632" s="262" t="s">
        <v>759</v>
      </c>
      <c r="D2632" s="84">
        <v>43591</v>
      </c>
      <c r="E2632" s="85" t="s">
        <v>5899</v>
      </c>
      <c r="F2632" s="85" t="s">
        <v>671</v>
      </c>
      <c r="G2632" s="85">
        <v>377404</v>
      </c>
      <c r="H2632" s="89"/>
      <c r="I2632" s="263" t="s">
        <v>6735</v>
      </c>
      <c r="J2632" s="89"/>
      <c r="K2632" s="89"/>
      <c r="L2632" s="89"/>
      <c r="M2632" s="89"/>
      <c r="N2632" s="264">
        <v>0</v>
      </c>
      <c r="O2632" s="264">
        <v>1922.22</v>
      </c>
      <c r="P2632" s="89" t="s">
        <v>670</v>
      </c>
    </row>
    <row r="2633" spans="1:16" ht="76.5" hidden="1">
      <c r="A2633" s="261" t="s">
        <v>559</v>
      </c>
      <c r="B2633" s="89"/>
      <c r="C2633" s="262" t="s">
        <v>759</v>
      </c>
      <c r="D2633" s="84">
        <v>43591</v>
      </c>
      <c r="E2633" s="85" t="s">
        <v>5899</v>
      </c>
      <c r="F2633" s="85" t="s">
        <v>671</v>
      </c>
      <c r="G2633" s="85">
        <v>377681</v>
      </c>
      <c r="H2633" s="89"/>
      <c r="I2633" s="263" t="s">
        <v>6736</v>
      </c>
      <c r="J2633" s="89"/>
      <c r="K2633" s="89"/>
      <c r="L2633" s="89"/>
      <c r="M2633" s="89"/>
      <c r="N2633" s="264">
        <v>0</v>
      </c>
      <c r="O2633" s="264">
        <v>69957.78</v>
      </c>
      <c r="P2633" s="89" t="s">
        <v>670</v>
      </c>
    </row>
    <row r="2634" spans="1:16" ht="76.5" hidden="1">
      <c r="A2634" s="261" t="s">
        <v>559</v>
      </c>
      <c r="B2634" s="89"/>
      <c r="C2634" s="262" t="s">
        <v>759</v>
      </c>
      <c r="D2634" s="84">
        <v>43591</v>
      </c>
      <c r="E2634" s="85" t="s">
        <v>5899</v>
      </c>
      <c r="F2634" s="85" t="s">
        <v>671</v>
      </c>
      <c r="G2634" s="85">
        <v>377406</v>
      </c>
      <c r="H2634" s="89"/>
      <c r="I2634" s="263" t="s">
        <v>6732</v>
      </c>
      <c r="J2634" s="89"/>
      <c r="K2634" s="89"/>
      <c r="L2634" s="89"/>
      <c r="M2634" s="89"/>
      <c r="N2634" s="264">
        <v>0</v>
      </c>
      <c r="O2634" s="264">
        <v>380817.27</v>
      </c>
      <c r="P2634" s="89" t="s">
        <v>670</v>
      </c>
    </row>
    <row r="2635" spans="1:16" ht="76.5" hidden="1">
      <c r="A2635" s="261" t="s">
        <v>559</v>
      </c>
      <c r="B2635" s="89"/>
      <c r="C2635" s="262" t="s">
        <v>759</v>
      </c>
      <c r="D2635" s="84">
        <v>43591</v>
      </c>
      <c r="E2635" s="85" t="s">
        <v>5899</v>
      </c>
      <c r="F2635" s="85" t="s">
        <v>671</v>
      </c>
      <c r="G2635" s="85">
        <v>378172</v>
      </c>
      <c r="H2635" s="89"/>
      <c r="I2635" s="263" t="s">
        <v>6737</v>
      </c>
      <c r="J2635" s="89"/>
      <c r="K2635" s="89"/>
      <c r="L2635" s="89"/>
      <c r="M2635" s="89"/>
      <c r="N2635" s="264">
        <v>0</v>
      </c>
      <c r="O2635" s="264">
        <v>93163.34</v>
      </c>
      <c r="P2635" s="89" t="s">
        <v>670</v>
      </c>
    </row>
    <row r="2636" spans="1:16" ht="76.5" hidden="1">
      <c r="A2636" s="261" t="s">
        <v>559</v>
      </c>
      <c r="B2636" s="89"/>
      <c r="C2636" s="262" t="s">
        <v>759</v>
      </c>
      <c r="D2636" s="84">
        <v>43591</v>
      </c>
      <c r="E2636" s="85" t="s">
        <v>5899</v>
      </c>
      <c r="F2636" s="85" t="s">
        <v>671</v>
      </c>
      <c r="G2636" s="85">
        <v>378170</v>
      </c>
      <c r="H2636" s="89"/>
      <c r="I2636" s="263" t="s">
        <v>6738</v>
      </c>
      <c r="J2636" s="89"/>
      <c r="K2636" s="89"/>
      <c r="L2636" s="89"/>
      <c r="M2636" s="89"/>
      <c r="N2636" s="264">
        <v>0</v>
      </c>
      <c r="O2636" s="264">
        <v>127802.48</v>
      </c>
      <c r="P2636" s="89" t="s">
        <v>670</v>
      </c>
    </row>
    <row r="2637" spans="1:16" ht="63.75" hidden="1">
      <c r="A2637" s="261">
        <v>291</v>
      </c>
      <c r="B2637" s="89"/>
      <c r="C2637" s="262" t="s">
        <v>129</v>
      </c>
      <c r="D2637" s="84">
        <v>43591</v>
      </c>
      <c r="E2637" s="85" t="s">
        <v>5900</v>
      </c>
      <c r="F2637" s="85" t="s">
        <v>11</v>
      </c>
      <c r="G2637" s="85">
        <v>1030678</v>
      </c>
      <c r="H2637" s="89"/>
      <c r="I2637" s="263" t="s">
        <v>6739</v>
      </c>
      <c r="J2637" s="89"/>
      <c r="K2637" s="89"/>
      <c r="L2637" s="89"/>
      <c r="M2637" s="89"/>
      <c r="N2637" s="264">
        <v>50</v>
      </c>
      <c r="O2637" s="264">
        <v>0</v>
      </c>
      <c r="P2637" s="89" t="s">
        <v>670</v>
      </c>
    </row>
    <row r="2638" spans="1:16" ht="76.5" hidden="1">
      <c r="A2638" s="261" t="s">
        <v>557</v>
      </c>
      <c r="B2638" s="89"/>
      <c r="C2638" s="262" t="s">
        <v>777</v>
      </c>
      <c r="D2638" s="84">
        <v>43591</v>
      </c>
      <c r="E2638" s="85" t="s">
        <v>5901</v>
      </c>
      <c r="F2638" s="85" t="s">
        <v>6</v>
      </c>
      <c r="G2638" s="85">
        <v>1114886</v>
      </c>
      <c r="H2638" s="89"/>
      <c r="I2638" s="263" t="s">
        <v>6740</v>
      </c>
      <c r="J2638" s="89"/>
      <c r="K2638" s="89"/>
      <c r="L2638" s="89"/>
      <c r="M2638" s="89"/>
      <c r="N2638" s="264">
        <v>0</v>
      </c>
      <c r="O2638" s="264">
        <v>330000</v>
      </c>
      <c r="P2638" s="89" t="s">
        <v>670</v>
      </c>
    </row>
    <row r="2639" spans="1:16" ht="51" hidden="1">
      <c r="A2639" s="261">
        <v>513</v>
      </c>
      <c r="B2639" s="89"/>
      <c r="C2639" s="262" t="s">
        <v>171</v>
      </c>
      <c r="D2639" s="84">
        <v>43591</v>
      </c>
      <c r="E2639" s="85" t="s">
        <v>5902</v>
      </c>
      <c r="F2639" s="85" t="s">
        <v>15</v>
      </c>
      <c r="G2639" s="85">
        <v>1031290</v>
      </c>
      <c r="H2639" s="89"/>
      <c r="I2639" s="263" t="s">
        <v>1404</v>
      </c>
      <c r="J2639" s="89"/>
      <c r="K2639" s="89"/>
      <c r="L2639" s="89"/>
      <c r="M2639" s="89"/>
      <c r="N2639" s="264">
        <v>50</v>
      </c>
      <c r="O2639" s="264">
        <v>0</v>
      </c>
      <c r="P2639" s="89" t="s">
        <v>670</v>
      </c>
    </row>
    <row r="2640" spans="1:16" ht="38.25" hidden="1">
      <c r="A2640" s="261">
        <v>35</v>
      </c>
      <c r="B2640" s="89"/>
      <c r="C2640" s="262" t="s">
        <v>46</v>
      </c>
      <c r="D2640" s="84">
        <v>43592</v>
      </c>
      <c r="E2640" s="85" t="s">
        <v>5903</v>
      </c>
      <c r="F2640" s="85" t="s">
        <v>3</v>
      </c>
      <c r="G2640" s="85">
        <v>1738531</v>
      </c>
      <c r="H2640" s="89"/>
      <c r="I2640" s="263" t="s">
        <v>6741</v>
      </c>
      <c r="J2640" s="89"/>
      <c r="K2640" s="89"/>
      <c r="L2640" s="89"/>
      <c r="M2640" s="89"/>
      <c r="N2640" s="264">
        <v>0</v>
      </c>
      <c r="O2640" s="264">
        <v>1000</v>
      </c>
      <c r="P2640" s="89" t="s">
        <v>670</v>
      </c>
    </row>
    <row r="2641" spans="1:16" ht="63.75" hidden="1">
      <c r="A2641" s="261">
        <v>526</v>
      </c>
      <c r="B2641" s="89"/>
      <c r="C2641" s="262" t="s">
        <v>610</v>
      </c>
      <c r="D2641" s="84">
        <v>43592</v>
      </c>
      <c r="E2641" s="85" t="s">
        <v>5904</v>
      </c>
      <c r="F2641" s="85" t="s">
        <v>3</v>
      </c>
      <c r="G2641" s="85">
        <v>1738551</v>
      </c>
      <c r="H2641" s="89"/>
      <c r="I2641" s="263" t="s">
        <v>6742</v>
      </c>
      <c r="J2641" s="89"/>
      <c r="K2641" s="89"/>
      <c r="L2641" s="89"/>
      <c r="M2641" s="89"/>
      <c r="N2641" s="264">
        <v>0</v>
      </c>
      <c r="O2641" s="264">
        <v>0.8</v>
      </c>
      <c r="P2641" s="89" t="s">
        <v>670</v>
      </c>
    </row>
    <row r="2642" spans="1:16" ht="51" hidden="1">
      <c r="A2642" s="261">
        <v>661</v>
      </c>
      <c r="B2642" s="89"/>
      <c r="C2642" s="262" t="s">
        <v>189</v>
      </c>
      <c r="D2642" s="84">
        <v>43592</v>
      </c>
      <c r="E2642" s="85" t="s">
        <v>5905</v>
      </c>
      <c r="F2642" s="85" t="s">
        <v>3</v>
      </c>
      <c r="G2642" s="85">
        <v>1738524</v>
      </c>
      <c r="H2642" s="89"/>
      <c r="I2642" s="263" t="s">
        <v>6743</v>
      </c>
      <c r="J2642" s="89"/>
      <c r="K2642" s="89"/>
      <c r="L2642" s="89"/>
      <c r="M2642" s="89"/>
      <c r="N2642" s="264">
        <v>0</v>
      </c>
      <c r="O2642" s="264">
        <v>6716.32</v>
      </c>
      <c r="P2642" s="89" t="s">
        <v>670</v>
      </c>
    </row>
    <row r="2643" spans="1:16" ht="51" hidden="1">
      <c r="A2643" s="261" t="s">
        <v>565</v>
      </c>
      <c r="B2643" s="89"/>
      <c r="C2643" s="262" t="s">
        <v>615</v>
      </c>
      <c r="D2643" s="84">
        <v>43592</v>
      </c>
      <c r="E2643" s="85" t="s">
        <v>5906</v>
      </c>
      <c r="F2643" s="85" t="s">
        <v>3</v>
      </c>
      <c r="G2643" s="85">
        <v>1738497</v>
      </c>
      <c r="H2643" s="89"/>
      <c r="I2643" s="263" t="s">
        <v>6744</v>
      </c>
      <c r="J2643" s="89"/>
      <c r="K2643" s="89"/>
      <c r="L2643" s="89"/>
      <c r="M2643" s="89"/>
      <c r="N2643" s="264">
        <v>0</v>
      </c>
      <c r="O2643" s="264">
        <v>20000</v>
      </c>
      <c r="P2643" s="89" t="s">
        <v>670</v>
      </c>
    </row>
    <row r="2644" spans="1:16" ht="51" hidden="1">
      <c r="A2644" s="261">
        <v>526</v>
      </c>
      <c r="B2644" s="89"/>
      <c r="C2644" s="262" t="s">
        <v>610</v>
      </c>
      <c r="D2644" s="84">
        <v>43592</v>
      </c>
      <c r="E2644" s="85" t="s">
        <v>5907</v>
      </c>
      <c r="F2644" s="85" t="s">
        <v>3</v>
      </c>
      <c r="G2644" s="85">
        <v>1738489</v>
      </c>
      <c r="H2644" s="89"/>
      <c r="I2644" s="263" t="s">
        <v>6745</v>
      </c>
      <c r="J2644" s="89"/>
      <c r="K2644" s="89"/>
      <c r="L2644" s="89"/>
      <c r="M2644" s="89"/>
      <c r="N2644" s="264">
        <v>0</v>
      </c>
      <c r="O2644" s="264">
        <v>399.90000000000003</v>
      </c>
      <c r="P2644" s="89" t="s">
        <v>670</v>
      </c>
    </row>
    <row r="2645" spans="1:16" ht="51" hidden="1">
      <c r="A2645" s="261" t="s">
        <v>565</v>
      </c>
      <c r="B2645" s="89"/>
      <c r="C2645" s="262" t="s">
        <v>615</v>
      </c>
      <c r="D2645" s="84">
        <v>43592</v>
      </c>
      <c r="E2645" s="85" t="s">
        <v>5908</v>
      </c>
      <c r="F2645" s="85" t="s">
        <v>3</v>
      </c>
      <c r="G2645" s="85">
        <v>1738475</v>
      </c>
      <c r="H2645" s="89"/>
      <c r="I2645" s="263" t="s">
        <v>6746</v>
      </c>
      <c r="J2645" s="89"/>
      <c r="K2645" s="89"/>
      <c r="L2645" s="89"/>
      <c r="M2645" s="89"/>
      <c r="N2645" s="264">
        <v>0</v>
      </c>
      <c r="O2645" s="264">
        <v>677.36</v>
      </c>
      <c r="P2645" s="89" t="s">
        <v>670</v>
      </c>
    </row>
    <row r="2646" spans="1:16" ht="38.25" hidden="1">
      <c r="A2646" s="261" t="s">
        <v>565</v>
      </c>
      <c r="B2646" s="89"/>
      <c r="C2646" s="262" t="s">
        <v>615</v>
      </c>
      <c r="D2646" s="84">
        <v>43592</v>
      </c>
      <c r="E2646" s="85" t="s">
        <v>5909</v>
      </c>
      <c r="F2646" s="85" t="s">
        <v>3</v>
      </c>
      <c r="G2646" s="85">
        <v>1738472</v>
      </c>
      <c r="H2646" s="89"/>
      <c r="I2646" s="263" t="s">
        <v>6747</v>
      </c>
      <c r="J2646" s="89"/>
      <c r="K2646" s="89"/>
      <c r="L2646" s="89"/>
      <c r="M2646" s="89"/>
      <c r="N2646" s="264">
        <v>0</v>
      </c>
      <c r="O2646" s="264">
        <v>1721.26</v>
      </c>
      <c r="P2646" s="89" t="s">
        <v>670</v>
      </c>
    </row>
    <row r="2647" spans="1:16" ht="51" hidden="1">
      <c r="A2647" s="261" t="s">
        <v>565</v>
      </c>
      <c r="B2647" s="89"/>
      <c r="C2647" s="262" t="s">
        <v>615</v>
      </c>
      <c r="D2647" s="84">
        <v>43592</v>
      </c>
      <c r="E2647" s="85" t="s">
        <v>5910</v>
      </c>
      <c r="F2647" s="85" t="s">
        <v>3</v>
      </c>
      <c r="G2647" s="85">
        <v>1738597</v>
      </c>
      <c r="H2647" s="89"/>
      <c r="I2647" s="263" t="s">
        <v>6748</v>
      </c>
      <c r="J2647" s="89"/>
      <c r="K2647" s="89"/>
      <c r="L2647" s="89"/>
      <c r="M2647" s="89"/>
      <c r="N2647" s="264">
        <v>0</v>
      </c>
      <c r="O2647" s="264">
        <v>34270</v>
      </c>
      <c r="P2647" s="89" t="s">
        <v>670</v>
      </c>
    </row>
    <row r="2648" spans="1:16" ht="51" hidden="1">
      <c r="A2648" s="261">
        <v>132</v>
      </c>
      <c r="B2648" s="89"/>
      <c r="C2648" s="262" t="s">
        <v>68</v>
      </c>
      <c r="D2648" s="84">
        <v>43592</v>
      </c>
      <c r="E2648" s="85" t="s">
        <v>5911</v>
      </c>
      <c r="F2648" s="85" t="s">
        <v>3</v>
      </c>
      <c r="G2648" s="85">
        <v>1738586</v>
      </c>
      <c r="H2648" s="89"/>
      <c r="I2648" s="263" t="s">
        <v>6749</v>
      </c>
      <c r="J2648" s="89"/>
      <c r="K2648" s="89"/>
      <c r="L2648" s="89"/>
      <c r="M2648" s="89"/>
      <c r="N2648" s="264">
        <v>0</v>
      </c>
      <c r="O2648" s="264">
        <v>5505.9000000000005</v>
      </c>
      <c r="P2648" s="89" t="s">
        <v>670</v>
      </c>
    </row>
    <row r="2649" spans="1:16" ht="51" hidden="1">
      <c r="A2649" s="261" t="s">
        <v>565</v>
      </c>
      <c r="B2649" s="89"/>
      <c r="C2649" s="262" t="s">
        <v>615</v>
      </c>
      <c r="D2649" s="84">
        <v>43592</v>
      </c>
      <c r="E2649" s="85" t="s">
        <v>5912</v>
      </c>
      <c r="F2649" s="85" t="s">
        <v>3</v>
      </c>
      <c r="G2649" s="85">
        <v>1738575</v>
      </c>
      <c r="H2649" s="89"/>
      <c r="I2649" s="263" t="s">
        <v>6750</v>
      </c>
      <c r="J2649" s="89"/>
      <c r="K2649" s="89"/>
      <c r="L2649" s="89"/>
      <c r="M2649" s="89"/>
      <c r="N2649" s="264">
        <v>0</v>
      </c>
      <c r="O2649" s="264">
        <v>2670.63</v>
      </c>
      <c r="P2649" s="89" t="s">
        <v>670</v>
      </c>
    </row>
    <row r="2650" spans="1:16" ht="89.25" hidden="1">
      <c r="A2650" s="261">
        <v>270</v>
      </c>
      <c r="B2650" s="89"/>
      <c r="C2650" s="262" t="s">
        <v>120</v>
      </c>
      <c r="D2650" s="84">
        <v>43592</v>
      </c>
      <c r="E2650" s="85" t="s">
        <v>5913</v>
      </c>
      <c r="F2650" s="85" t="s">
        <v>3</v>
      </c>
      <c r="G2650" s="85">
        <v>1738400</v>
      </c>
      <c r="H2650" s="89"/>
      <c r="I2650" s="263" t="s">
        <v>8433</v>
      </c>
      <c r="J2650" s="89"/>
      <c r="K2650" s="89"/>
      <c r="L2650" s="89"/>
      <c r="M2650" s="89"/>
      <c r="N2650" s="264">
        <v>0</v>
      </c>
      <c r="O2650" s="264">
        <v>86350.77</v>
      </c>
      <c r="P2650" s="89" t="s">
        <v>670</v>
      </c>
    </row>
    <row r="2651" spans="1:16" ht="89.25" hidden="1">
      <c r="A2651" s="261">
        <v>270</v>
      </c>
      <c r="B2651" s="89"/>
      <c r="C2651" s="262" t="s">
        <v>120</v>
      </c>
      <c r="D2651" s="84">
        <v>43592</v>
      </c>
      <c r="E2651" s="85" t="s">
        <v>5913</v>
      </c>
      <c r="F2651" s="85" t="s">
        <v>3</v>
      </c>
      <c r="G2651" s="85">
        <v>1738400</v>
      </c>
      <c r="H2651" s="89"/>
      <c r="I2651" s="263" t="s">
        <v>8433</v>
      </c>
      <c r="J2651" s="89"/>
      <c r="K2651" s="89"/>
      <c r="L2651" s="89"/>
      <c r="M2651" s="89"/>
      <c r="N2651" s="264">
        <v>0</v>
      </c>
      <c r="O2651" s="264">
        <v>18893.66</v>
      </c>
      <c r="P2651" s="89" t="s">
        <v>670</v>
      </c>
    </row>
    <row r="2652" spans="1:16" ht="89.25" hidden="1">
      <c r="A2652" s="261">
        <v>660</v>
      </c>
      <c r="B2652" s="89"/>
      <c r="C2652" s="262" t="s">
        <v>188</v>
      </c>
      <c r="D2652" s="84">
        <v>43592</v>
      </c>
      <c r="E2652" s="85" t="s">
        <v>5914</v>
      </c>
      <c r="F2652" s="85" t="s">
        <v>3</v>
      </c>
      <c r="G2652" s="85">
        <v>1738397</v>
      </c>
      <c r="H2652" s="89"/>
      <c r="I2652" s="263" t="s">
        <v>8434</v>
      </c>
      <c r="J2652" s="89"/>
      <c r="K2652" s="89"/>
      <c r="L2652" s="89"/>
      <c r="M2652" s="89"/>
      <c r="N2652" s="264">
        <v>0</v>
      </c>
      <c r="O2652" s="264">
        <v>9278.61</v>
      </c>
      <c r="P2652" s="89" t="s">
        <v>670</v>
      </c>
    </row>
    <row r="2653" spans="1:16" ht="89.25" hidden="1">
      <c r="A2653" s="261">
        <v>572</v>
      </c>
      <c r="B2653" s="89"/>
      <c r="C2653" s="262" t="s">
        <v>177</v>
      </c>
      <c r="D2653" s="84">
        <v>43592</v>
      </c>
      <c r="E2653" s="85" t="s">
        <v>5914</v>
      </c>
      <c r="F2653" s="85" t="s">
        <v>3</v>
      </c>
      <c r="G2653" s="85">
        <v>1738397</v>
      </c>
      <c r="H2653" s="89"/>
      <c r="I2653" s="263" t="s">
        <v>8434</v>
      </c>
      <c r="J2653" s="89"/>
      <c r="K2653" s="89"/>
      <c r="L2653" s="89"/>
      <c r="M2653" s="89"/>
      <c r="N2653" s="264">
        <v>0</v>
      </c>
      <c r="O2653" s="264">
        <v>3150.4</v>
      </c>
      <c r="P2653" s="89" t="s">
        <v>670</v>
      </c>
    </row>
    <row r="2654" spans="1:16" ht="89.25" hidden="1">
      <c r="A2654" s="261">
        <v>47</v>
      </c>
      <c r="B2654" s="89"/>
      <c r="C2654" s="262" t="s">
        <v>49</v>
      </c>
      <c r="D2654" s="84">
        <v>43592</v>
      </c>
      <c r="E2654" s="85" t="s">
        <v>5914</v>
      </c>
      <c r="F2654" s="85" t="s">
        <v>3</v>
      </c>
      <c r="G2654" s="85">
        <v>1738397</v>
      </c>
      <c r="H2654" s="89"/>
      <c r="I2654" s="263" t="s">
        <v>8434</v>
      </c>
      <c r="J2654" s="89"/>
      <c r="K2654" s="89"/>
      <c r="L2654" s="89"/>
      <c r="M2654" s="89"/>
      <c r="N2654" s="264">
        <v>0</v>
      </c>
      <c r="O2654" s="264">
        <v>16891.2</v>
      </c>
      <c r="P2654" s="89" t="s">
        <v>670</v>
      </c>
    </row>
    <row r="2655" spans="1:16" ht="89.25" hidden="1">
      <c r="A2655" s="261">
        <v>512</v>
      </c>
      <c r="B2655" s="89"/>
      <c r="C2655" s="262" t="s">
        <v>779</v>
      </c>
      <c r="D2655" s="84">
        <v>43592</v>
      </c>
      <c r="E2655" s="85" t="s">
        <v>5914</v>
      </c>
      <c r="F2655" s="85" t="s">
        <v>3</v>
      </c>
      <c r="G2655" s="85">
        <v>1738397</v>
      </c>
      <c r="H2655" s="89"/>
      <c r="I2655" s="263" t="s">
        <v>8434</v>
      </c>
      <c r="J2655" s="89"/>
      <c r="K2655" s="89"/>
      <c r="L2655" s="89"/>
      <c r="M2655" s="89"/>
      <c r="N2655" s="264">
        <v>0</v>
      </c>
      <c r="O2655" s="264">
        <v>11327.58</v>
      </c>
      <c r="P2655" s="89" t="s">
        <v>670</v>
      </c>
    </row>
    <row r="2656" spans="1:16" ht="89.25" hidden="1">
      <c r="A2656" s="261">
        <v>580</v>
      </c>
      <c r="B2656" s="89"/>
      <c r="C2656" s="262" t="s">
        <v>180</v>
      </c>
      <c r="D2656" s="84">
        <v>43592</v>
      </c>
      <c r="E2656" s="85" t="s">
        <v>5914</v>
      </c>
      <c r="F2656" s="85" t="s">
        <v>3</v>
      </c>
      <c r="G2656" s="85">
        <v>1738397</v>
      </c>
      <c r="H2656" s="89"/>
      <c r="I2656" s="263" t="s">
        <v>8434</v>
      </c>
      <c r="J2656" s="89"/>
      <c r="K2656" s="89"/>
      <c r="L2656" s="89"/>
      <c r="M2656" s="89"/>
      <c r="N2656" s="264">
        <v>0</v>
      </c>
      <c r="O2656" s="264">
        <v>8227.44</v>
      </c>
      <c r="P2656" s="89" t="s">
        <v>670</v>
      </c>
    </row>
    <row r="2657" spans="1:16" ht="89.25" hidden="1">
      <c r="A2657" s="261">
        <v>206</v>
      </c>
      <c r="B2657" s="89"/>
      <c r="C2657" s="262" t="s">
        <v>97</v>
      </c>
      <c r="D2657" s="84">
        <v>43592</v>
      </c>
      <c r="E2657" s="85" t="s">
        <v>5914</v>
      </c>
      <c r="F2657" s="85" t="s">
        <v>3</v>
      </c>
      <c r="G2657" s="85">
        <v>1738397</v>
      </c>
      <c r="H2657" s="89"/>
      <c r="I2657" s="263" t="s">
        <v>8434</v>
      </c>
      <c r="J2657" s="89"/>
      <c r="K2657" s="89"/>
      <c r="L2657" s="89"/>
      <c r="M2657" s="89"/>
      <c r="N2657" s="264">
        <v>0</v>
      </c>
      <c r="O2657" s="264">
        <v>10912.05</v>
      </c>
      <c r="P2657" s="89" t="s">
        <v>670</v>
      </c>
    </row>
    <row r="2658" spans="1:16" ht="89.25" hidden="1">
      <c r="A2658" s="261">
        <v>20</v>
      </c>
      <c r="B2658" s="89"/>
      <c r="C2658" s="262" t="s">
        <v>44</v>
      </c>
      <c r="D2658" s="84">
        <v>43592</v>
      </c>
      <c r="E2658" s="85" t="s">
        <v>5914</v>
      </c>
      <c r="F2658" s="85" t="s">
        <v>3</v>
      </c>
      <c r="G2658" s="85">
        <v>1738397</v>
      </c>
      <c r="H2658" s="89"/>
      <c r="I2658" s="263" t="s">
        <v>8434</v>
      </c>
      <c r="J2658" s="89"/>
      <c r="K2658" s="89"/>
      <c r="L2658" s="89"/>
      <c r="M2658" s="89"/>
      <c r="N2658" s="264">
        <v>0</v>
      </c>
      <c r="O2658" s="264">
        <v>10458.450000000001</v>
      </c>
      <c r="P2658" s="89" t="s">
        <v>670</v>
      </c>
    </row>
    <row r="2659" spans="1:16" ht="89.25" hidden="1">
      <c r="A2659" s="261">
        <v>20</v>
      </c>
      <c r="B2659" s="89"/>
      <c r="C2659" s="262" t="s">
        <v>44</v>
      </c>
      <c r="D2659" s="84">
        <v>43592</v>
      </c>
      <c r="E2659" s="85" t="s">
        <v>5914</v>
      </c>
      <c r="F2659" s="85" t="s">
        <v>3</v>
      </c>
      <c r="G2659" s="85">
        <v>1738397</v>
      </c>
      <c r="H2659" s="89"/>
      <c r="I2659" s="263" t="s">
        <v>8434</v>
      </c>
      <c r="J2659" s="89"/>
      <c r="K2659" s="89"/>
      <c r="L2659" s="89"/>
      <c r="M2659" s="89"/>
      <c r="N2659" s="264">
        <v>0</v>
      </c>
      <c r="O2659" s="264">
        <v>266.56</v>
      </c>
      <c r="P2659" s="89" t="s">
        <v>670</v>
      </c>
    </row>
    <row r="2660" spans="1:16" ht="89.25" hidden="1">
      <c r="A2660" s="261">
        <v>283</v>
      </c>
      <c r="B2660" s="89"/>
      <c r="C2660" s="262" t="s">
        <v>125</v>
      </c>
      <c r="D2660" s="84">
        <v>43592</v>
      </c>
      <c r="E2660" s="85" t="s">
        <v>5914</v>
      </c>
      <c r="F2660" s="85" t="s">
        <v>3</v>
      </c>
      <c r="G2660" s="85">
        <v>1738397</v>
      </c>
      <c r="H2660" s="89"/>
      <c r="I2660" s="263" t="s">
        <v>8434</v>
      </c>
      <c r="J2660" s="89"/>
      <c r="K2660" s="89"/>
      <c r="L2660" s="89"/>
      <c r="M2660" s="89"/>
      <c r="N2660" s="264">
        <v>0</v>
      </c>
      <c r="O2660" s="264">
        <v>14450.25</v>
      </c>
      <c r="P2660" s="89" t="s">
        <v>670</v>
      </c>
    </row>
    <row r="2661" spans="1:16" ht="89.25" hidden="1">
      <c r="A2661" s="261">
        <v>15</v>
      </c>
      <c r="B2661" s="89"/>
      <c r="C2661" s="262" t="s">
        <v>42</v>
      </c>
      <c r="D2661" s="84">
        <v>43592</v>
      </c>
      <c r="E2661" s="85" t="s">
        <v>5915</v>
      </c>
      <c r="F2661" s="85" t="s">
        <v>3</v>
      </c>
      <c r="G2661" s="85">
        <v>1738396</v>
      </c>
      <c r="H2661" s="89"/>
      <c r="I2661" s="263" t="s">
        <v>8435</v>
      </c>
      <c r="J2661" s="89"/>
      <c r="K2661" s="89"/>
      <c r="L2661" s="89"/>
      <c r="M2661" s="89"/>
      <c r="N2661" s="264">
        <v>0</v>
      </c>
      <c r="O2661" s="264">
        <v>4066.19</v>
      </c>
      <c r="P2661" s="89" t="s">
        <v>670</v>
      </c>
    </row>
    <row r="2662" spans="1:16" ht="89.25" hidden="1">
      <c r="A2662" s="261">
        <v>283</v>
      </c>
      <c r="B2662" s="89"/>
      <c r="C2662" s="262" t="s">
        <v>125</v>
      </c>
      <c r="D2662" s="84">
        <v>43592</v>
      </c>
      <c r="E2662" s="85" t="s">
        <v>5915</v>
      </c>
      <c r="F2662" s="85" t="s">
        <v>3</v>
      </c>
      <c r="G2662" s="85">
        <v>1738396</v>
      </c>
      <c r="H2662" s="89"/>
      <c r="I2662" s="263" t="s">
        <v>8435</v>
      </c>
      <c r="J2662" s="89"/>
      <c r="K2662" s="89"/>
      <c r="L2662" s="89"/>
      <c r="M2662" s="89"/>
      <c r="N2662" s="264">
        <v>0</v>
      </c>
      <c r="O2662" s="264">
        <v>14023.35</v>
      </c>
      <c r="P2662" s="89" t="s">
        <v>670</v>
      </c>
    </row>
    <row r="2663" spans="1:16" ht="89.25" hidden="1">
      <c r="A2663" s="261">
        <v>572</v>
      </c>
      <c r="B2663" s="89"/>
      <c r="C2663" s="262" t="s">
        <v>177</v>
      </c>
      <c r="D2663" s="84">
        <v>43592</v>
      </c>
      <c r="E2663" s="85" t="s">
        <v>5915</v>
      </c>
      <c r="F2663" s="85" t="s">
        <v>3</v>
      </c>
      <c r="G2663" s="85">
        <v>1738396</v>
      </c>
      <c r="H2663" s="89"/>
      <c r="I2663" s="263" t="s">
        <v>8435</v>
      </c>
      <c r="J2663" s="89"/>
      <c r="K2663" s="89"/>
      <c r="L2663" s="89"/>
      <c r="M2663" s="89"/>
      <c r="N2663" s="264">
        <v>0</v>
      </c>
      <c r="O2663" s="264">
        <v>3550</v>
      </c>
      <c r="P2663" s="89" t="s">
        <v>670</v>
      </c>
    </row>
    <row r="2664" spans="1:16" ht="89.25" hidden="1">
      <c r="A2664" s="261">
        <v>20</v>
      </c>
      <c r="B2664" s="89"/>
      <c r="C2664" s="262" t="s">
        <v>44</v>
      </c>
      <c r="D2664" s="84">
        <v>43592</v>
      </c>
      <c r="E2664" s="85" t="s">
        <v>5915</v>
      </c>
      <c r="F2664" s="85" t="s">
        <v>3</v>
      </c>
      <c r="G2664" s="85">
        <v>1738396</v>
      </c>
      <c r="H2664" s="89"/>
      <c r="I2664" s="263" t="s">
        <v>8435</v>
      </c>
      <c r="J2664" s="89"/>
      <c r="K2664" s="89"/>
      <c r="L2664" s="89"/>
      <c r="M2664" s="89"/>
      <c r="N2664" s="264">
        <v>0</v>
      </c>
      <c r="O2664" s="264">
        <v>5410.39</v>
      </c>
      <c r="P2664" s="89" t="s">
        <v>670</v>
      </c>
    </row>
    <row r="2665" spans="1:16" ht="89.25" hidden="1">
      <c r="A2665" s="261">
        <v>283</v>
      </c>
      <c r="B2665" s="89"/>
      <c r="C2665" s="262" t="s">
        <v>125</v>
      </c>
      <c r="D2665" s="84">
        <v>43592</v>
      </c>
      <c r="E2665" s="85" t="s">
        <v>5915</v>
      </c>
      <c r="F2665" s="85" t="s">
        <v>3</v>
      </c>
      <c r="G2665" s="85">
        <v>1738396</v>
      </c>
      <c r="H2665" s="89"/>
      <c r="I2665" s="263" t="s">
        <v>8435</v>
      </c>
      <c r="J2665" s="89"/>
      <c r="K2665" s="89"/>
      <c r="L2665" s="89"/>
      <c r="M2665" s="89"/>
      <c r="N2665" s="264">
        <v>0</v>
      </c>
      <c r="O2665" s="264">
        <v>50614.26</v>
      </c>
      <c r="P2665" s="89" t="s">
        <v>670</v>
      </c>
    </row>
    <row r="2666" spans="1:16" ht="89.25" hidden="1">
      <c r="A2666" s="261">
        <v>512</v>
      </c>
      <c r="B2666" s="89"/>
      <c r="C2666" s="262" t="s">
        <v>779</v>
      </c>
      <c r="D2666" s="84">
        <v>43592</v>
      </c>
      <c r="E2666" s="85" t="s">
        <v>5915</v>
      </c>
      <c r="F2666" s="85" t="s">
        <v>3</v>
      </c>
      <c r="G2666" s="85">
        <v>1738396</v>
      </c>
      <c r="H2666" s="89"/>
      <c r="I2666" s="263" t="s">
        <v>8435</v>
      </c>
      <c r="J2666" s="89"/>
      <c r="K2666" s="89"/>
      <c r="L2666" s="89"/>
      <c r="M2666" s="89"/>
      <c r="N2666" s="264">
        <v>0</v>
      </c>
      <c r="O2666" s="264">
        <v>4697.3900000000003</v>
      </c>
      <c r="P2666" s="89" t="s">
        <v>670</v>
      </c>
    </row>
    <row r="2667" spans="1:16" ht="89.25" hidden="1">
      <c r="A2667" s="261">
        <v>15</v>
      </c>
      <c r="B2667" s="89"/>
      <c r="C2667" s="262" t="s">
        <v>42</v>
      </c>
      <c r="D2667" s="84">
        <v>43592</v>
      </c>
      <c r="E2667" s="85" t="s">
        <v>5915</v>
      </c>
      <c r="F2667" s="85" t="s">
        <v>3</v>
      </c>
      <c r="G2667" s="85">
        <v>1738396</v>
      </c>
      <c r="H2667" s="89"/>
      <c r="I2667" s="263" t="s">
        <v>8435</v>
      </c>
      <c r="J2667" s="89"/>
      <c r="K2667" s="89"/>
      <c r="L2667" s="89"/>
      <c r="M2667" s="89"/>
      <c r="N2667" s="264">
        <v>0</v>
      </c>
      <c r="O2667" s="264">
        <v>118.6</v>
      </c>
      <c r="P2667" s="89" t="s">
        <v>670</v>
      </c>
    </row>
    <row r="2668" spans="1:16" ht="89.25" hidden="1">
      <c r="A2668" s="261">
        <v>271</v>
      </c>
      <c r="B2668" s="89"/>
      <c r="C2668" s="262" t="s">
        <v>121</v>
      </c>
      <c r="D2668" s="84">
        <v>43592</v>
      </c>
      <c r="E2668" s="85" t="s">
        <v>5916</v>
      </c>
      <c r="F2668" s="85" t="s">
        <v>3</v>
      </c>
      <c r="G2668" s="85">
        <v>1738392</v>
      </c>
      <c r="H2668" s="89"/>
      <c r="I2668" s="263" t="s">
        <v>8436</v>
      </c>
      <c r="J2668" s="89"/>
      <c r="K2668" s="89"/>
      <c r="L2668" s="89"/>
      <c r="M2668" s="89"/>
      <c r="N2668" s="264">
        <v>0</v>
      </c>
      <c r="O2668" s="264">
        <v>7548.12</v>
      </c>
      <c r="P2668" s="89" t="s">
        <v>670</v>
      </c>
    </row>
    <row r="2669" spans="1:16" ht="89.25" hidden="1">
      <c r="A2669" s="261">
        <v>16</v>
      </c>
      <c r="B2669" s="89"/>
      <c r="C2669" s="262" t="s">
        <v>43</v>
      </c>
      <c r="D2669" s="84">
        <v>43592</v>
      </c>
      <c r="E2669" s="85" t="s">
        <v>5916</v>
      </c>
      <c r="F2669" s="85" t="s">
        <v>3</v>
      </c>
      <c r="G2669" s="85">
        <v>1738392</v>
      </c>
      <c r="H2669" s="89"/>
      <c r="I2669" s="263" t="s">
        <v>8436</v>
      </c>
      <c r="J2669" s="89"/>
      <c r="K2669" s="89"/>
      <c r="L2669" s="89"/>
      <c r="M2669" s="89"/>
      <c r="N2669" s="264">
        <v>0</v>
      </c>
      <c r="O2669" s="264">
        <v>7942.16</v>
      </c>
      <c r="P2669" s="89" t="s">
        <v>670</v>
      </c>
    </row>
    <row r="2670" spans="1:16" ht="89.25" hidden="1">
      <c r="A2670" s="261">
        <v>271</v>
      </c>
      <c r="B2670" s="89"/>
      <c r="C2670" s="262" t="s">
        <v>121</v>
      </c>
      <c r="D2670" s="84">
        <v>43592</v>
      </c>
      <c r="E2670" s="85" t="s">
        <v>5916</v>
      </c>
      <c r="F2670" s="85" t="s">
        <v>3</v>
      </c>
      <c r="G2670" s="85">
        <v>1738392</v>
      </c>
      <c r="H2670" s="89"/>
      <c r="I2670" s="263" t="s">
        <v>8436</v>
      </c>
      <c r="J2670" s="89"/>
      <c r="K2670" s="89"/>
      <c r="L2670" s="89"/>
      <c r="M2670" s="89"/>
      <c r="N2670" s="264">
        <v>0</v>
      </c>
      <c r="O2670" s="264">
        <v>45182.67</v>
      </c>
      <c r="P2670" s="89" t="s">
        <v>670</v>
      </c>
    </row>
    <row r="2671" spans="1:16" ht="89.25" hidden="1">
      <c r="A2671" s="261">
        <v>16</v>
      </c>
      <c r="B2671" s="89"/>
      <c r="C2671" s="262" t="s">
        <v>43</v>
      </c>
      <c r="D2671" s="84">
        <v>43592</v>
      </c>
      <c r="E2671" s="85" t="s">
        <v>5916</v>
      </c>
      <c r="F2671" s="85" t="s">
        <v>3</v>
      </c>
      <c r="G2671" s="85">
        <v>1738392</v>
      </c>
      <c r="H2671" s="89"/>
      <c r="I2671" s="263" t="s">
        <v>8436</v>
      </c>
      <c r="J2671" s="89"/>
      <c r="K2671" s="89"/>
      <c r="L2671" s="89"/>
      <c r="M2671" s="89"/>
      <c r="N2671" s="264">
        <v>0</v>
      </c>
      <c r="O2671" s="264">
        <v>10983.17</v>
      </c>
      <c r="P2671" s="89" t="s">
        <v>670</v>
      </c>
    </row>
    <row r="2672" spans="1:16" ht="89.25" hidden="1">
      <c r="A2672" s="261">
        <v>271</v>
      </c>
      <c r="B2672" s="89"/>
      <c r="C2672" s="262" t="s">
        <v>121</v>
      </c>
      <c r="D2672" s="84">
        <v>43592</v>
      </c>
      <c r="E2672" s="85" t="s">
        <v>5916</v>
      </c>
      <c r="F2672" s="85" t="s">
        <v>3</v>
      </c>
      <c r="G2672" s="85">
        <v>1738392</v>
      </c>
      <c r="H2672" s="89"/>
      <c r="I2672" s="263" t="s">
        <v>8436</v>
      </c>
      <c r="J2672" s="89"/>
      <c r="K2672" s="89"/>
      <c r="L2672" s="89"/>
      <c r="M2672" s="89"/>
      <c r="N2672" s="264">
        <v>0</v>
      </c>
      <c r="O2672" s="264">
        <v>12274.09</v>
      </c>
      <c r="P2672" s="89" t="s">
        <v>670</v>
      </c>
    </row>
    <row r="2673" spans="1:16" ht="89.25" hidden="1">
      <c r="A2673" s="261">
        <v>271</v>
      </c>
      <c r="B2673" s="89"/>
      <c r="C2673" s="262" t="s">
        <v>121</v>
      </c>
      <c r="D2673" s="84">
        <v>43592</v>
      </c>
      <c r="E2673" s="85" t="s">
        <v>5916</v>
      </c>
      <c r="F2673" s="85" t="s">
        <v>3</v>
      </c>
      <c r="G2673" s="85">
        <v>1738392</v>
      </c>
      <c r="H2673" s="89"/>
      <c r="I2673" s="263" t="s">
        <v>8436</v>
      </c>
      <c r="J2673" s="89"/>
      <c r="K2673" s="89"/>
      <c r="L2673" s="89"/>
      <c r="M2673" s="89"/>
      <c r="N2673" s="264">
        <v>0</v>
      </c>
      <c r="O2673" s="264">
        <v>14826.24</v>
      </c>
      <c r="P2673" s="89" t="s">
        <v>670</v>
      </c>
    </row>
    <row r="2674" spans="1:16" ht="89.25" hidden="1">
      <c r="A2674" s="261">
        <v>271</v>
      </c>
      <c r="B2674" s="89"/>
      <c r="C2674" s="262" t="s">
        <v>121</v>
      </c>
      <c r="D2674" s="84">
        <v>43592</v>
      </c>
      <c r="E2674" s="85" t="s">
        <v>5916</v>
      </c>
      <c r="F2674" s="85" t="s">
        <v>3</v>
      </c>
      <c r="G2674" s="85">
        <v>1738392</v>
      </c>
      <c r="H2674" s="89"/>
      <c r="I2674" s="263" t="s">
        <v>8436</v>
      </c>
      <c r="J2674" s="89"/>
      <c r="K2674" s="89"/>
      <c r="L2674" s="89"/>
      <c r="M2674" s="89"/>
      <c r="N2674" s="264">
        <v>0</v>
      </c>
      <c r="O2674" s="264">
        <v>11746.77</v>
      </c>
      <c r="P2674" s="89" t="s">
        <v>670</v>
      </c>
    </row>
    <row r="2675" spans="1:16" ht="89.25" hidden="1">
      <c r="A2675" s="261">
        <v>271</v>
      </c>
      <c r="B2675" s="89"/>
      <c r="C2675" s="262" t="s">
        <v>121</v>
      </c>
      <c r="D2675" s="84">
        <v>43592</v>
      </c>
      <c r="E2675" s="85" t="s">
        <v>5916</v>
      </c>
      <c r="F2675" s="85" t="s">
        <v>3</v>
      </c>
      <c r="G2675" s="85">
        <v>1738392</v>
      </c>
      <c r="H2675" s="89"/>
      <c r="I2675" s="263" t="s">
        <v>8436</v>
      </c>
      <c r="J2675" s="89"/>
      <c r="K2675" s="89"/>
      <c r="L2675" s="89"/>
      <c r="M2675" s="89"/>
      <c r="N2675" s="264">
        <v>0</v>
      </c>
      <c r="O2675" s="264">
        <v>18089.05</v>
      </c>
      <c r="P2675" s="89" t="s">
        <v>670</v>
      </c>
    </row>
    <row r="2676" spans="1:16" ht="89.25" hidden="1">
      <c r="A2676" s="261">
        <v>16</v>
      </c>
      <c r="B2676" s="89"/>
      <c r="C2676" s="262" t="s">
        <v>43</v>
      </c>
      <c r="D2676" s="84">
        <v>43592</v>
      </c>
      <c r="E2676" s="85" t="s">
        <v>5916</v>
      </c>
      <c r="F2676" s="85" t="s">
        <v>3</v>
      </c>
      <c r="G2676" s="85">
        <v>1738392</v>
      </c>
      <c r="H2676" s="89"/>
      <c r="I2676" s="263" t="s">
        <v>8436</v>
      </c>
      <c r="J2676" s="89"/>
      <c r="K2676" s="89"/>
      <c r="L2676" s="89"/>
      <c r="M2676" s="89"/>
      <c r="N2676" s="264">
        <v>0</v>
      </c>
      <c r="O2676" s="264">
        <v>13325.31</v>
      </c>
      <c r="P2676" s="89" t="s">
        <v>670</v>
      </c>
    </row>
    <row r="2677" spans="1:16" ht="89.25" hidden="1">
      <c r="A2677" s="261">
        <v>271</v>
      </c>
      <c r="B2677" s="89"/>
      <c r="C2677" s="262" t="s">
        <v>121</v>
      </c>
      <c r="D2677" s="84">
        <v>43592</v>
      </c>
      <c r="E2677" s="85" t="s">
        <v>5916</v>
      </c>
      <c r="F2677" s="85" t="s">
        <v>3</v>
      </c>
      <c r="G2677" s="85">
        <v>1738392</v>
      </c>
      <c r="H2677" s="89"/>
      <c r="I2677" s="263" t="s">
        <v>8436</v>
      </c>
      <c r="J2677" s="89"/>
      <c r="K2677" s="89"/>
      <c r="L2677" s="89"/>
      <c r="M2677" s="89"/>
      <c r="N2677" s="264">
        <v>0</v>
      </c>
      <c r="O2677" s="264">
        <v>14014.02</v>
      </c>
      <c r="P2677" s="89" t="s">
        <v>670</v>
      </c>
    </row>
    <row r="2678" spans="1:16" ht="89.25" hidden="1">
      <c r="A2678" s="261">
        <v>271</v>
      </c>
      <c r="B2678" s="89"/>
      <c r="C2678" s="262" t="s">
        <v>121</v>
      </c>
      <c r="D2678" s="84">
        <v>43592</v>
      </c>
      <c r="E2678" s="85" t="s">
        <v>5916</v>
      </c>
      <c r="F2678" s="85" t="s">
        <v>3</v>
      </c>
      <c r="G2678" s="85">
        <v>1738392</v>
      </c>
      <c r="H2678" s="89"/>
      <c r="I2678" s="263" t="s">
        <v>8436</v>
      </c>
      <c r="J2678" s="89"/>
      <c r="K2678" s="89"/>
      <c r="L2678" s="89"/>
      <c r="M2678" s="89"/>
      <c r="N2678" s="264">
        <v>0</v>
      </c>
      <c r="O2678" s="264">
        <v>24108.080000000002</v>
      </c>
      <c r="P2678" s="89" t="s">
        <v>670</v>
      </c>
    </row>
    <row r="2679" spans="1:16" ht="89.25" hidden="1">
      <c r="A2679" s="261">
        <v>16</v>
      </c>
      <c r="B2679" s="89"/>
      <c r="C2679" s="262" t="s">
        <v>43</v>
      </c>
      <c r="D2679" s="84">
        <v>43592</v>
      </c>
      <c r="E2679" s="85" t="s">
        <v>5916</v>
      </c>
      <c r="F2679" s="85" t="s">
        <v>3</v>
      </c>
      <c r="G2679" s="85">
        <v>1738392</v>
      </c>
      <c r="H2679" s="89"/>
      <c r="I2679" s="263" t="s">
        <v>8436</v>
      </c>
      <c r="J2679" s="89"/>
      <c r="K2679" s="89"/>
      <c r="L2679" s="89"/>
      <c r="M2679" s="89"/>
      <c r="N2679" s="264">
        <v>0</v>
      </c>
      <c r="O2679" s="264">
        <v>18125.36</v>
      </c>
      <c r="P2679" s="89" t="s">
        <v>670</v>
      </c>
    </row>
    <row r="2680" spans="1:16" ht="89.25" hidden="1">
      <c r="A2680" s="261">
        <v>271</v>
      </c>
      <c r="B2680" s="89"/>
      <c r="C2680" s="262" t="s">
        <v>121</v>
      </c>
      <c r="D2680" s="84">
        <v>43592</v>
      </c>
      <c r="E2680" s="85" t="s">
        <v>5916</v>
      </c>
      <c r="F2680" s="85" t="s">
        <v>3</v>
      </c>
      <c r="G2680" s="85">
        <v>1738392</v>
      </c>
      <c r="H2680" s="89"/>
      <c r="I2680" s="263" t="s">
        <v>8436</v>
      </c>
      <c r="J2680" s="89"/>
      <c r="K2680" s="89"/>
      <c r="L2680" s="89"/>
      <c r="M2680" s="89"/>
      <c r="N2680" s="264">
        <v>0</v>
      </c>
      <c r="O2680" s="264">
        <v>7413.12</v>
      </c>
      <c r="P2680" s="89" t="s">
        <v>670</v>
      </c>
    </row>
    <row r="2681" spans="1:16" ht="89.25" hidden="1">
      <c r="A2681" s="261">
        <v>271</v>
      </c>
      <c r="B2681" s="89"/>
      <c r="C2681" s="262" t="s">
        <v>121</v>
      </c>
      <c r="D2681" s="84">
        <v>43592</v>
      </c>
      <c r="E2681" s="85" t="s">
        <v>5916</v>
      </c>
      <c r="F2681" s="85" t="s">
        <v>3</v>
      </c>
      <c r="G2681" s="85">
        <v>1738392</v>
      </c>
      <c r="H2681" s="89"/>
      <c r="I2681" s="263" t="s">
        <v>8436</v>
      </c>
      <c r="J2681" s="89"/>
      <c r="K2681" s="89"/>
      <c r="L2681" s="89"/>
      <c r="M2681" s="89"/>
      <c r="N2681" s="264">
        <v>0</v>
      </c>
      <c r="O2681" s="264">
        <v>51709</v>
      </c>
      <c r="P2681" s="89" t="s">
        <v>670</v>
      </c>
    </row>
    <row r="2682" spans="1:16" ht="89.25" hidden="1">
      <c r="A2682" s="261">
        <v>271</v>
      </c>
      <c r="B2682" s="89"/>
      <c r="C2682" s="262" t="s">
        <v>121</v>
      </c>
      <c r="D2682" s="84">
        <v>43592</v>
      </c>
      <c r="E2682" s="85" t="s">
        <v>5916</v>
      </c>
      <c r="F2682" s="85" t="s">
        <v>3</v>
      </c>
      <c r="G2682" s="85">
        <v>1738392</v>
      </c>
      <c r="H2682" s="89"/>
      <c r="I2682" s="263" t="s">
        <v>8436</v>
      </c>
      <c r="J2682" s="89"/>
      <c r="K2682" s="89"/>
      <c r="L2682" s="89"/>
      <c r="M2682" s="89"/>
      <c r="N2682" s="264">
        <v>0</v>
      </c>
      <c r="O2682" s="264">
        <v>32961.31</v>
      </c>
      <c r="P2682" s="89" t="s">
        <v>670</v>
      </c>
    </row>
    <row r="2683" spans="1:16" ht="89.25" hidden="1">
      <c r="A2683" s="261">
        <v>271</v>
      </c>
      <c r="B2683" s="89"/>
      <c r="C2683" s="262" t="s">
        <v>121</v>
      </c>
      <c r="D2683" s="84">
        <v>43592</v>
      </c>
      <c r="E2683" s="85" t="s">
        <v>5916</v>
      </c>
      <c r="F2683" s="85" t="s">
        <v>3</v>
      </c>
      <c r="G2683" s="85">
        <v>1738392</v>
      </c>
      <c r="H2683" s="89"/>
      <c r="I2683" s="263" t="s">
        <v>8436</v>
      </c>
      <c r="J2683" s="89"/>
      <c r="K2683" s="89"/>
      <c r="L2683" s="89"/>
      <c r="M2683" s="89"/>
      <c r="N2683" s="264">
        <v>0</v>
      </c>
      <c r="O2683" s="264">
        <v>23764.720000000001</v>
      </c>
      <c r="P2683" s="89" t="s">
        <v>670</v>
      </c>
    </row>
    <row r="2684" spans="1:16" ht="89.25" hidden="1">
      <c r="A2684" s="261">
        <v>271</v>
      </c>
      <c r="B2684" s="89"/>
      <c r="C2684" s="262" t="s">
        <v>121</v>
      </c>
      <c r="D2684" s="84">
        <v>43592</v>
      </c>
      <c r="E2684" s="85" t="s">
        <v>5916</v>
      </c>
      <c r="F2684" s="85" t="s">
        <v>3</v>
      </c>
      <c r="G2684" s="85">
        <v>1738392</v>
      </c>
      <c r="H2684" s="89"/>
      <c r="I2684" s="263" t="s">
        <v>8436</v>
      </c>
      <c r="J2684" s="89"/>
      <c r="K2684" s="89"/>
      <c r="L2684" s="89"/>
      <c r="M2684" s="89"/>
      <c r="N2684" s="264">
        <v>0</v>
      </c>
      <c r="O2684" s="264">
        <v>31066.48</v>
      </c>
      <c r="P2684" s="89" t="s">
        <v>670</v>
      </c>
    </row>
    <row r="2685" spans="1:16" ht="89.25" hidden="1">
      <c r="A2685" s="261">
        <v>271</v>
      </c>
      <c r="B2685" s="89"/>
      <c r="C2685" s="262" t="s">
        <v>121</v>
      </c>
      <c r="D2685" s="84">
        <v>43592</v>
      </c>
      <c r="E2685" s="85" t="s">
        <v>5916</v>
      </c>
      <c r="F2685" s="85" t="s">
        <v>3</v>
      </c>
      <c r="G2685" s="85">
        <v>1738392</v>
      </c>
      <c r="H2685" s="89"/>
      <c r="I2685" s="263" t="s">
        <v>8436</v>
      </c>
      <c r="J2685" s="89"/>
      <c r="K2685" s="89"/>
      <c r="L2685" s="89"/>
      <c r="M2685" s="89"/>
      <c r="N2685" s="264">
        <v>0</v>
      </c>
      <c r="O2685" s="264">
        <v>19557.64</v>
      </c>
      <c r="P2685" s="89" t="s">
        <v>670</v>
      </c>
    </row>
    <row r="2686" spans="1:16" ht="89.25" hidden="1">
      <c r="A2686" s="261">
        <v>271</v>
      </c>
      <c r="B2686" s="89"/>
      <c r="C2686" s="262" t="s">
        <v>121</v>
      </c>
      <c r="D2686" s="84">
        <v>43592</v>
      </c>
      <c r="E2686" s="85" t="s">
        <v>5916</v>
      </c>
      <c r="F2686" s="85" t="s">
        <v>3</v>
      </c>
      <c r="G2686" s="85">
        <v>1738392</v>
      </c>
      <c r="H2686" s="89"/>
      <c r="I2686" s="263" t="s">
        <v>8436</v>
      </c>
      <c r="J2686" s="89"/>
      <c r="K2686" s="89"/>
      <c r="L2686" s="89"/>
      <c r="M2686" s="89"/>
      <c r="N2686" s="264">
        <v>0</v>
      </c>
      <c r="O2686" s="264">
        <v>11415.75</v>
      </c>
      <c r="P2686" s="89" t="s">
        <v>670</v>
      </c>
    </row>
    <row r="2687" spans="1:16" ht="89.25" hidden="1">
      <c r="A2687" s="261">
        <v>271</v>
      </c>
      <c r="B2687" s="89"/>
      <c r="C2687" s="262" t="s">
        <v>121</v>
      </c>
      <c r="D2687" s="84">
        <v>43592</v>
      </c>
      <c r="E2687" s="85" t="s">
        <v>5916</v>
      </c>
      <c r="F2687" s="85" t="s">
        <v>3</v>
      </c>
      <c r="G2687" s="85">
        <v>1738392</v>
      </c>
      <c r="H2687" s="89"/>
      <c r="I2687" s="263" t="s">
        <v>8436</v>
      </c>
      <c r="J2687" s="89"/>
      <c r="K2687" s="89"/>
      <c r="L2687" s="89"/>
      <c r="M2687" s="89"/>
      <c r="N2687" s="264">
        <v>0</v>
      </c>
      <c r="O2687" s="264">
        <v>13213.21</v>
      </c>
      <c r="P2687" s="89" t="s">
        <v>670</v>
      </c>
    </row>
    <row r="2688" spans="1:16" ht="89.25" hidden="1">
      <c r="A2688" s="261">
        <v>271</v>
      </c>
      <c r="B2688" s="89"/>
      <c r="C2688" s="262" t="s">
        <v>121</v>
      </c>
      <c r="D2688" s="84">
        <v>43592</v>
      </c>
      <c r="E2688" s="85" t="s">
        <v>5916</v>
      </c>
      <c r="F2688" s="85" t="s">
        <v>3</v>
      </c>
      <c r="G2688" s="85">
        <v>1738392</v>
      </c>
      <c r="H2688" s="89"/>
      <c r="I2688" s="263" t="s">
        <v>8436</v>
      </c>
      <c r="J2688" s="89"/>
      <c r="K2688" s="89"/>
      <c r="L2688" s="89"/>
      <c r="M2688" s="89"/>
      <c r="N2688" s="264">
        <v>0</v>
      </c>
      <c r="O2688" s="264">
        <v>37395.1</v>
      </c>
      <c r="P2688" s="89" t="s">
        <v>670</v>
      </c>
    </row>
    <row r="2689" spans="1:16" ht="89.25" hidden="1">
      <c r="A2689" s="261">
        <v>271</v>
      </c>
      <c r="B2689" s="89"/>
      <c r="C2689" s="262" t="s">
        <v>121</v>
      </c>
      <c r="D2689" s="84">
        <v>43592</v>
      </c>
      <c r="E2689" s="85" t="s">
        <v>5916</v>
      </c>
      <c r="F2689" s="85" t="s">
        <v>3</v>
      </c>
      <c r="G2689" s="85">
        <v>1738392</v>
      </c>
      <c r="H2689" s="89"/>
      <c r="I2689" s="263" t="s">
        <v>8436</v>
      </c>
      <c r="J2689" s="89"/>
      <c r="K2689" s="89"/>
      <c r="L2689" s="89"/>
      <c r="M2689" s="89"/>
      <c r="N2689" s="264">
        <v>0</v>
      </c>
      <c r="O2689" s="264">
        <v>29312.91</v>
      </c>
      <c r="P2689" s="89" t="s">
        <v>670</v>
      </c>
    </row>
    <row r="2690" spans="1:16" ht="89.25" hidden="1">
      <c r="A2690" s="261">
        <v>660</v>
      </c>
      <c r="B2690" s="89"/>
      <c r="C2690" s="262" t="s">
        <v>188</v>
      </c>
      <c r="D2690" s="84">
        <v>43592</v>
      </c>
      <c r="E2690" s="85" t="s">
        <v>5917</v>
      </c>
      <c r="F2690" s="85" t="s">
        <v>3</v>
      </c>
      <c r="G2690" s="85">
        <v>1738389</v>
      </c>
      <c r="H2690" s="89"/>
      <c r="I2690" s="263" t="s">
        <v>8437</v>
      </c>
      <c r="J2690" s="89"/>
      <c r="K2690" s="89"/>
      <c r="L2690" s="89"/>
      <c r="M2690" s="89"/>
      <c r="N2690" s="264">
        <v>0</v>
      </c>
      <c r="O2690" s="264">
        <v>14411.75</v>
      </c>
      <c r="P2690" s="89" t="s">
        <v>741</v>
      </c>
    </row>
    <row r="2691" spans="1:16" ht="89.25" hidden="1">
      <c r="A2691" s="261">
        <v>283</v>
      </c>
      <c r="B2691" s="89"/>
      <c r="C2691" s="262" t="s">
        <v>125</v>
      </c>
      <c r="D2691" s="84">
        <v>43592</v>
      </c>
      <c r="E2691" s="85" t="s">
        <v>5917</v>
      </c>
      <c r="F2691" s="85" t="s">
        <v>3</v>
      </c>
      <c r="G2691" s="85">
        <v>1738389</v>
      </c>
      <c r="H2691" s="89"/>
      <c r="I2691" s="263" t="s">
        <v>8437</v>
      </c>
      <c r="J2691" s="89"/>
      <c r="K2691" s="89"/>
      <c r="L2691" s="89"/>
      <c r="M2691" s="89"/>
      <c r="N2691" s="264">
        <v>0</v>
      </c>
      <c r="O2691" s="264">
        <v>370.54</v>
      </c>
      <c r="P2691" s="89" t="s">
        <v>741</v>
      </c>
    </row>
    <row r="2692" spans="1:16" ht="89.25" hidden="1">
      <c r="A2692" s="261">
        <v>15</v>
      </c>
      <c r="B2692" s="89"/>
      <c r="C2692" s="262" t="s">
        <v>42</v>
      </c>
      <c r="D2692" s="84">
        <v>43592</v>
      </c>
      <c r="E2692" s="85" t="s">
        <v>5917</v>
      </c>
      <c r="F2692" s="85" t="s">
        <v>3</v>
      </c>
      <c r="G2692" s="85">
        <v>1738389</v>
      </c>
      <c r="H2692" s="89"/>
      <c r="I2692" s="263" t="s">
        <v>8437</v>
      </c>
      <c r="J2692" s="89"/>
      <c r="K2692" s="89"/>
      <c r="L2692" s="89"/>
      <c r="M2692" s="89"/>
      <c r="N2692" s="264">
        <v>0</v>
      </c>
      <c r="O2692" s="264">
        <v>26855.3</v>
      </c>
      <c r="P2692" s="89" t="s">
        <v>741</v>
      </c>
    </row>
    <row r="2693" spans="1:16" ht="89.25" hidden="1">
      <c r="A2693" s="261">
        <v>269</v>
      </c>
      <c r="B2693" s="89"/>
      <c r="C2693" s="262" t="s">
        <v>119</v>
      </c>
      <c r="D2693" s="84">
        <v>43592</v>
      </c>
      <c r="E2693" s="85" t="s">
        <v>5917</v>
      </c>
      <c r="F2693" s="85" t="s">
        <v>3</v>
      </c>
      <c r="G2693" s="85">
        <v>1738389</v>
      </c>
      <c r="H2693" s="89"/>
      <c r="I2693" s="263" t="s">
        <v>8437</v>
      </c>
      <c r="J2693" s="89"/>
      <c r="K2693" s="89"/>
      <c r="L2693" s="89"/>
      <c r="M2693" s="89"/>
      <c r="N2693" s="264">
        <v>0</v>
      </c>
      <c r="O2693" s="264">
        <v>5317.2</v>
      </c>
      <c r="P2693" s="89" t="s">
        <v>741</v>
      </c>
    </row>
    <row r="2694" spans="1:16" ht="89.25" hidden="1">
      <c r="A2694" s="261">
        <v>16</v>
      </c>
      <c r="B2694" s="89"/>
      <c r="C2694" s="262" t="s">
        <v>43</v>
      </c>
      <c r="D2694" s="84">
        <v>43592</v>
      </c>
      <c r="E2694" s="85" t="s">
        <v>5917</v>
      </c>
      <c r="F2694" s="85" t="s">
        <v>3</v>
      </c>
      <c r="G2694" s="85">
        <v>1738389</v>
      </c>
      <c r="H2694" s="89"/>
      <c r="I2694" s="263" t="s">
        <v>8437</v>
      </c>
      <c r="J2694" s="89"/>
      <c r="K2694" s="89"/>
      <c r="L2694" s="89"/>
      <c r="M2694" s="89"/>
      <c r="N2694" s="264">
        <v>0</v>
      </c>
      <c r="O2694" s="264">
        <v>1818.5</v>
      </c>
      <c r="P2694" s="89" t="s">
        <v>741</v>
      </c>
    </row>
    <row r="2695" spans="1:16" ht="89.25" hidden="1">
      <c r="A2695" s="261">
        <v>580</v>
      </c>
      <c r="B2695" s="89"/>
      <c r="C2695" s="262" t="s">
        <v>180</v>
      </c>
      <c r="D2695" s="84">
        <v>43592</v>
      </c>
      <c r="E2695" s="85" t="s">
        <v>5917</v>
      </c>
      <c r="F2695" s="85" t="s">
        <v>3</v>
      </c>
      <c r="G2695" s="85">
        <v>1738389</v>
      </c>
      <c r="H2695" s="89"/>
      <c r="I2695" s="263" t="s">
        <v>8437</v>
      </c>
      <c r="J2695" s="89"/>
      <c r="K2695" s="89"/>
      <c r="L2695" s="89"/>
      <c r="M2695" s="89"/>
      <c r="N2695" s="264">
        <v>0</v>
      </c>
      <c r="O2695" s="264">
        <v>69.73</v>
      </c>
      <c r="P2695" s="89" t="s">
        <v>741</v>
      </c>
    </row>
    <row r="2696" spans="1:16" ht="89.25" hidden="1">
      <c r="A2696" s="261">
        <v>16</v>
      </c>
      <c r="B2696" s="89"/>
      <c r="C2696" s="262" t="s">
        <v>43</v>
      </c>
      <c r="D2696" s="84">
        <v>43592</v>
      </c>
      <c r="E2696" s="85" t="s">
        <v>5917</v>
      </c>
      <c r="F2696" s="85" t="s">
        <v>3</v>
      </c>
      <c r="G2696" s="85">
        <v>1738389</v>
      </c>
      <c r="H2696" s="89"/>
      <c r="I2696" s="263" t="s">
        <v>8437</v>
      </c>
      <c r="J2696" s="89"/>
      <c r="K2696" s="89"/>
      <c r="L2696" s="89"/>
      <c r="M2696" s="89"/>
      <c r="N2696" s="264">
        <v>0</v>
      </c>
      <c r="O2696" s="264">
        <v>13325.31</v>
      </c>
      <c r="P2696" s="89" t="s">
        <v>741</v>
      </c>
    </row>
    <row r="2697" spans="1:16" ht="89.25" hidden="1">
      <c r="A2697" s="261">
        <v>15</v>
      </c>
      <c r="B2697" s="89"/>
      <c r="C2697" s="262" t="s">
        <v>42</v>
      </c>
      <c r="D2697" s="84">
        <v>43592</v>
      </c>
      <c r="E2697" s="85" t="s">
        <v>5918</v>
      </c>
      <c r="F2697" s="85" t="s">
        <v>3</v>
      </c>
      <c r="G2697" s="85">
        <v>1738386</v>
      </c>
      <c r="H2697" s="89"/>
      <c r="I2697" s="263" t="s">
        <v>8438</v>
      </c>
      <c r="J2697" s="89"/>
      <c r="K2697" s="89"/>
      <c r="L2697" s="89"/>
      <c r="M2697" s="89"/>
      <c r="N2697" s="264">
        <v>0</v>
      </c>
      <c r="O2697" s="264">
        <v>37931.599999999999</v>
      </c>
      <c r="P2697" s="89" t="s">
        <v>741</v>
      </c>
    </row>
    <row r="2698" spans="1:16" ht="89.25" hidden="1">
      <c r="A2698" s="261">
        <v>15</v>
      </c>
      <c r="B2698" s="89"/>
      <c r="C2698" s="262" t="s">
        <v>42</v>
      </c>
      <c r="D2698" s="84">
        <v>43592</v>
      </c>
      <c r="E2698" s="85" t="s">
        <v>5919</v>
      </c>
      <c r="F2698" s="85" t="s">
        <v>3</v>
      </c>
      <c r="G2698" s="85">
        <v>1738384</v>
      </c>
      <c r="H2698" s="89"/>
      <c r="I2698" s="263" t="s">
        <v>8439</v>
      </c>
      <c r="J2698" s="89"/>
      <c r="K2698" s="89"/>
      <c r="L2698" s="89"/>
      <c r="M2698" s="89"/>
      <c r="N2698" s="264">
        <v>0</v>
      </c>
      <c r="O2698" s="264">
        <v>272.7</v>
      </c>
      <c r="P2698" s="89" t="s">
        <v>741</v>
      </c>
    </row>
    <row r="2699" spans="1:16" ht="89.25" hidden="1">
      <c r="A2699" s="261">
        <v>271</v>
      </c>
      <c r="B2699" s="89"/>
      <c r="C2699" s="262" t="s">
        <v>121</v>
      </c>
      <c r="D2699" s="84">
        <v>43592</v>
      </c>
      <c r="E2699" s="85" t="s">
        <v>5919</v>
      </c>
      <c r="F2699" s="85" t="s">
        <v>3</v>
      </c>
      <c r="G2699" s="85">
        <v>1738384</v>
      </c>
      <c r="H2699" s="89"/>
      <c r="I2699" s="263" t="s">
        <v>8439</v>
      </c>
      <c r="J2699" s="89"/>
      <c r="K2699" s="89"/>
      <c r="L2699" s="89"/>
      <c r="M2699" s="89"/>
      <c r="N2699" s="264">
        <v>0</v>
      </c>
      <c r="O2699" s="264">
        <v>12622.83</v>
      </c>
      <c r="P2699" s="89" t="s">
        <v>741</v>
      </c>
    </row>
    <row r="2700" spans="1:16" ht="89.25" hidden="1">
      <c r="A2700" s="261">
        <v>271</v>
      </c>
      <c r="B2700" s="89"/>
      <c r="C2700" s="262" t="s">
        <v>121</v>
      </c>
      <c r="D2700" s="84">
        <v>43592</v>
      </c>
      <c r="E2700" s="85" t="s">
        <v>5919</v>
      </c>
      <c r="F2700" s="85" t="s">
        <v>3</v>
      </c>
      <c r="G2700" s="85">
        <v>1738384</v>
      </c>
      <c r="H2700" s="89"/>
      <c r="I2700" s="263" t="s">
        <v>8439</v>
      </c>
      <c r="J2700" s="89"/>
      <c r="K2700" s="89"/>
      <c r="L2700" s="89"/>
      <c r="M2700" s="89"/>
      <c r="N2700" s="264">
        <v>0</v>
      </c>
      <c r="O2700" s="264">
        <v>15101.06</v>
      </c>
      <c r="P2700" s="89" t="s">
        <v>741</v>
      </c>
    </row>
    <row r="2701" spans="1:16" ht="89.25" hidden="1">
      <c r="A2701" s="261">
        <v>271</v>
      </c>
      <c r="B2701" s="89"/>
      <c r="C2701" s="262" t="s">
        <v>121</v>
      </c>
      <c r="D2701" s="84">
        <v>43592</v>
      </c>
      <c r="E2701" s="85" t="s">
        <v>5920</v>
      </c>
      <c r="F2701" s="85" t="s">
        <v>3</v>
      </c>
      <c r="G2701" s="85">
        <v>1738383</v>
      </c>
      <c r="H2701" s="89"/>
      <c r="I2701" s="263" t="s">
        <v>8440</v>
      </c>
      <c r="J2701" s="89"/>
      <c r="K2701" s="89"/>
      <c r="L2701" s="89"/>
      <c r="M2701" s="89"/>
      <c r="N2701" s="264">
        <v>0</v>
      </c>
      <c r="O2701" s="264">
        <v>495841.49</v>
      </c>
      <c r="P2701" s="89" t="s">
        <v>670</v>
      </c>
    </row>
    <row r="2702" spans="1:16" ht="89.25" hidden="1">
      <c r="A2702" s="261">
        <v>283</v>
      </c>
      <c r="B2702" s="89"/>
      <c r="C2702" s="262" t="s">
        <v>125</v>
      </c>
      <c r="D2702" s="84">
        <v>43592</v>
      </c>
      <c r="E2702" s="85" t="s">
        <v>5921</v>
      </c>
      <c r="F2702" s="85" t="s">
        <v>3</v>
      </c>
      <c r="G2702" s="85">
        <v>1738380</v>
      </c>
      <c r="H2702" s="89"/>
      <c r="I2702" s="263" t="s">
        <v>8441</v>
      </c>
      <c r="J2702" s="89"/>
      <c r="K2702" s="89"/>
      <c r="L2702" s="89"/>
      <c r="M2702" s="89"/>
      <c r="N2702" s="264">
        <v>0</v>
      </c>
      <c r="O2702" s="264">
        <v>534.94000000000005</v>
      </c>
      <c r="P2702" s="89" t="s">
        <v>741</v>
      </c>
    </row>
    <row r="2703" spans="1:16" ht="89.25" hidden="1">
      <c r="A2703" s="261">
        <v>572</v>
      </c>
      <c r="B2703" s="89"/>
      <c r="C2703" s="262" t="s">
        <v>177</v>
      </c>
      <c r="D2703" s="84">
        <v>43592</v>
      </c>
      <c r="E2703" s="85" t="s">
        <v>5921</v>
      </c>
      <c r="F2703" s="85" t="s">
        <v>3</v>
      </c>
      <c r="G2703" s="85">
        <v>1738380</v>
      </c>
      <c r="H2703" s="89"/>
      <c r="I2703" s="263" t="s">
        <v>8441</v>
      </c>
      <c r="J2703" s="89"/>
      <c r="K2703" s="89"/>
      <c r="L2703" s="89"/>
      <c r="M2703" s="89"/>
      <c r="N2703" s="264">
        <v>0</v>
      </c>
      <c r="O2703" s="264">
        <v>2349.36</v>
      </c>
      <c r="P2703" s="89" t="s">
        <v>741</v>
      </c>
    </row>
    <row r="2704" spans="1:16" ht="89.25" hidden="1">
      <c r="A2704" s="261">
        <v>670</v>
      </c>
      <c r="B2704" s="89"/>
      <c r="C2704" s="262" t="s">
        <v>190</v>
      </c>
      <c r="D2704" s="84">
        <v>43592</v>
      </c>
      <c r="E2704" s="85" t="s">
        <v>5921</v>
      </c>
      <c r="F2704" s="85" t="s">
        <v>3</v>
      </c>
      <c r="G2704" s="85">
        <v>1738380</v>
      </c>
      <c r="H2704" s="89"/>
      <c r="I2704" s="263" t="s">
        <v>8441</v>
      </c>
      <c r="J2704" s="89"/>
      <c r="K2704" s="89"/>
      <c r="L2704" s="89"/>
      <c r="M2704" s="89"/>
      <c r="N2704" s="264">
        <v>0</v>
      </c>
      <c r="O2704" s="264">
        <v>390.84</v>
      </c>
      <c r="P2704" s="89" t="s">
        <v>741</v>
      </c>
    </row>
    <row r="2705" spans="1:16" ht="89.25" hidden="1">
      <c r="A2705" s="261">
        <v>682</v>
      </c>
      <c r="B2705" s="89"/>
      <c r="C2705" s="262" t="s">
        <v>1367</v>
      </c>
      <c r="D2705" s="84">
        <v>43592</v>
      </c>
      <c r="E2705" s="85" t="s">
        <v>5921</v>
      </c>
      <c r="F2705" s="85" t="s">
        <v>3</v>
      </c>
      <c r="G2705" s="85">
        <v>1738380</v>
      </c>
      <c r="H2705" s="89"/>
      <c r="I2705" s="263" t="s">
        <v>8441</v>
      </c>
      <c r="J2705" s="89"/>
      <c r="K2705" s="89"/>
      <c r="L2705" s="89"/>
      <c r="M2705" s="89"/>
      <c r="N2705" s="264">
        <v>0</v>
      </c>
      <c r="O2705" s="264">
        <v>211.65</v>
      </c>
      <c r="P2705" s="89" t="s">
        <v>741</v>
      </c>
    </row>
    <row r="2706" spans="1:16" ht="89.25" hidden="1">
      <c r="A2706" s="261">
        <v>20</v>
      </c>
      <c r="B2706" s="89"/>
      <c r="C2706" s="262" t="s">
        <v>44</v>
      </c>
      <c r="D2706" s="84">
        <v>43592</v>
      </c>
      <c r="E2706" s="85" t="s">
        <v>5921</v>
      </c>
      <c r="F2706" s="85" t="s">
        <v>3</v>
      </c>
      <c r="G2706" s="85">
        <v>1738380</v>
      </c>
      <c r="H2706" s="89"/>
      <c r="I2706" s="263" t="s">
        <v>8441</v>
      </c>
      <c r="J2706" s="89"/>
      <c r="K2706" s="89"/>
      <c r="L2706" s="89"/>
      <c r="M2706" s="89"/>
      <c r="N2706" s="264">
        <v>0</v>
      </c>
      <c r="O2706" s="264">
        <v>1441</v>
      </c>
      <c r="P2706" s="89" t="s">
        <v>741</v>
      </c>
    </row>
    <row r="2707" spans="1:16" ht="89.25" hidden="1">
      <c r="A2707" s="261">
        <v>660</v>
      </c>
      <c r="B2707" s="89"/>
      <c r="C2707" s="262" t="s">
        <v>188</v>
      </c>
      <c r="D2707" s="84">
        <v>43592</v>
      </c>
      <c r="E2707" s="85" t="s">
        <v>5921</v>
      </c>
      <c r="F2707" s="85" t="s">
        <v>3</v>
      </c>
      <c r="G2707" s="85">
        <v>1738380</v>
      </c>
      <c r="H2707" s="89"/>
      <c r="I2707" s="263" t="s">
        <v>8441</v>
      </c>
      <c r="J2707" s="89"/>
      <c r="K2707" s="89"/>
      <c r="L2707" s="89"/>
      <c r="M2707" s="89"/>
      <c r="N2707" s="264">
        <v>0</v>
      </c>
      <c r="O2707" s="264">
        <v>31428.71</v>
      </c>
      <c r="P2707" s="89" t="s">
        <v>741</v>
      </c>
    </row>
    <row r="2708" spans="1:16" ht="89.25" hidden="1">
      <c r="A2708" s="261">
        <v>46</v>
      </c>
      <c r="B2708" s="89"/>
      <c r="C2708" s="262" t="s">
        <v>48</v>
      </c>
      <c r="D2708" s="84">
        <v>43592</v>
      </c>
      <c r="E2708" s="85" t="s">
        <v>5921</v>
      </c>
      <c r="F2708" s="85" t="s">
        <v>3</v>
      </c>
      <c r="G2708" s="85">
        <v>1738380</v>
      </c>
      <c r="H2708" s="89"/>
      <c r="I2708" s="263" t="s">
        <v>8441</v>
      </c>
      <c r="J2708" s="89"/>
      <c r="K2708" s="89"/>
      <c r="L2708" s="89"/>
      <c r="M2708" s="89"/>
      <c r="N2708" s="264">
        <v>0</v>
      </c>
      <c r="O2708" s="264">
        <v>58252.36</v>
      </c>
      <c r="P2708" s="89" t="s">
        <v>741</v>
      </c>
    </row>
    <row r="2709" spans="1:16" ht="89.25" hidden="1">
      <c r="A2709" s="261">
        <v>15</v>
      </c>
      <c r="B2709" s="89"/>
      <c r="C2709" s="262" t="s">
        <v>42</v>
      </c>
      <c r="D2709" s="84">
        <v>43592</v>
      </c>
      <c r="E2709" s="85" t="s">
        <v>5921</v>
      </c>
      <c r="F2709" s="85" t="s">
        <v>3</v>
      </c>
      <c r="G2709" s="85">
        <v>1738380</v>
      </c>
      <c r="H2709" s="89"/>
      <c r="I2709" s="263" t="s">
        <v>8441</v>
      </c>
      <c r="J2709" s="89"/>
      <c r="K2709" s="89"/>
      <c r="L2709" s="89"/>
      <c r="M2709" s="89"/>
      <c r="N2709" s="264">
        <v>0</v>
      </c>
      <c r="O2709" s="264">
        <v>34577.75</v>
      </c>
      <c r="P2709" s="89" t="s">
        <v>741</v>
      </c>
    </row>
    <row r="2710" spans="1:16" ht="89.25" hidden="1">
      <c r="A2710" s="261">
        <v>512</v>
      </c>
      <c r="B2710" s="89"/>
      <c r="C2710" s="262" t="s">
        <v>779</v>
      </c>
      <c r="D2710" s="84">
        <v>43592</v>
      </c>
      <c r="E2710" s="85" t="s">
        <v>5922</v>
      </c>
      <c r="F2710" s="85" t="s">
        <v>3</v>
      </c>
      <c r="G2710" s="85">
        <v>1738379</v>
      </c>
      <c r="H2710" s="89"/>
      <c r="I2710" s="263" t="s">
        <v>8442</v>
      </c>
      <c r="J2710" s="89"/>
      <c r="K2710" s="89"/>
      <c r="L2710" s="89"/>
      <c r="M2710" s="89"/>
      <c r="N2710" s="264">
        <v>0</v>
      </c>
      <c r="O2710" s="264">
        <v>963.8</v>
      </c>
      <c r="P2710" s="89" t="s">
        <v>670</v>
      </c>
    </row>
    <row r="2711" spans="1:16" ht="89.25" hidden="1">
      <c r="A2711" s="261">
        <v>660</v>
      </c>
      <c r="B2711" s="89"/>
      <c r="C2711" s="262" t="s">
        <v>188</v>
      </c>
      <c r="D2711" s="84">
        <v>43592</v>
      </c>
      <c r="E2711" s="85" t="s">
        <v>5922</v>
      </c>
      <c r="F2711" s="85" t="s">
        <v>3</v>
      </c>
      <c r="G2711" s="85">
        <v>1738379</v>
      </c>
      <c r="H2711" s="89"/>
      <c r="I2711" s="263" t="s">
        <v>8442</v>
      </c>
      <c r="J2711" s="89"/>
      <c r="K2711" s="89"/>
      <c r="L2711" s="89"/>
      <c r="M2711" s="89"/>
      <c r="N2711" s="264">
        <v>0</v>
      </c>
      <c r="O2711" s="264">
        <v>3550.95</v>
      </c>
      <c r="P2711" s="89" t="s">
        <v>670</v>
      </c>
    </row>
    <row r="2712" spans="1:16" ht="89.25" hidden="1">
      <c r="A2712" s="261">
        <v>660</v>
      </c>
      <c r="B2712" s="89"/>
      <c r="C2712" s="262" t="s">
        <v>188</v>
      </c>
      <c r="D2712" s="84">
        <v>43592</v>
      </c>
      <c r="E2712" s="85" t="s">
        <v>5922</v>
      </c>
      <c r="F2712" s="85" t="s">
        <v>3</v>
      </c>
      <c r="G2712" s="85">
        <v>1738379</v>
      </c>
      <c r="H2712" s="89"/>
      <c r="I2712" s="263" t="s">
        <v>8442</v>
      </c>
      <c r="J2712" s="89"/>
      <c r="K2712" s="89"/>
      <c r="L2712" s="89"/>
      <c r="M2712" s="89"/>
      <c r="N2712" s="264">
        <v>0</v>
      </c>
      <c r="O2712" s="264">
        <v>1972.75</v>
      </c>
      <c r="P2712" s="89" t="s">
        <v>670</v>
      </c>
    </row>
    <row r="2713" spans="1:16" ht="89.25" hidden="1">
      <c r="A2713" s="261">
        <v>660</v>
      </c>
      <c r="B2713" s="89"/>
      <c r="C2713" s="262" t="s">
        <v>188</v>
      </c>
      <c r="D2713" s="84">
        <v>43592</v>
      </c>
      <c r="E2713" s="85" t="s">
        <v>5922</v>
      </c>
      <c r="F2713" s="85" t="s">
        <v>3</v>
      </c>
      <c r="G2713" s="85">
        <v>1738379</v>
      </c>
      <c r="H2713" s="89"/>
      <c r="I2713" s="263" t="s">
        <v>8442</v>
      </c>
      <c r="J2713" s="89"/>
      <c r="K2713" s="89"/>
      <c r="L2713" s="89"/>
      <c r="M2713" s="89"/>
      <c r="N2713" s="264">
        <v>0</v>
      </c>
      <c r="O2713" s="264">
        <v>2880.9</v>
      </c>
      <c r="P2713" s="89" t="s">
        <v>670</v>
      </c>
    </row>
    <row r="2714" spans="1:16" ht="89.25" hidden="1">
      <c r="A2714" s="261">
        <v>660</v>
      </c>
      <c r="B2714" s="89"/>
      <c r="C2714" s="262" t="s">
        <v>188</v>
      </c>
      <c r="D2714" s="84">
        <v>43592</v>
      </c>
      <c r="E2714" s="85" t="s">
        <v>5922</v>
      </c>
      <c r="F2714" s="85" t="s">
        <v>3</v>
      </c>
      <c r="G2714" s="85">
        <v>1738379</v>
      </c>
      <c r="H2714" s="89"/>
      <c r="I2714" s="263" t="s">
        <v>8442</v>
      </c>
      <c r="J2714" s="89"/>
      <c r="K2714" s="89"/>
      <c r="L2714" s="89"/>
      <c r="M2714" s="89"/>
      <c r="N2714" s="264">
        <v>0</v>
      </c>
      <c r="O2714" s="264">
        <v>12470.91</v>
      </c>
      <c r="P2714" s="89" t="s">
        <v>670</v>
      </c>
    </row>
    <row r="2715" spans="1:16" ht="89.25" hidden="1">
      <c r="A2715" s="261">
        <v>681</v>
      </c>
      <c r="B2715" s="89"/>
      <c r="C2715" s="262" t="s">
        <v>192</v>
      </c>
      <c r="D2715" s="84">
        <v>43592</v>
      </c>
      <c r="E2715" s="85" t="s">
        <v>5922</v>
      </c>
      <c r="F2715" s="85" t="s">
        <v>3</v>
      </c>
      <c r="G2715" s="85">
        <v>1738379</v>
      </c>
      <c r="H2715" s="89"/>
      <c r="I2715" s="263" t="s">
        <v>8442</v>
      </c>
      <c r="J2715" s="89"/>
      <c r="K2715" s="89"/>
      <c r="L2715" s="89"/>
      <c r="M2715" s="89"/>
      <c r="N2715" s="264">
        <v>0</v>
      </c>
      <c r="O2715" s="264">
        <v>11449.32</v>
      </c>
      <c r="P2715" s="89" t="s">
        <v>670</v>
      </c>
    </row>
    <row r="2716" spans="1:16" ht="89.25" hidden="1">
      <c r="A2716" s="261">
        <v>681</v>
      </c>
      <c r="B2716" s="89"/>
      <c r="C2716" s="262" t="s">
        <v>192</v>
      </c>
      <c r="D2716" s="84">
        <v>43592</v>
      </c>
      <c r="E2716" s="85" t="s">
        <v>5922</v>
      </c>
      <c r="F2716" s="85" t="s">
        <v>3</v>
      </c>
      <c r="G2716" s="85">
        <v>1738379</v>
      </c>
      <c r="H2716" s="89"/>
      <c r="I2716" s="263" t="s">
        <v>8442</v>
      </c>
      <c r="J2716" s="89"/>
      <c r="K2716" s="89"/>
      <c r="L2716" s="89"/>
      <c r="M2716" s="89"/>
      <c r="N2716" s="264">
        <v>0</v>
      </c>
      <c r="O2716" s="264">
        <v>13437.71</v>
      </c>
      <c r="P2716" s="89" t="s">
        <v>670</v>
      </c>
    </row>
    <row r="2717" spans="1:16" ht="89.25" hidden="1">
      <c r="A2717" s="261">
        <v>681</v>
      </c>
      <c r="B2717" s="89"/>
      <c r="C2717" s="262" t="s">
        <v>192</v>
      </c>
      <c r="D2717" s="84">
        <v>43592</v>
      </c>
      <c r="E2717" s="85" t="s">
        <v>5922</v>
      </c>
      <c r="F2717" s="85" t="s">
        <v>3</v>
      </c>
      <c r="G2717" s="85">
        <v>1738379</v>
      </c>
      <c r="H2717" s="89"/>
      <c r="I2717" s="263" t="s">
        <v>8442</v>
      </c>
      <c r="J2717" s="89"/>
      <c r="K2717" s="89"/>
      <c r="L2717" s="89"/>
      <c r="M2717" s="89"/>
      <c r="N2717" s="264">
        <v>0</v>
      </c>
      <c r="O2717" s="264">
        <v>7034.34</v>
      </c>
      <c r="P2717" s="89" t="s">
        <v>670</v>
      </c>
    </row>
    <row r="2718" spans="1:16" ht="89.25" hidden="1">
      <c r="A2718" s="261">
        <v>670</v>
      </c>
      <c r="B2718" s="89"/>
      <c r="C2718" s="262" t="s">
        <v>190</v>
      </c>
      <c r="D2718" s="84">
        <v>43592</v>
      </c>
      <c r="E2718" s="85" t="s">
        <v>5922</v>
      </c>
      <c r="F2718" s="85" t="s">
        <v>3</v>
      </c>
      <c r="G2718" s="85">
        <v>1738379</v>
      </c>
      <c r="H2718" s="89"/>
      <c r="I2718" s="263" t="s">
        <v>8442</v>
      </c>
      <c r="J2718" s="89"/>
      <c r="K2718" s="89"/>
      <c r="L2718" s="89"/>
      <c r="M2718" s="89"/>
      <c r="N2718" s="264">
        <v>0</v>
      </c>
      <c r="O2718" s="264">
        <v>516</v>
      </c>
      <c r="P2718" s="89" t="s">
        <v>670</v>
      </c>
    </row>
    <row r="2719" spans="1:16" ht="89.25" hidden="1">
      <c r="A2719" s="261">
        <v>670</v>
      </c>
      <c r="B2719" s="89"/>
      <c r="C2719" s="262" t="s">
        <v>190</v>
      </c>
      <c r="D2719" s="84">
        <v>43592</v>
      </c>
      <c r="E2719" s="85" t="s">
        <v>5922</v>
      </c>
      <c r="F2719" s="85" t="s">
        <v>3</v>
      </c>
      <c r="G2719" s="85">
        <v>1738379</v>
      </c>
      <c r="H2719" s="89"/>
      <c r="I2719" s="263" t="s">
        <v>8442</v>
      </c>
      <c r="J2719" s="89"/>
      <c r="K2719" s="89"/>
      <c r="L2719" s="89"/>
      <c r="M2719" s="89"/>
      <c r="N2719" s="264">
        <v>0</v>
      </c>
      <c r="O2719" s="264">
        <v>3997.8</v>
      </c>
      <c r="P2719" s="89" t="s">
        <v>670</v>
      </c>
    </row>
    <row r="2720" spans="1:16" ht="89.25" hidden="1">
      <c r="A2720" s="261">
        <v>15</v>
      </c>
      <c r="B2720" s="89"/>
      <c r="C2720" s="262" t="s">
        <v>42</v>
      </c>
      <c r="D2720" s="84">
        <v>43592</v>
      </c>
      <c r="E2720" s="85" t="s">
        <v>5922</v>
      </c>
      <c r="F2720" s="85" t="s">
        <v>3</v>
      </c>
      <c r="G2720" s="85">
        <v>1738379</v>
      </c>
      <c r="H2720" s="89"/>
      <c r="I2720" s="263" t="s">
        <v>8442</v>
      </c>
      <c r="J2720" s="89"/>
      <c r="K2720" s="89"/>
      <c r="L2720" s="89"/>
      <c r="M2720" s="89"/>
      <c r="N2720" s="264">
        <v>0</v>
      </c>
      <c r="O2720" s="264">
        <v>11183.66</v>
      </c>
      <c r="P2720" s="89" t="s">
        <v>670</v>
      </c>
    </row>
    <row r="2721" spans="1:16" ht="89.25" hidden="1">
      <c r="A2721" s="261">
        <v>15</v>
      </c>
      <c r="B2721" s="89"/>
      <c r="C2721" s="262" t="s">
        <v>42</v>
      </c>
      <c r="D2721" s="84">
        <v>43592</v>
      </c>
      <c r="E2721" s="85" t="s">
        <v>5922</v>
      </c>
      <c r="F2721" s="85" t="s">
        <v>3</v>
      </c>
      <c r="G2721" s="85">
        <v>1738379</v>
      </c>
      <c r="H2721" s="89"/>
      <c r="I2721" s="263" t="s">
        <v>8442</v>
      </c>
      <c r="J2721" s="89"/>
      <c r="K2721" s="89"/>
      <c r="L2721" s="89"/>
      <c r="M2721" s="89"/>
      <c r="N2721" s="264">
        <v>0</v>
      </c>
      <c r="O2721" s="264">
        <v>22640.400000000001</v>
      </c>
      <c r="P2721" s="89" t="s">
        <v>670</v>
      </c>
    </row>
    <row r="2722" spans="1:16" ht="89.25" hidden="1">
      <c r="A2722" s="261">
        <v>901</v>
      </c>
      <c r="B2722" s="89"/>
      <c r="C2722" s="262" t="s">
        <v>202</v>
      </c>
      <c r="D2722" s="84">
        <v>43592</v>
      </c>
      <c r="E2722" s="85" t="s">
        <v>5922</v>
      </c>
      <c r="F2722" s="85" t="s">
        <v>3</v>
      </c>
      <c r="G2722" s="85">
        <v>1738379</v>
      </c>
      <c r="H2722" s="89"/>
      <c r="I2722" s="263" t="s">
        <v>8442</v>
      </c>
      <c r="J2722" s="89"/>
      <c r="K2722" s="89"/>
      <c r="L2722" s="89"/>
      <c r="M2722" s="89"/>
      <c r="N2722" s="264">
        <v>0</v>
      </c>
      <c r="O2722" s="264">
        <v>445.8</v>
      </c>
      <c r="P2722" s="89" t="s">
        <v>670</v>
      </c>
    </row>
    <row r="2723" spans="1:16" ht="89.25" hidden="1">
      <c r="A2723" s="261">
        <v>901</v>
      </c>
      <c r="B2723" s="89"/>
      <c r="C2723" s="262" t="s">
        <v>202</v>
      </c>
      <c r="D2723" s="84">
        <v>43592</v>
      </c>
      <c r="E2723" s="85" t="s">
        <v>5922</v>
      </c>
      <c r="F2723" s="85" t="s">
        <v>3</v>
      </c>
      <c r="G2723" s="85">
        <v>1738379</v>
      </c>
      <c r="H2723" s="89"/>
      <c r="I2723" s="263" t="s">
        <v>8442</v>
      </c>
      <c r="J2723" s="89"/>
      <c r="K2723" s="89"/>
      <c r="L2723" s="89"/>
      <c r="M2723" s="89"/>
      <c r="N2723" s="264">
        <v>0</v>
      </c>
      <c r="O2723" s="264">
        <v>10262.4</v>
      </c>
      <c r="P2723" s="89" t="s">
        <v>670</v>
      </c>
    </row>
    <row r="2724" spans="1:16" ht="89.25" hidden="1">
      <c r="A2724" s="261">
        <v>660</v>
      </c>
      <c r="B2724" s="89"/>
      <c r="C2724" s="262" t="s">
        <v>188</v>
      </c>
      <c r="D2724" s="84">
        <v>43592</v>
      </c>
      <c r="E2724" s="85" t="s">
        <v>5922</v>
      </c>
      <c r="F2724" s="85" t="s">
        <v>3</v>
      </c>
      <c r="G2724" s="85">
        <v>1738379</v>
      </c>
      <c r="H2724" s="89"/>
      <c r="I2724" s="263" t="s">
        <v>8442</v>
      </c>
      <c r="J2724" s="89"/>
      <c r="K2724" s="89"/>
      <c r="L2724" s="89"/>
      <c r="M2724" s="89"/>
      <c r="N2724" s="264">
        <v>0</v>
      </c>
      <c r="O2724" s="264">
        <v>14709.72</v>
      </c>
      <c r="P2724" s="89" t="s">
        <v>670</v>
      </c>
    </row>
    <row r="2725" spans="1:16" ht="89.25" hidden="1">
      <c r="A2725" s="261">
        <v>660</v>
      </c>
      <c r="B2725" s="89"/>
      <c r="C2725" s="262" t="s">
        <v>188</v>
      </c>
      <c r="D2725" s="84">
        <v>43592</v>
      </c>
      <c r="E2725" s="85" t="s">
        <v>5922</v>
      </c>
      <c r="F2725" s="85" t="s">
        <v>3</v>
      </c>
      <c r="G2725" s="85">
        <v>1738379</v>
      </c>
      <c r="H2725" s="89"/>
      <c r="I2725" s="263" t="s">
        <v>8442</v>
      </c>
      <c r="J2725" s="89"/>
      <c r="K2725" s="89"/>
      <c r="L2725" s="89"/>
      <c r="M2725" s="89"/>
      <c r="N2725" s="264">
        <v>0</v>
      </c>
      <c r="O2725" s="264">
        <v>25381.26</v>
      </c>
      <c r="P2725" s="89" t="s">
        <v>670</v>
      </c>
    </row>
    <row r="2726" spans="1:16" ht="89.25" hidden="1">
      <c r="A2726" s="261">
        <v>660</v>
      </c>
      <c r="B2726" s="89"/>
      <c r="C2726" s="262" t="s">
        <v>188</v>
      </c>
      <c r="D2726" s="84">
        <v>43592</v>
      </c>
      <c r="E2726" s="85" t="s">
        <v>5922</v>
      </c>
      <c r="F2726" s="85" t="s">
        <v>3</v>
      </c>
      <c r="G2726" s="85">
        <v>1738379</v>
      </c>
      <c r="H2726" s="89"/>
      <c r="I2726" s="263" t="s">
        <v>8442</v>
      </c>
      <c r="J2726" s="89"/>
      <c r="K2726" s="89"/>
      <c r="L2726" s="89"/>
      <c r="M2726" s="89"/>
      <c r="N2726" s="264">
        <v>0</v>
      </c>
      <c r="O2726" s="264">
        <v>34744.92</v>
      </c>
      <c r="P2726" s="89" t="s">
        <v>670</v>
      </c>
    </row>
    <row r="2727" spans="1:16" ht="63.75" hidden="1">
      <c r="A2727" s="261">
        <v>670</v>
      </c>
      <c r="B2727" s="89"/>
      <c r="C2727" s="262" t="s">
        <v>190</v>
      </c>
      <c r="D2727" s="84">
        <v>43592</v>
      </c>
      <c r="E2727" s="85" t="s">
        <v>5923</v>
      </c>
      <c r="F2727" s="85" t="s">
        <v>3</v>
      </c>
      <c r="G2727" s="85">
        <v>1738365</v>
      </c>
      <c r="H2727" s="89"/>
      <c r="I2727" s="263" t="s">
        <v>6751</v>
      </c>
      <c r="J2727" s="89"/>
      <c r="K2727" s="89"/>
      <c r="L2727" s="89"/>
      <c r="M2727" s="89"/>
      <c r="N2727" s="264">
        <v>0</v>
      </c>
      <c r="O2727" s="264">
        <v>5404.4400000000005</v>
      </c>
      <c r="P2727" s="89" t="s">
        <v>670</v>
      </c>
    </row>
    <row r="2728" spans="1:16" ht="51" hidden="1">
      <c r="A2728" s="261">
        <v>15</v>
      </c>
      <c r="B2728" s="89"/>
      <c r="C2728" s="262" t="s">
        <v>42</v>
      </c>
      <c r="D2728" s="84">
        <v>43592</v>
      </c>
      <c r="E2728" s="85" t="s">
        <v>5924</v>
      </c>
      <c r="F2728" s="85" t="s">
        <v>3</v>
      </c>
      <c r="G2728" s="85">
        <v>1738358</v>
      </c>
      <c r="H2728" s="89"/>
      <c r="I2728" s="263" t="s">
        <v>6752</v>
      </c>
      <c r="J2728" s="89"/>
      <c r="K2728" s="89"/>
      <c r="L2728" s="89"/>
      <c r="M2728" s="89"/>
      <c r="N2728" s="264">
        <v>0</v>
      </c>
      <c r="O2728" s="264">
        <v>656</v>
      </c>
      <c r="P2728" s="89" t="s">
        <v>670</v>
      </c>
    </row>
    <row r="2729" spans="1:16" ht="51" hidden="1">
      <c r="A2729" s="261" t="s">
        <v>565</v>
      </c>
      <c r="B2729" s="89"/>
      <c r="C2729" s="262" t="s">
        <v>615</v>
      </c>
      <c r="D2729" s="84">
        <v>43592</v>
      </c>
      <c r="E2729" s="85" t="s">
        <v>5925</v>
      </c>
      <c r="F2729" s="85" t="s">
        <v>3</v>
      </c>
      <c r="G2729" s="85">
        <v>1738338</v>
      </c>
      <c r="H2729" s="89"/>
      <c r="I2729" s="263" t="s">
        <v>6753</v>
      </c>
      <c r="J2729" s="89"/>
      <c r="K2729" s="89"/>
      <c r="L2729" s="89"/>
      <c r="M2729" s="89"/>
      <c r="N2729" s="264">
        <v>0</v>
      </c>
      <c r="O2729" s="264">
        <v>12035.2</v>
      </c>
      <c r="P2729" s="89" t="s">
        <v>670</v>
      </c>
    </row>
    <row r="2730" spans="1:16" ht="51" hidden="1">
      <c r="A2730" s="261" t="s">
        <v>565</v>
      </c>
      <c r="B2730" s="89"/>
      <c r="C2730" s="262" t="s">
        <v>615</v>
      </c>
      <c r="D2730" s="84">
        <v>43592</v>
      </c>
      <c r="E2730" s="85" t="s">
        <v>5926</v>
      </c>
      <c r="F2730" s="85" t="s">
        <v>3</v>
      </c>
      <c r="G2730" s="85">
        <v>1738395</v>
      </c>
      <c r="H2730" s="89"/>
      <c r="I2730" s="263" t="s">
        <v>6754</v>
      </c>
      <c r="J2730" s="89"/>
      <c r="K2730" s="89"/>
      <c r="L2730" s="89"/>
      <c r="M2730" s="89"/>
      <c r="N2730" s="264">
        <v>0</v>
      </c>
      <c r="O2730" s="264">
        <v>3701.66</v>
      </c>
      <c r="P2730" s="89" t="s">
        <v>670</v>
      </c>
    </row>
    <row r="2731" spans="1:16" ht="51" hidden="1">
      <c r="A2731" s="261">
        <v>117</v>
      </c>
      <c r="B2731" s="89"/>
      <c r="C2731" s="262" t="s">
        <v>62</v>
      </c>
      <c r="D2731" s="84">
        <v>43592</v>
      </c>
      <c r="E2731" s="85" t="s">
        <v>5927</v>
      </c>
      <c r="F2731" s="85" t="s">
        <v>3</v>
      </c>
      <c r="G2731" s="85">
        <v>1738327</v>
      </c>
      <c r="H2731" s="89"/>
      <c r="I2731" s="263" t="s">
        <v>6755</v>
      </c>
      <c r="J2731" s="89"/>
      <c r="K2731" s="89"/>
      <c r="L2731" s="89"/>
      <c r="M2731" s="89"/>
      <c r="N2731" s="264">
        <v>0</v>
      </c>
      <c r="O2731" s="264">
        <v>371</v>
      </c>
      <c r="P2731" s="89" t="s">
        <v>670</v>
      </c>
    </row>
    <row r="2732" spans="1:16" ht="63.75" hidden="1">
      <c r="A2732" s="261">
        <v>344</v>
      </c>
      <c r="B2732" s="89"/>
      <c r="C2732" s="262" t="s">
        <v>150</v>
      </c>
      <c r="D2732" s="84">
        <v>43592</v>
      </c>
      <c r="E2732" s="85" t="s">
        <v>5928</v>
      </c>
      <c r="F2732" s="85" t="s">
        <v>6</v>
      </c>
      <c r="G2732" s="85">
        <v>1115061</v>
      </c>
      <c r="H2732" s="89"/>
      <c r="I2732" s="263" t="s">
        <v>6756</v>
      </c>
      <c r="J2732" s="89"/>
      <c r="K2732" s="89"/>
      <c r="L2732" s="89"/>
      <c r="M2732" s="89"/>
      <c r="N2732" s="264">
        <v>0</v>
      </c>
      <c r="O2732" s="264">
        <v>530593</v>
      </c>
      <c r="P2732" s="89" t="s">
        <v>670</v>
      </c>
    </row>
    <row r="2733" spans="1:16" ht="51" hidden="1">
      <c r="A2733" s="261">
        <v>153</v>
      </c>
      <c r="B2733" s="89"/>
      <c r="C2733" s="262" t="s">
        <v>83</v>
      </c>
      <c r="D2733" s="84">
        <v>43592</v>
      </c>
      <c r="E2733" s="85" t="s">
        <v>5929</v>
      </c>
      <c r="F2733" s="85" t="s">
        <v>6</v>
      </c>
      <c r="G2733" s="85">
        <v>1115081</v>
      </c>
      <c r="H2733" s="89"/>
      <c r="I2733" s="263" t="s">
        <v>6757</v>
      </c>
      <c r="J2733" s="89"/>
      <c r="K2733" s="89"/>
      <c r="L2733" s="89"/>
      <c r="M2733" s="89"/>
      <c r="N2733" s="264">
        <v>0</v>
      </c>
      <c r="O2733" s="264">
        <v>139200</v>
      </c>
      <c r="P2733" s="89" t="s">
        <v>670</v>
      </c>
    </row>
    <row r="2734" spans="1:16" ht="89.25" hidden="1">
      <c r="A2734" s="261">
        <v>291</v>
      </c>
      <c r="B2734" s="89"/>
      <c r="C2734" s="262" t="s">
        <v>129</v>
      </c>
      <c r="D2734" s="84">
        <v>43592</v>
      </c>
      <c r="E2734" s="85" t="s">
        <v>5930</v>
      </c>
      <c r="F2734" s="85" t="s">
        <v>11</v>
      </c>
      <c r="G2734" s="85">
        <v>953359</v>
      </c>
      <c r="H2734" s="89"/>
      <c r="I2734" s="263" t="s">
        <v>6758</v>
      </c>
      <c r="J2734" s="89"/>
      <c r="K2734" s="89"/>
      <c r="L2734" s="89"/>
      <c r="M2734" s="89"/>
      <c r="N2734" s="264">
        <v>270</v>
      </c>
      <c r="O2734" s="264">
        <v>0</v>
      </c>
      <c r="P2734" s="89" t="s">
        <v>670</v>
      </c>
    </row>
    <row r="2735" spans="1:16" ht="89.25" hidden="1">
      <c r="A2735" s="261">
        <v>291</v>
      </c>
      <c r="B2735" s="89"/>
      <c r="C2735" s="262" t="s">
        <v>129</v>
      </c>
      <c r="D2735" s="84">
        <v>43592</v>
      </c>
      <c r="E2735" s="85" t="s">
        <v>5931</v>
      </c>
      <c r="F2735" s="85" t="s">
        <v>11</v>
      </c>
      <c r="G2735" s="85">
        <v>953358</v>
      </c>
      <c r="H2735" s="89"/>
      <c r="I2735" s="263" t="s">
        <v>6759</v>
      </c>
      <c r="J2735" s="89"/>
      <c r="K2735" s="89"/>
      <c r="L2735" s="89"/>
      <c r="M2735" s="89"/>
      <c r="N2735" s="264">
        <v>270</v>
      </c>
      <c r="O2735" s="264">
        <v>0</v>
      </c>
      <c r="P2735" s="89" t="s">
        <v>670</v>
      </c>
    </row>
    <row r="2736" spans="1:16" ht="38.25" hidden="1">
      <c r="A2736" s="261">
        <v>253</v>
      </c>
      <c r="B2736" s="89"/>
      <c r="C2736" s="262" t="s">
        <v>114</v>
      </c>
      <c r="D2736" s="84">
        <v>43592</v>
      </c>
      <c r="E2736" s="85" t="s">
        <v>5932</v>
      </c>
      <c r="F2736" s="85" t="s">
        <v>6</v>
      </c>
      <c r="G2736" s="85">
        <v>1115280</v>
      </c>
      <c r="H2736" s="89"/>
      <c r="I2736" s="263" t="s">
        <v>6760</v>
      </c>
      <c r="J2736" s="89"/>
      <c r="K2736" s="89"/>
      <c r="L2736" s="89"/>
      <c r="M2736" s="89"/>
      <c r="N2736" s="264">
        <v>0</v>
      </c>
      <c r="O2736" s="264">
        <v>116164.6</v>
      </c>
      <c r="P2736" s="89" t="s">
        <v>670</v>
      </c>
    </row>
    <row r="2737" spans="1:16" ht="51" hidden="1">
      <c r="A2737" s="261">
        <v>340</v>
      </c>
      <c r="B2737" s="89"/>
      <c r="C2737" s="262" t="s">
        <v>147</v>
      </c>
      <c r="D2737" s="84">
        <v>43592</v>
      </c>
      <c r="E2737" s="85" t="s">
        <v>5933</v>
      </c>
      <c r="F2737" s="85" t="s">
        <v>6</v>
      </c>
      <c r="G2737" s="85">
        <v>1032251</v>
      </c>
      <c r="H2737" s="89"/>
      <c r="I2737" s="263" t="s">
        <v>6761</v>
      </c>
      <c r="J2737" s="89"/>
      <c r="K2737" s="89"/>
      <c r="L2737" s="89"/>
      <c r="M2737" s="89"/>
      <c r="N2737" s="264">
        <v>0</v>
      </c>
      <c r="O2737" s="264">
        <v>43900.57</v>
      </c>
      <c r="P2737" s="89" t="s">
        <v>670</v>
      </c>
    </row>
    <row r="2738" spans="1:16" ht="76.5" hidden="1">
      <c r="A2738" s="261" t="s">
        <v>557</v>
      </c>
      <c r="B2738" s="89"/>
      <c r="C2738" s="262" t="s">
        <v>777</v>
      </c>
      <c r="D2738" s="84">
        <v>43592</v>
      </c>
      <c r="E2738" s="85" t="s">
        <v>5934</v>
      </c>
      <c r="F2738" s="85" t="s">
        <v>6</v>
      </c>
      <c r="G2738" s="85">
        <v>1115420</v>
      </c>
      <c r="H2738" s="89"/>
      <c r="I2738" s="263" t="s">
        <v>6762</v>
      </c>
      <c r="J2738" s="89"/>
      <c r="K2738" s="89"/>
      <c r="L2738" s="89"/>
      <c r="M2738" s="89"/>
      <c r="N2738" s="264">
        <v>0</v>
      </c>
      <c r="O2738" s="264">
        <v>600000</v>
      </c>
      <c r="P2738" s="89" t="s">
        <v>670</v>
      </c>
    </row>
    <row r="2739" spans="1:16" ht="51" hidden="1">
      <c r="A2739" s="261">
        <v>513</v>
      </c>
      <c r="B2739" s="89"/>
      <c r="C2739" s="262" t="s">
        <v>171</v>
      </c>
      <c r="D2739" s="84">
        <v>43592</v>
      </c>
      <c r="E2739" s="85" t="s">
        <v>5935</v>
      </c>
      <c r="F2739" s="85" t="s">
        <v>15</v>
      </c>
      <c r="G2739" s="85">
        <v>1032519</v>
      </c>
      <c r="H2739" s="89"/>
      <c r="I2739" s="263" t="s">
        <v>3471</v>
      </c>
      <c r="J2739" s="89"/>
      <c r="K2739" s="89"/>
      <c r="L2739" s="89"/>
      <c r="M2739" s="89"/>
      <c r="N2739" s="264">
        <v>50</v>
      </c>
      <c r="O2739" s="264">
        <v>0</v>
      </c>
      <c r="P2739" s="89" t="s">
        <v>670</v>
      </c>
    </row>
    <row r="2740" spans="1:16" ht="51" hidden="1">
      <c r="A2740" s="261">
        <v>513</v>
      </c>
      <c r="B2740" s="89"/>
      <c r="C2740" s="262" t="s">
        <v>171</v>
      </c>
      <c r="D2740" s="84">
        <v>43592</v>
      </c>
      <c r="E2740" s="85" t="s">
        <v>5936</v>
      </c>
      <c r="F2740" s="85" t="s">
        <v>15</v>
      </c>
      <c r="G2740" s="85">
        <v>1032243</v>
      </c>
      <c r="H2740" s="89"/>
      <c r="I2740" s="263" t="s">
        <v>4267</v>
      </c>
      <c r="J2740" s="89"/>
      <c r="K2740" s="89"/>
      <c r="L2740" s="89"/>
      <c r="M2740" s="89"/>
      <c r="N2740" s="264">
        <v>50</v>
      </c>
      <c r="O2740" s="264">
        <v>0</v>
      </c>
      <c r="P2740" s="89" t="s">
        <v>670</v>
      </c>
    </row>
    <row r="2741" spans="1:16" ht="51" hidden="1">
      <c r="A2741" s="261">
        <v>513</v>
      </c>
      <c r="B2741" s="89"/>
      <c r="C2741" s="262" t="s">
        <v>171</v>
      </c>
      <c r="D2741" s="84">
        <v>43592</v>
      </c>
      <c r="E2741" s="85" t="s">
        <v>5937</v>
      </c>
      <c r="F2741" s="85" t="s">
        <v>15</v>
      </c>
      <c r="G2741" s="85">
        <v>1032245</v>
      </c>
      <c r="H2741" s="89"/>
      <c r="I2741" s="263" t="s">
        <v>6763</v>
      </c>
      <c r="J2741" s="89"/>
      <c r="K2741" s="89"/>
      <c r="L2741" s="89"/>
      <c r="M2741" s="89"/>
      <c r="N2741" s="264">
        <v>50</v>
      </c>
      <c r="O2741" s="264">
        <v>0</v>
      </c>
      <c r="P2741" s="89" t="s">
        <v>670</v>
      </c>
    </row>
    <row r="2742" spans="1:16" ht="51" hidden="1">
      <c r="A2742" s="261">
        <v>340</v>
      </c>
      <c r="B2742" s="89"/>
      <c r="C2742" s="262" t="s">
        <v>147</v>
      </c>
      <c r="D2742" s="84">
        <v>43592</v>
      </c>
      <c r="E2742" s="85" t="s">
        <v>5938</v>
      </c>
      <c r="F2742" s="85" t="s">
        <v>15</v>
      </c>
      <c r="G2742" s="85">
        <v>1032252</v>
      </c>
      <c r="H2742" s="89"/>
      <c r="I2742" s="263" t="s">
        <v>6764</v>
      </c>
      <c r="J2742" s="89"/>
      <c r="K2742" s="89"/>
      <c r="L2742" s="89"/>
      <c r="M2742" s="89"/>
      <c r="N2742" s="264">
        <v>50</v>
      </c>
      <c r="O2742" s="264">
        <v>0</v>
      </c>
      <c r="P2742" s="89" t="s">
        <v>670</v>
      </c>
    </row>
    <row r="2743" spans="1:16" ht="51" hidden="1">
      <c r="A2743" s="261">
        <v>513</v>
      </c>
      <c r="B2743" s="89"/>
      <c r="C2743" s="262" t="s">
        <v>171</v>
      </c>
      <c r="D2743" s="84">
        <v>43592</v>
      </c>
      <c r="E2743" s="85" t="s">
        <v>5939</v>
      </c>
      <c r="F2743" s="85" t="s">
        <v>15</v>
      </c>
      <c r="G2743" s="85">
        <v>1032517</v>
      </c>
      <c r="H2743" s="89"/>
      <c r="I2743" s="263" t="s">
        <v>746</v>
      </c>
      <c r="J2743" s="89"/>
      <c r="K2743" s="89"/>
      <c r="L2743" s="89"/>
      <c r="M2743" s="89"/>
      <c r="N2743" s="264">
        <v>50</v>
      </c>
      <c r="O2743" s="264">
        <v>0</v>
      </c>
      <c r="P2743" s="89" t="s">
        <v>670</v>
      </c>
    </row>
    <row r="2744" spans="1:16" ht="51" hidden="1">
      <c r="A2744" s="261">
        <v>513</v>
      </c>
      <c r="B2744" s="89"/>
      <c r="C2744" s="262" t="s">
        <v>171</v>
      </c>
      <c r="D2744" s="84">
        <v>43592</v>
      </c>
      <c r="E2744" s="85" t="s">
        <v>5940</v>
      </c>
      <c r="F2744" s="85" t="s">
        <v>15</v>
      </c>
      <c r="G2744" s="85">
        <v>1032676</v>
      </c>
      <c r="H2744" s="89"/>
      <c r="I2744" s="263" t="s">
        <v>6765</v>
      </c>
      <c r="J2744" s="89"/>
      <c r="K2744" s="89"/>
      <c r="L2744" s="89"/>
      <c r="M2744" s="89"/>
      <c r="N2744" s="264">
        <v>50</v>
      </c>
      <c r="O2744" s="264">
        <v>0</v>
      </c>
      <c r="P2744" s="89" t="s">
        <v>670</v>
      </c>
    </row>
    <row r="2745" spans="1:16" ht="38.25" hidden="1">
      <c r="A2745" s="261" t="s">
        <v>565</v>
      </c>
      <c r="B2745" s="89"/>
      <c r="C2745" s="262" t="s">
        <v>615</v>
      </c>
      <c r="D2745" s="84">
        <v>43593</v>
      </c>
      <c r="E2745" s="85" t="s">
        <v>5941</v>
      </c>
      <c r="F2745" s="85" t="s">
        <v>3</v>
      </c>
      <c r="G2745" s="85">
        <v>1738983</v>
      </c>
      <c r="H2745" s="89"/>
      <c r="I2745" s="263" t="s">
        <v>6766</v>
      </c>
      <c r="J2745" s="89"/>
      <c r="K2745" s="89"/>
      <c r="L2745" s="89"/>
      <c r="M2745" s="89"/>
      <c r="N2745" s="264">
        <v>0</v>
      </c>
      <c r="O2745" s="264">
        <v>6516.71</v>
      </c>
      <c r="P2745" s="89" t="s">
        <v>670</v>
      </c>
    </row>
    <row r="2746" spans="1:16" ht="38.25" hidden="1">
      <c r="A2746" s="261" t="s">
        <v>565</v>
      </c>
      <c r="B2746" s="89"/>
      <c r="C2746" s="262" t="s">
        <v>615</v>
      </c>
      <c r="D2746" s="84">
        <v>43593</v>
      </c>
      <c r="E2746" s="85" t="s">
        <v>5942</v>
      </c>
      <c r="F2746" s="85" t="s">
        <v>3</v>
      </c>
      <c r="G2746" s="85">
        <v>1738964</v>
      </c>
      <c r="H2746" s="89"/>
      <c r="I2746" s="263" t="s">
        <v>1411</v>
      </c>
      <c r="J2746" s="89"/>
      <c r="K2746" s="89"/>
      <c r="L2746" s="89"/>
      <c r="M2746" s="89"/>
      <c r="N2746" s="264">
        <v>0</v>
      </c>
      <c r="O2746" s="264">
        <v>500</v>
      </c>
      <c r="P2746" s="89" t="s">
        <v>670</v>
      </c>
    </row>
    <row r="2747" spans="1:16" ht="51" hidden="1">
      <c r="A2747" s="261" t="s">
        <v>565</v>
      </c>
      <c r="B2747" s="89"/>
      <c r="C2747" s="262" t="s">
        <v>615</v>
      </c>
      <c r="D2747" s="84">
        <v>43593</v>
      </c>
      <c r="E2747" s="85" t="s">
        <v>5943</v>
      </c>
      <c r="F2747" s="85" t="s">
        <v>3</v>
      </c>
      <c r="G2747" s="85">
        <v>1738932</v>
      </c>
      <c r="H2747" s="89"/>
      <c r="I2747" s="263" t="s">
        <v>6767</v>
      </c>
      <c r="J2747" s="89"/>
      <c r="K2747" s="89"/>
      <c r="L2747" s="89"/>
      <c r="M2747" s="89"/>
      <c r="N2747" s="264">
        <v>0</v>
      </c>
      <c r="O2747" s="264">
        <v>111.2</v>
      </c>
      <c r="P2747" s="89" t="s">
        <v>670</v>
      </c>
    </row>
    <row r="2748" spans="1:16" ht="63.75" hidden="1">
      <c r="A2748" s="261" t="s">
        <v>565</v>
      </c>
      <c r="B2748" s="89"/>
      <c r="C2748" s="262" t="s">
        <v>615</v>
      </c>
      <c r="D2748" s="84">
        <v>43593</v>
      </c>
      <c r="E2748" s="85" t="s">
        <v>5944</v>
      </c>
      <c r="F2748" s="85" t="s">
        <v>3</v>
      </c>
      <c r="G2748" s="85">
        <v>1738927</v>
      </c>
      <c r="H2748" s="89"/>
      <c r="I2748" s="263" t="s">
        <v>6768</v>
      </c>
      <c r="J2748" s="89"/>
      <c r="K2748" s="89"/>
      <c r="L2748" s="89"/>
      <c r="M2748" s="89"/>
      <c r="N2748" s="264">
        <v>0</v>
      </c>
      <c r="O2748" s="264">
        <v>185.45000000000002</v>
      </c>
      <c r="P2748" s="89" t="s">
        <v>670</v>
      </c>
    </row>
    <row r="2749" spans="1:16" ht="63.75" hidden="1">
      <c r="A2749" s="261" t="s">
        <v>565</v>
      </c>
      <c r="B2749" s="89"/>
      <c r="C2749" s="262" t="s">
        <v>615</v>
      </c>
      <c r="D2749" s="84">
        <v>43593</v>
      </c>
      <c r="E2749" s="85" t="s">
        <v>5945</v>
      </c>
      <c r="F2749" s="85" t="s">
        <v>3</v>
      </c>
      <c r="G2749" s="85">
        <v>1738918</v>
      </c>
      <c r="H2749" s="89"/>
      <c r="I2749" s="263" t="s">
        <v>6769</v>
      </c>
      <c r="J2749" s="89"/>
      <c r="K2749" s="89"/>
      <c r="L2749" s="89"/>
      <c r="M2749" s="89"/>
      <c r="N2749" s="264">
        <v>0</v>
      </c>
      <c r="O2749" s="264">
        <v>493.37</v>
      </c>
      <c r="P2749" s="89" t="s">
        <v>670</v>
      </c>
    </row>
    <row r="2750" spans="1:16" ht="51" hidden="1">
      <c r="A2750" s="261">
        <v>291</v>
      </c>
      <c r="B2750" s="89"/>
      <c r="C2750" s="262" t="s">
        <v>129</v>
      </c>
      <c r="D2750" s="84">
        <v>43593</v>
      </c>
      <c r="E2750" s="85" t="s">
        <v>5946</v>
      </c>
      <c r="F2750" s="85" t="s">
        <v>3</v>
      </c>
      <c r="G2750" s="85">
        <v>1739089</v>
      </c>
      <c r="H2750" s="89"/>
      <c r="I2750" s="263" t="s">
        <v>6770</v>
      </c>
      <c r="J2750" s="89"/>
      <c r="K2750" s="89"/>
      <c r="L2750" s="89"/>
      <c r="M2750" s="89"/>
      <c r="N2750" s="264">
        <v>0</v>
      </c>
      <c r="O2750" s="264">
        <v>6172.71</v>
      </c>
      <c r="P2750" s="89" t="s">
        <v>670</v>
      </c>
    </row>
    <row r="2751" spans="1:16" ht="51" hidden="1">
      <c r="A2751" s="261" t="s">
        <v>565</v>
      </c>
      <c r="B2751" s="89"/>
      <c r="C2751" s="262" t="s">
        <v>615</v>
      </c>
      <c r="D2751" s="84">
        <v>43593</v>
      </c>
      <c r="E2751" s="85" t="s">
        <v>5947</v>
      </c>
      <c r="F2751" s="85" t="s">
        <v>3</v>
      </c>
      <c r="G2751" s="85">
        <v>1739013</v>
      </c>
      <c r="H2751" s="89"/>
      <c r="I2751" s="263" t="s">
        <v>6771</v>
      </c>
      <c r="J2751" s="89"/>
      <c r="K2751" s="89"/>
      <c r="L2751" s="89"/>
      <c r="M2751" s="89"/>
      <c r="N2751" s="264">
        <v>0</v>
      </c>
      <c r="O2751" s="264">
        <v>5738.03</v>
      </c>
      <c r="P2751" s="89" t="s">
        <v>670</v>
      </c>
    </row>
    <row r="2752" spans="1:16" ht="51" hidden="1">
      <c r="A2752" s="261" t="s">
        <v>565</v>
      </c>
      <c r="B2752" s="89"/>
      <c r="C2752" s="262" t="s">
        <v>615</v>
      </c>
      <c r="D2752" s="84">
        <v>43593</v>
      </c>
      <c r="E2752" s="85" t="s">
        <v>5948</v>
      </c>
      <c r="F2752" s="85" t="s">
        <v>3</v>
      </c>
      <c r="G2752" s="85">
        <v>1739008</v>
      </c>
      <c r="H2752" s="89"/>
      <c r="I2752" s="263" t="s">
        <v>6772</v>
      </c>
      <c r="J2752" s="89"/>
      <c r="K2752" s="89"/>
      <c r="L2752" s="89"/>
      <c r="M2752" s="89"/>
      <c r="N2752" s="264">
        <v>0</v>
      </c>
      <c r="O2752" s="264">
        <v>0.5</v>
      </c>
      <c r="P2752" s="89" t="s">
        <v>670</v>
      </c>
    </row>
    <row r="2753" spans="1:16" ht="51" hidden="1">
      <c r="A2753" s="261">
        <v>599</v>
      </c>
      <c r="B2753" s="89"/>
      <c r="C2753" s="262" t="s">
        <v>1366</v>
      </c>
      <c r="D2753" s="84">
        <v>43593</v>
      </c>
      <c r="E2753" s="85" t="s">
        <v>5949</v>
      </c>
      <c r="F2753" s="85" t="s">
        <v>3</v>
      </c>
      <c r="G2753" s="85">
        <v>1738996</v>
      </c>
      <c r="H2753" s="89"/>
      <c r="I2753" s="263" t="s">
        <v>6773</v>
      </c>
      <c r="J2753" s="89"/>
      <c r="K2753" s="89"/>
      <c r="L2753" s="89"/>
      <c r="M2753" s="89"/>
      <c r="N2753" s="264">
        <v>0</v>
      </c>
      <c r="O2753" s="264">
        <v>2709.93</v>
      </c>
      <c r="P2753" s="89" t="s">
        <v>670</v>
      </c>
    </row>
    <row r="2754" spans="1:16" ht="51" hidden="1">
      <c r="A2754" s="261">
        <v>291</v>
      </c>
      <c r="B2754" s="89"/>
      <c r="C2754" s="262" t="s">
        <v>129</v>
      </c>
      <c r="D2754" s="84">
        <v>43593</v>
      </c>
      <c r="E2754" s="85" t="s">
        <v>5950</v>
      </c>
      <c r="F2754" s="85" t="s">
        <v>3</v>
      </c>
      <c r="G2754" s="85">
        <v>1738781</v>
      </c>
      <c r="H2754" s="89"/>
      <c r="I2754" s="263" t="s">
        <v>6774</v>
      </c>
      <c r="J2754" s="89"/>
      <c r="K2754" s="89"/>
      <c r="L2754" s="89"/>
      <c r="M2754" s="89"/>
      <c r="N2754" s="264">
        <v>0</v>
      </c>
      <c r="O2754" s="264">
        <v>223</v>
      </c>
      <c r="P2754" s="89" t="s">
        <v>670</v>
      </c>
    </row>
    <row r="2755" spans="1:16" ht="51" hidden="1">
      <c r="A2755" s="261" t="s">
        <v>565</v>
      </c>
      <c r="B2755" s="89"/>
      <c r="C2755" s="262" t="s">
        <v>615</v>
      </c>
      <c r="D2755" s="84">
        <v>43593</v>
      </c>
      <c r="E2755" s="85" t="s">
        <v>5951</v>
      </c>
      <c r="F2755" s="85" t="s">
        <v>3</v>
      </c>
      <c r="G2755" s="85">
        <v>1738895</v>
      </c>
      <c r="H2755" s="89"/>
      <c r="I2755" s="263" t="s">
        <v>6775</v>
      </c>
      <c r="J2755" s="89"/>
      <c r="K2755" s="89"/>
      <c r="L2755" s="89"/>
      <c r="M2755" s="89"/>
      <c r="N2755" s="264">
        <v>0</v>
      </c>
      <c r="O2755" s="264">
        <v>8000</v>
      </c>
      <c r="P2755" s="89" t="s">
        <v>670</v>
      </c>
    </row>
    <row r="2756" spans="1:16" ht="51" hidden="1">
      <c r="A2756" s="261" t="s">
        <v>565</v>
      </c>
      <c r="B2756" s="89"/>
      <c r="C2756" s="262" t="s">
        <v>615</v>
      </c>
      <c r="D2756" s="84">
        <v>43593</v>
      </c>
      <c r="E2756" s="85" t="s">
        <v>5952</v>
      </c>
      <c r="F2756" s="85" t="s">
        <v>3</v>
      </c>
      <c r="G2756" s="85">
        <v>1738892</v>
      </c>
      <c r="H2756" s="89"/>
      <c r="I2756" s="263" t="s">
        <v>6776</v>
      </c>
      <c r="J2756" s="89"/>
      <c r="K2756" s="89"/>
      <c r="L2756" s="89"/>
      <c r="M2756" s="89"/>
      <c r="N2756" s="264">
        <v>0</v>
      </c>
      <c r="O2756" s="264">
        <v>5371.18</v>
      </c>
      <c r="P2756" s="89" t="s">
        <v>670</v>
      </c>
    </row>
    <row r="2757" spans="1:16" ht="51" hidden="1">
      <c r="A2757" s="261" t="s">
        <v>565</v>
      </c>
      <c r="B2757" s="89"/>
      <c r="C2757" s="262" t="s">
        <v>615</v>
      </c>
      <c r="D2757" s="84">
        <v>43593</v>
      </c>
      <c r="E2757" s="85" t="s">
        <v>5953</v>
      </c>
      <c r="F2757" s="85" t="s">
        <v>3</v>
      </c>
      <c r="G2757" s="85">
        <v>1738889</v>
      </c>
      <c r="H2757" s="89"/>
      <c r="I2757" s="263" t="s">
        <v>6777</v>
      </c>
      <c r="J2757" s="89"/>
      <c r="K2757" s="89"/>
      <c r="L2757" s="89"/>
      <c r="M2757" s="89"/>
      <c r="N2757" s="264">
        <v>0</v>
      </c>
      <c r="O2757" s="264">
        <v>5366.18</v>
      </c>
      <c r="P2757" s="89" t="s">
        <v>670</v>
      </c>
    </row>
    <row r="2758" spans="1:16" ht="51" hidden="1">
      <c r="A2758" s="261" t="s">
        <v>565</v>
      </c>
      <c r="B2758" s="89"/>
      <c r="C2758" s="262" t="s">
        <v>615</v>
      </c>
      <c r="D2758" s="84">
        <v>43593</v>
      </c>
      <c r="E2758" s="85" t="s">
        <v>5954</v>
      </c>
      <c r="F2758" s="85" t="s">
        <v>3</v>
      </c>
      <c r="G2758" s="85">
        <v>1738888</v>
      </c>
      <c r="H2758" s="89"/>
      <c r="I2758" s="263" t="s">
        <v>6778</v>
      </c>
      <c r="J2758" s="89"/>
      <c r="K2758" s="89"/>
      <c r="L2758" s="89"/>
      <c r="M2758" s="89"/>
      <c r="N2758" s="264">
        <v>0</v>
      </c>
      <c r="O2758" s="264">
        <v>3983.21</v>
      </c>
      <c r="P2758" s="89" t="s">
        <v>670</v>
      </c>
    </row>
    <row r="2759" spans="1:16" ht="51" hidden="1">
      <c r="A2759" s="261" t="s">
        <v>565</v>
      </c>
      <c r="B2759" s="89"/>
      <c r="C2759" s="262" t="s">
        <v>615</v>
      </c>
      <c r="D2759" s="84">
        <v>43593</v>
      </c>
      <c r="E2759" s="85" t="s">
        <v>5955</v>
      </c>
      <c r="F2759" s="85" t="s">
        <v>3</v>
      </c>
      <c r="G2759" s="85">
        <v>1738881</v>
      </c>
      <c r="H2759" s="89"/>
      <c r="I2759" s="263" t="s">
        <v>6779</v>
      </c>
      <c r="J2759" s="89"/>
      <c r="K2759" s="89"/>
      <c r="L2759" s="89"/>
      <c r="M2759" s="89"/>
      <c r="N2759" s="264">
        <v>0</v>
      </c>
      <c r="O2759" s="264">
        <v>3750.29</v>
      </c>
      <c r="P2759" s="89" t="s">
        <v>670</v>
      </c>
    </row>
    <row r="2760" spans="1:16" ht="63.75" hidden="1">
      <c r="A2760" s="261" t="s">
        <v>556</v>
      </c>
      <c r="B2760" s="89"/>
      <c r="C2760" s="262" t="s">
        <v>616</v>
      </c>
      <c r="D2760" s="84">
        <v>43593</v>
      </c>
      <c r="E2760" s="85" t="s">
        <v>5956</v>
      </c>
      <c r="F2760" s="85" t="s">
        <v>3</v>
      </c>
      <c r="G2760" s="85">
        <v>1738875</v>
      </c>
      <c r="H2760" s="89"/>
      <c r="I2760" s="263" t="s">
        <v>6780</v>
      </c>
      <c r="J2760" s="89"/>
      <c r="K2760" s="89"/>
      <c r="L2760" s="89"/>
      <c r="M2760" s="89"/>
      <c r="N2760" s="264">
        <v>0</v>
      </c>
      <c r="O2760" s="264">
        <v>100</v>
      </c>
      <c r="P2760" s="89" t="s">
        <v>670</v>
      </c>
    </row>
    <row r="2761" spans="1:16" ht="89.25" hidden="1">
      <c r="A2761" s="261">
        <v>660</v>
      </c>
      <c r="B2761" s="89"/>
      <c r="C2761" s="262" t="s">
        <v>188</v>
      </c>
      <c r="D2761" s="84">
        <v>43593</v>
      </c>
      <c r="E2761" s="85" t="s">
        <v>5957</v>
      </c>
      <c r="F2761" s="85" t="s">
        <v>3</v>
      </c>
      <c r="G2761" s="85">
        <v>1738816</v>
      </c>
      <c r="H2761" s="89"/>
      <c r="I2761" s="263" t="s">
        <v>8443</v>
      </c>
      <c r="J2761" s="89"/>
      <c r="K2761" s="89"/>
      <c r="L2761" s="89"/>
      <c r="M2761" s="89"/>
      <c r="N2761" s="264">
        <v>0</v>
      </c>
      <c r="O2761" s="264">
        <v>3103.65</v>
      </c>
      <c r="P2761" s="89" t="s">
        <v>741</v>
      </c>
    </row>
    <row r="2762" spans="1:16" ht="89.25" hidden="1">
      <c r="A2762" s="261">
        <v>660</v>
      </c>
      <c r="B2762" s="89"/>
      <c r="C2762" s="262" t="s">
        <v>188</v>
      </c>
      <c r="D2762" s="84">
        <v>43593</v>
      </c>
      <c r="E2762" s="85" t="s">
        <v>5957</v>
      </c>
      <c r="F2762" s="85" t="s">
        <v>3</v>
      </c>
      <c r="G2762" s="85">
        <v>1738816</v>
      </c>
      <c r="H2762" s="89"/>
      <c r="I2762" s="263" t="s">
        <v>8443</v>
      </c>
      <c r="J2762" s="89"/>
      <c r="K2762" s="89"/>
      <c r="L2762" s="89"/>
      <c r="M2762" s="89"/>
      <c r="N2762" s="264">
        <v>0</v>
      </c>
      <c r="O2762" s="264">
        <v>3161.12</v>
      </c>
      <c r="P2762" s="89" t="s">
        <v>741</v>
      </c>
    </row>
    <row r="2763" spans="1:16" ht="89.25" hidden="1">
      <c r="A2763" s="261">
        <v>670</v>
      </c>
      <c r="B2763" s="89"/>
      <c r="C2763" s="262" t="s">
        <v>190</v>
      </c>
      <c r="D2763" s="84">
        <v>43593</v>
      </c>
      <c r="E2763" s="85" t="s">
        <v>5957</v>
      </c>
      <c r="F2763" s="85" t="s">
        <v>3</v>
      </c>
      <c r="G2763" s="85">
        <v>1738816</v>
      </c>
      <c r="H2763" s="89"/>
      <c r="I2763" s="263" t="s">
        <v>8443</v>
      </c>
      <c r="J2763" s="89"/>
      <c r="K2763" s="89"/>
      <c r="L2763" s="89"/>
      <c r="M2763" s="89"/>
      <c r="N2763" s="264">
        <v>0</v>
      </c>
      <c r="O2763" s="264">
        <v>24788.7</v>
      </c>
      <c r="P2763" s="89" t="s">
        <v>741</v>
      </c>
    </row>
    <row r="2764" spans="1:16" ht="89.25" hidden="1">
      <c r="A2764" s="261">
        <v>670</v>
      </c>
      <c r="B2764" s="89"/>
      <c r="C2764" s="262" t="s">
        <v>190</v>
      </c>
      <c r="D2764" s="84">
        <v>43593</v>
      </c>
      <c r="E2764" s="85" t="s">
        <v>5957</v>
      </c>
      <c r="F2764" s="85" t="s">
        <v>3</v>
      </c>
      <c r="G2764" s="85">
        <v>1738816</v>
      </c>
      <c r="H2764" s="89"/>
      <c r="I2764" s="263" t="s">
        <v>8443</v>
      </c>
      <c r="J2764" s="89"/>
      <c r="K2764" s="89"/>
      <c r="L2764" s="89"/>
      <c r="M2764" s="89"/>
      <c r="N2764" s="264">
        <v>0</v>
      </c>
      <c r="O2764" s="264">
        <v>1065.54</v>
      </c>
      <c r="P2764" s="89" t="s">
        <v>741</v>
      </c>
    </row>
    <row r="2765" spans="1:16" ht="89.25" hidden="1">
      <c r="A2765" s="261">
        <v>670</v>
      </c>
      <c r="B2765" s="89"/>
      <c r="C2765" s="262" t="s">
        <v>190</v>
      </c>
      <c r="D2765" s="84">
        <v>43593</v>
      </c>
      <c r="E2765" s="85" t="s">
        <v>5957</v>
      </c>
      <c r="F2765" s="85" t="s">
        <v>3</v>
      </c>
      <c r="G2765" s="85">
        <v>1738816</v>
      </c>
      <c r="H2765" s="89"/>
      <c r="I2765" s="263" t="s">
        <v>8443</v>
      </c>
      <c r="J2765" s="89"/>
      <c r="K2765" s="89"/>
      <c r="L2765" s="89"/>
      <c r="M2765" s="89"/>
      <c r="N2765" s="264">
        <v>0</v>
      </c>
      <c r="O2765" s="264">
        <v>189.17</v>
      </c>
      <c r="P2765" s="89" t="s">
        <v>741</v>
      </c>
    </row>
    <row r="2766" spans="1:16" ht="89.25" hidden="1">
      <c r="A2766" s="261">
        <v>270</v>
      </c>
      <c r="B2766" s="89"/>
      <c r="C2766" s="262" t="s">
        <v>120</v>
      </c>
      <c r="D2766" s="84">
        <v>43593</v>
      </c>
      <c r="E2766" s="85" t="s">
        <v>5957</v>
      </c>
      <c r="F2766" s="85" t="s">
        <v>3</v>
      </c>
      <c r="G2766" s="85">
        <v>1738816</v>
      </c>
      <c r="H2766" s="89"/>
      <c r="I2766" s="263" t="s">
        <v>8443</v>
      </c>
      <c r="J2766" s="89"/>
      <c r="K2766" s="89"/>
      <c r="L2766" s="89"/>
      <c r="M2766" s="89"/>
      <c r="N2766" s="264">
        <v>0</v>
      </c>
      <c r="O2766" s="264">
        <v>8564.85</v>
      </c>
      <c r="P2766" s="89" t="s">
        <v>741</v>
      </c>
    </row>
    <row r="2767" spans="1:16" ht="89.25" hidden="1">
      <c r="A2767" s="261">
        <v>572</v>
      </c>
      <c r="B2767" s="89"/>
      <c r="C2767" s="262" t="s">
        <v>177</v>
      </c>
      <c r="D2767" s="84">
        <v>43593</v>
      </c>
      <c r="E2767" s="85" t="s">
        <v>5957</v>
      </c>
      <c r="F2767" s="85" t="s">
        <v>3</v>
      </c>
      <c r="G2767" s="85">
        <v>1738816</v>
      </c>
      <c r="H2767" s="89"/>
      <c r="I2767" s="263" t="s">
        <v>8443</v>
      </c>
      <c r="J2767" s="89"/>
      <c r="K2767" s="89"/>
      <c r="L2767" s="89"/>
      <c r="M2767" s="89"/>
      <c r="N2767" s="264">
        <v>0</v>
      </c>
      <c r="O2767" s="264">
        <v>1632.73</v>
      </c>
      <c r="P2767" s="89" t="s">
        <v>741</v>
      </c>
    </row>
    <row r="2768" spans="1:16" ht="89.25" hidden="1">
      <c r="A2768" s="261">
        <v>283</v>
      </c>
      <c r="B2768" s="89"/>
      <c r="C2768" s="262" t="s">
        <v>125</v>
      </c>
      <c r="D2768" s="84">
        <v>43593</v>
      </c>
      <c r="E2768" s="85" t="s">
        <v>5957</v>
      </c>
      <c r="F2768" s="85" t="s">
        <v>3</v>
      </c>
      <c r="G2768" s="85">
        <v>1738816</v>
      </c>
      <c r="H2768" s="89"/>
      <c r="I2768" s="263" t="s">
        <v>8443</v>
      </c>
      <c r="J2768" s="89"/>
      <c r="K2768" s="89"/>
      <c r="L2768" s="89"/>
      <c r="M2768" s="89"/>
      <c r="N2768" s="264">
        <v>0</v>
      </c>
      <c r="O2768" s="264">
        <v>65464.160000000003</v>
      </c>
      <c r="P2768" s="89" t="s">
        <v>741</v>
      </c>
    </row>
    <row r="2769" spans="1:16" ht="89.25" hidden="1">
      <c r="A2769" s="261">
        <v>15</v>
      </c>
      <c r="B2769" s="89"/>
      <c r="C2769" s="262" t="s">
        <v>42</v>
      </c>
      <c r="D2769" s="84">
        <v>43593</v>
      </c>
      <c r="E2769" s="85" t="s">
        <v>5957</v>
      </c>
      <c r="F2769" s="85" t="s">
        <v>3</v>
      </c>
      <c r="G2769" s="85">
        <v>1738816</v>
      </c>
      <c r="H2769" s="89"/>
      <c r="I2769" s="263" t="s">
        <v>8443</v>
      </c>
      <c r="J2769" s="89"/>
      <c r="K2769" s="89"/>
      <c r="L2769" s="89"/>
      <c r="M2769" s="89"/>
      <c r="N2769" s="264">
        <v>0</v>
      </c>
      <c r="O2769" s="264">
        <v>55383.839999999997</v>
      </c>
      <c r="P2769" s="89" t="s">
        <v>741</v>
      </c>
    </row>
    <row r="2770" spans="1:16" ht="89.25" hidden="1">
      <c r="A2770" s="261">
        <v>15</v>
      </c>
      <c r="B2770" s="89"/>
      <c r="C2770" s="262" t="s">
        <v>42</v>
      </c>
      <c r="D2770" s="84">
        <v>43593</v>
      </c>
      <c r="E2770" s="85" t="s">
        <v>5957</v>
      </c>
      <c r="F2770" s="85" t="s">
        <v>3</v>
      </c>
      <c r="G2770" s="85">
        <v>1738816</v>
      </c>
      <c r="H2770" s="89"/>
      <c r="I2770" s="263" t="s">
        <v>8443</v>
      </c>
      <c r="J2770" s="89"/>
      <c r="K2770" s="89"/>
      <c r="L2770" s="89"/>
      <c r="M2770" s="89"/>
      <c r="N2770" s="264">
        <v>0</v>
      </c>
      <c r="O2770" s="264">
        <v>65050</v>
      </c>
      <c r="P2770" s="89" t="s">
        <v>741</v>
      </c>
    </row>
    <row r="2771" spans="1:16" ht="89.25" hidden="1">
      <c r="A2771" s="261">
        <v>15</v>
      </c>
      <c r="B2771" s="89"/>
      <c r="C2771" s="262" t="s">
        <v>42</v>
      </c>
      <c r="D2771" s="84">
        <v>43593</v>
      </c>
      <c r="E2771" s="85" t="s">
        <v>5957</v>
      </c>
      <c r="F2771" s="85" t="s">
        <v>3</v>
      </c>
      <c r="G2771" s="85">
        <v>1738816</v>
      </c>
      <c r="H2771" s="89"/>
      <c r="I2771" s="263" t="s">
        <v>8443</v>
      </c>
      <c r="J2771" s="89"/>
      <c r="K2771" s="89"/>
      <c r="L2771" s="89"/>
      <c r="M2771" s="89"/>
      <c r="N2771" s="264">
        <v>0</v>
      </c>
      <c r="O2771" s="264">
        <v>241.28</v>
      </c>
      <c r="P2771" s="89" t="s">
        <v>741</v>
      </c>
    </row>
    <row r="2772" spans="1:16" ht="89.25" hidden="1">
      <c r="A2772" s="261">
        <v>270</v>
      </c>
      <c r="B2772" s="89"/>
      <c r="C2772" s="262" t="s">
        <v>120</v>
      </c>
      <c r="D2772" s="84">
        <v>43593</v>
      </c>
      <c r="E2772" s="85" t="s">
        <v>5957</v>
      </c>
      <c r="F2772" s="85" t="s">
        <v>3</v>
      </c>
      <c r="G2772" s="85">
        <v>1738816</v>
      </c>
      <c r="H2772" s="89"/>
      <c r="I2772" s="263" t="s">
        <v>8443</v>
      </c>
      <c r="J2772" s="89"/>
      <c r="K2772" s="89"/>
      <c r="L2772" s="89"/>
      <c r="M2772" s="89"/>
      <c r="N2772" s="264">
        <v>0</v>
      </c>
      <c r="O2772" s="264">
        <v>118632.74</v>
      </c>
      <c r="P2772" s="89" t="s">
        <v>741</v>
      </c>
    </row>
    <row r="2773" spans="1:16" ht="89.25" hidden="1">
      <c r="A2773" s="261">
        <v>20</v>
      </c>
      <c r="B2773" s="89"/>
      <c r="C2773" s="262" t="s">
        <v>44</v>
      </c>
      <c r="D2773" s="84">
        <v>43593</v>
      </c>
      <c r="E2773" s="85" t="s">
        <v>5957</v>
      </c>
      <c r="F2773" s="85" t="s">
        <v>3</v>
      </c>
      <c r="G2773" s="85">
        <v>1738816</v>
      </c>
      <c r="H2773" s="89"/>
      <c r="I2773" s="263" t="s">
        <v>8443</v>
      </c>
      <c r="J2773" s="89"/>
      <c r="K2773" s="89"/>
      <c r="L2773" s="89"/>
      <c r="M2773" s="89"/>
      <c r="N2773" s="264">
        <v>0</v>
      </c>
      <c r="O2773" s="264">
        <v>18868.39</v>
      </c>
      <c r="P2773" s="89" t="s">
        <v>741</v>
      </c>
    </row>
    <row r="2774" spans="1:16" ht="89.25" hidden="1">
      <c r="A2774" s="261">
        <v>572</v>
      </c>
      <c r="B2774" s="89"/>
      <c r="C2774" s="262" t="s">
        <v>177</v>
      </c>
      <c r="D2774" s="84">
        <v>43593</v>
      </c>
      <c r="E2774" s="85" t="s">
        <v>5957</v>
      </c>
      <c r="F2774" s="85" t="s">
        <v>3</v>
      </c>
      <c r="G2774" s="85">
        <v>1738816</v>
      </c>
      <c r="H2774" s="89"/>
      <c r="I2774" s="263" t="s">
        <v>8443</v>
      </c>
      <c r="J2774" s="89"/>
      <c r="K2774" s="89"/>
      <c r="L2774" s="89"/>
      <c r="M2774" s="89"/>
      <c r="N2774" s="264">
        <v>0</v>
      </c>
      <c r="O2774" s="264">
        <v>1186.02</v>
      </c>
      <c r="P2774" s="89" t="s">
        <v>741</v>
      </c>
    </row>
    <row r="2775" spans="1:16" ht="89.25" hidden="1">
      <c r="A2775" s="261">
        <v>206</v>
      </c>
      <c r="B2775" s="89"/>
      <c r="C2775" s="262" t="s">
        <v>97</v>
      </c>
      <c r="D2775" s="84">
        <v>43593</v>
      </c>
      <c r="E2775" s="85" t="s">
        <v>5957</v>
      </c>
      <c r="F2775" s="85" t="s">
        <v>3</v>
      </c>
      <c r="G2775" s="85">
        <v>1738816</v>
      </c>
      <c r="H2775" s="89"/>
      <c r="I2775" s="263" t="s">
        <v>8443</v>
      </c>
      <c r="J2775" s="89"/>
      <c r="K2775" s="89"/>
      <c r="L2775" s="89"/>
      <c r="M2775" s="89"/>
      <c r="N2775" s="264">
        <v>0</v>
      </c>
      <c r="O2775" s="264">
        <v>6124.36</v>
      </c>
      <c r="P2775" s="89" t="s">
        <v>741</v>
      </c>
    </row>
    <row r="2776" spans="1:16" ht="89.25" hidden="1">
      <c r="A2776" s="261">
        <v>670</v>
      </c>
      <c r="B2776" s="89"/>
      <c r="C2776" s="262" t="s">
        <v>190</v>
      </c>
      <c r="D2776" s="84">
        <v>43593</v>
      </c>
      <c r="E2776" s="85" t="s">
        <v>5957</v>
      </c>
      <c r="F2776" s="85" t="s">
        <v>3</v>
      </c>
      <c r="G2776" s="85">
        <v>1738816</v>
      </c>
      <c r="H2776" s="89"/>
      <c r="I2776" s="263" t="s">
        <v>8443</v>
      </c>
      <c r="J2776" s="89"/>
      <c r="K2776" s="89"/>
      <c r="L2776" s="89"/>
      <c r="M2776" s="89"/>
      <c r="N2776" s="264">
        <v>0</v>
      </c>
      <c r="O2776" s="264">
        <v>616.16</v>
      </c>
      <c r="P2776" s="89" t="s">
        <v>741</v>
      </c>
    </row>
    <row r="2777" spans="1:16" ht="89.25" hidden="1">
      <c r="A2777" s="261">
        <v>271</v>
      </c>
      <c r="B2777" s="89"/>
      <c r="C2777" s="262" t="s">
        <v>121</v>
      </c>
      <c r="D2777" s="84">
        <v>43593</v>
      </c>
      <c r="E2777" s="85" t="s">
        <v>5958</v>
      </c>
      <c r="F2777" s="85" t="s">
        <v>3</v>
      </c>
      <c r="G2777" s="85">
        <v>1738814</v>
      </c>
      <c r="H2777" s="89"/>
      <c r="I2777" s="263" t="s">
        <v>8444</v>
      </c>
      <c r="J2777" s="89"/>
      <c r="K2777" s="89"/>
      <c r="L2777" s="89"/>
      <c r="M2777" s="89"/>
      <c r="N2777" s="264">
        <v>0</v>
      </c>
      <c r="O2777" s="264">
        <v>17379.650000000001</v>
      </c>
      <c r="P2777" s="89" t="s">
        <v>670</v>
      </c>
    </row>
    <row r="2778" spans="1:16" ht="89.25" hidden="1">
      <c r="A2778" s="261">
        <v>271</v>
      </c>
      <c r="B2778" s="89"/>
      <c r="C2778" s="262" t="s">
        <v>121</v>
      </c>
      <c r="D2778" s="84">
        <v>43593</v>
      </c>
      <c r="E2778" s="85" t="s">
        <v>5958</v>
      </c>
      <c r="F2778" s="85" t="s">
        <v>3</v>
      </c>
      <c r="G2778" s="85">
        <v>1738814</v>
      </c>
      <c r="H2778" s="89"/>
      <c r="I2778" s="263" t="s">
        <v>8444</v>
      </c>
      <c r="J2778" s="89"/>
      <c r="K2778" s="89"/>
      <c r="L2778" s="89"/>
      <c r="M2778" s="89"/>
      <c r="N2778" s="264">
        <v>0</v>
      </c>
      <c r="O2778" s="264">
        <v>2616.4</v>
      </c>
      <c r="P2778" s="89" t="s">
        <v>670</v>
      </c>
    </row>
    <row r="2779" spans="1:16" ht="89.25" hidden="1">
      <c r="A2779" s="261">
        <v>271</v>
      </c>
      <c r="B2779" s="89"/>
      <c r="C2779" s="262" t="s">
        <v>121</v>
      </c>
      <c r="D2779" s="84">
        <v>43593</v>
      </c>
      <c r="E2779" s="85" t="s">
        <v>5958</v>
      </c>
      <c r="F2779" s="85" t="s">
        <v>3</v>
      </c>
      <c r="G2779" s="85">
        <v>1738814</v>
      </c>
      <c r="H2779" s="89"/>
      <c r="I2779" s="263" t="s">
        <v>8444</v>
      </c>
      <c r="J2779" s="89"/>
      <c r="K2779" s="89"/>
      <c r="L2779" s="89"/>
      <c r="M2779" s="89"/>
      <c r="N2779" s="264">
        <v>0</v>
      </c>
      <c r="O2779" s="264">
        <v>14826.38</v>
      </c>
      <c r="P2779" s="89" t="s">
        <v>670</v>
      </c>
    </row>
    <row r="2780" spans="1:16" ht="89.25" hidden="1">
      <c r="A2780" s="261">
        <v>16</v>
      </c>
      <c r="B2780" s="89"/>
      <c r="C2780" s="262" t="s">
        <v>43</v>
      </c>
      <c r="D2780" s="84">
        <v>43593</v>
      </c>
      <c r="E2780" s="85" t="s">
        <v>5958</v>
      </c>
      <c r="F2780" s="85" t="s">
        <v>3</v>
      </c>
      <c r="G2780" s="85">
        <v>1738814</v>
      </c>
      <c r="H2780" s="89"/>
      <c r="I2780" s="263" t="s">
        <v>8444</v>
      </c>
      <c r="J2780" s="89"/>
      <c r="K2780" s="89"/>
      <c r="L2780" s="89"/>
      <c r="M2780" s="89"/>
      <c r="N2780" s="264">
        <v>0</v>
      </c>
      <c r="O2780" s="264">
        <v>4622.4799999999996</v>
      </c>
      <c r="P2780" s="89" t="s">
        <v>670</v>
      </c>
    </row>
    <row r="2781" spans="1:16" ht="89.25" hidden="1">
      <c r="A2781" s="261">
        <v>16</v>
      </c>
      <c r="B2781" s="89"/>
      <c r="C2781" s="262" t="s">
        <v>43</v>
      </c>
      <c r="D2781" s="84">
        <v>43593</v>
      </c>
      <c r="E2781" s="85" t="s">
        <v>5958</v>
      </c>
      <c r="F2781" s="85" t="s">
        <v>3</v>
      </c>
      <c r="G2781" s="85">
        <v>1738814</v>
      </c>
      <c r="H2781" s="89"/>
      <c r="I2781" s="263" t="s">
        <v>8444</v>
      </c>
      <c r="J2781" s="89"/>
      <c r="K2781" s="89"/>
      <c r="L2781" s="89"/>
      <c r="M2781" s="89"/>
      <c r="N2781" s="264">
        <v>0</v>
      </c>
      <c r="O2781" s="264">
        <v>12007.64</v>
      </c>
      <c r="P2781" s="89" t="s">
        <v>670</v>
      </c>
    </row>
    <row r="2782" spans="1:16" ht="89.25" hidden="1">
      <c r="A2782" s="261">
        <v>16</v>
      </c>
      <c r="B2782" s="89"/>
      <c r="C2782" s="262" t="s">
        <v>43</v>
      </c>
      <c r="D2782" s="84">
        <v>43593</v>
      </c>
      <c r="E2782" s="85" t="s">
        <v>5958</v>
      </c>
      <c r="F2782" s="85" t="s">
        <v>3</v>
      </c>
      <c r="G2782" s="85">
        <v>1738814</v>
      </c>
      <c r="H2782" s="89"/>
      <c r="I2782" s="263" t="s">
        <v>8444</v>
      </c>
      <c r="J2782" s="89"/>
      <c r="K2782" s="89"/>
      <c r="L2782" s="89"/>
      <c r="M2782" s="89"/>
      <c r="N2782" s="264">
        <v>0</v>
      </c>
      <c r="O2782" s="264">
        <v>17218.34</v>
      </c>
      <c r="P2782" s="89" t="s">
        <v>670</v>
      </c>
    </row>
    <row r="2783" spans="1:16" ht="89.25" hidden="1">
      <c r="A2783" s="261">
        <v>16</v>
      </c>
      <c r="B2783" s="89"/>
      <c r="C2783" s="262" t="s">
        <v>43</v>
      </c>
      <c r="D2783" s="84">
        <v>43593</v>
      </c>
      <c r="E2783" s="85" t="s">
        <v>5958</v>
      </c>
      <c r="F2783" s="85" t="s">
        <v>3</v>
      </c>
      <c r="G2783" s="85">
        <v>1738814</v>
      </c>
      <c r="H2783" s="89"/>
      <c r="I2783" s="263" t="s">
        <v>8444</v>
      </c>
      <c r="J2783" s="89"/>
      <c r="K2783" s="89"/>
      <c r="L2783" s="89"/>
      <c r="M2783" s="89"/>
      <c r="N2783" s="264">
        <v>0</v>
      </c>
      <c r="O2783" s="264">
        <v>7644.78</v>
      </c>
      <c r="P2783" s="89" t="s">
        <v>670</v>
      </c>
    </row>
    <row r="2784" spans="1:16" ht="89.25" hidden="1">
      <c r="A2784" s="261">
        <v>271</v>
      </c>
      <c r="B2784" s="89"/>
      <c r="C2784" s="262" t="s">
        <v>121</v>
      </c>
      <c r="D2784" s="84">
        <v>43593</v>
      </c>
      <c r="E2784" s="85" t="s">
        <v>5958</v>
      </c>
      <c r="F2784" s="85" t="s">
        <v>3</v>
      </c>
      <c r="G2784" s="85">
        <v>1738814</v>
      </c>
      <c r="H2784" s="89"/>
      <c r="I2784" s="263" t="s">
        <v>8444</v>
      </c>
      <c r="J2784" s="89"/>
      <c r="K2784" s="89"/>
      <c r="L2784" s="89"/>
      <c r="M2784" s="89"/>
      <c r="N2784" s="264">
        <v>0</v>
      </c>
      <c r="O2784" s="264">
        <v>31480.68</v>
      </c>
      <c r="P2784" s="89" t="s">
        <v>670</v>
      </c>
    </row>
    <row r="2785" spans="1:16" ht="89.25" hidden="1">
      <c r="A2785" s="261">
        <v>271</v>
      </c>
      <c r="B2785" s="89"/>
      <c r="C2785" s="262" t="s">
        <v>121</v>
      </c>
      <c r="D2785" s="84">
        <v>43593</v>
      </c>
      <c r="E2785" s="85" t="s">
        <v>5958</v>
      </c>
      <c r="F2785" s="85" t="s">
        <v>3</v>
      </c>
      <c r="G2785" s="85">
        <v>1738814</v>
      </c>
      <c r="H2785" s="89"/>
      <c r="I2785" s="263" t="s">
        <v>8444</v>
      </c>
      <c r="J2785" s="89"/>
      <c r="K2785" s="89"/>
      <c r="L2785" s="89"/>
      <c r="M2785" s="89"/>
      <c r="N2785" s="264">
        <v>0</v>
      </c>
      <c r="O2785" s="264">
        <v>33273.31</v>
      </c>
      <c r="P2785" s="89" t="s">
        <v>670</v>
      </c>
    </row>
    <row r="2786" spans="1:16" ht="51" hidden="1">
      <c r="A2786" s="261" t="s">
        <v>565</v>
      </c>
      <c r="B2786" s="89"/>
      <c r="C2786" s="262" t="s">
        <v>615</v>
      </c>
      <c r="D2786" s="84">
        <v>43593</v>
      </c>
      <c r="E2786" s="85" t="s">
        <v>5959</v>
      </c>
      <c r="F2786" s="85" t="s">
        <v>3</v>
      </c>
      <c r="G2786" s="85">
        <v>1738911</v>
      </c>
      <c r="H2786" s="89"/>
      <c r="I2786" s="263" t="s">
        <v>6781</v>
      </c>
      <c r="J2786" s="89"/>
      <c r="K2786" s="89"/>
      <c r="L2786" s="89"/>
      <c r="M2786" s="89"/>
      <c r="N2786" s="264">
        <v>0</v>
      </c>
      <c r="O2786" s="264">
        <v>1825.55</v>
      </c>
      <c r="P2786" s="89" t="s">
        <v>670</v>
      </c>
    </row>
    <row r="2787" spans="1:16" ht="51" hidden="1">
      <c r="A2787" s="261" t="s">
        <v>565</v>
      </c>
      <c r="B2787" s="89"/>
      <c r="C2787" s="262" t="s">
        <v>615</v>
      </c>
      <c r="D2787" s="84">
        <v>43593</v>
      </c>
      <c r="E2787" s="85" t="s">
        <v>5960</v>
      </c>
      <c r="F2787" s="85" t="s">
        <v>3</v>
      </c>
      <c r="G2787" s="85">
        <v>1738803</v>
      </c>
      <c r="H2787" s="89"/>
      <c r="I2787" s="263" t="s">
        <v>6782</v>
      </c>
      <c r="J2787" s="89"/>
      <c r="K2787" s="89"/>
      <c r="L2787" s="89"/>
      <c r="M2787" s="89"/>
      <c r="N2787" s="264">
        <v>0</v>
      </c>
      <c r="O2787" s="264">
        <v>2000</v>
      </c>
      <c r="P2787" s="89" t="s">
        <v>670</v>
      </c>
    </row>
    <row r="2788" spans="1:16" ht="38.25" hidden="1">
      <c r="A2788" s="261" t="s">
        <v>565</v>
      </c>
      <c r="B2788" s="89"/>
      <c r="C2788" s="262" t="s">
        <v>615</v>
      </c>
      <c r="D2788" s="84">
        <v>43593</v>
      </c>
      <c r="E2788" s="85" t="s">
        <v>5961</v>
      </c>
      <c r="F2788" s="85" t="s">
        <v>3</v>
      </c>
      <c r="G2788" s="85">
        <v>1738812</v>
      </c>
      <c r="H2788" s="89"/>
      <c r="I2788" s="263" t="s">
        <v>6783</v>
      </c>
      <c r="J2788" s="89"/>
      <c r="K2788" s="89"/>
      <c r="L2788" s="89"/>
      <c r="M2788" s="89"/>
      <c r="N2788" s="264">
        <v>0</v>
      </c>
      <c r="O2788" s="264">
        <v>1841.82</v>
      </c>
      <c r="P2788" s="89" t="s">
        <v>670</v>
      </c>
    </row>
    <row r="2789" spans="1:16" ht="51" hidden="1">
      <c r="A2789" s="261" t="s">
        <v>565</v>
      </c>
      <c r="B2789" s="89"/>
      <c r="C2789" s="262" t="s">
        <v>615</v>
      </c>
      <c r="D2789" s="84">
        <v>43593</v>
      </c>
      <c r="E2789" s="85" t="s">
        <v>5962</v>
      </c>
      <c r="F2789" s="85" t="s">
        <v>3</v>
      </c>
      <c r="G2789" s="85">
        <v>1738815</v>
      </c>
      <c r="H2789" s="89"/>
      <c r="I2789" s="263" t="s">
        <v>6784</v>
      </c>
      <c r="J2789" s="89"/>
      <c r="K2789" s="89"/>
      <c r="L2789" s="89"/>
      <c r="M2789" s="89"/>
      <c r="N2789" s="264">
        <v>0</v>
      </c>
      <c r="O2789" s="264">
        <v>6126.79</v>
      </c>
      <c r="P2789" s="89" t="s">
        <v>670</v>
      </c>
    </row>
    <row r="2790" spans="1:16" ht="38.25" hidden="1">
      <c r="A2790" s="261" t="s">
        <v>557</v>
      </c>
      <c r="B2790" s="89"/>
      <c r="C2790" s="262" t="s">
        <v>777</v>
      </c>
      <c r="D2790" s="84">
        <v>43593</v>
      </c>
      <c r="E2790" s="85" t="s">
        <v>5963</v>
      </c>
      <c r="F2790" s="85" t="s">
        <v>671</v>
      </c>
      <c r="G2790" s="85">
        <v>390137</v>
      </c>
      <c r="H2790" s="89"/>
      <c r="I2790" s="263" t="s">
        <v>6785</v>
      </c>
      <c r="J2790" s="89"/>
      <c r="K2790" s="89"/>
      <c r="L2790" s="89"/>
      <c r="M2790" s="89"/>
      <c r="N2790" s="264">
        <v>0</v>
      </c>
      <c r="O2790" s="264">
        <v>1554.21</v>
      </c>
      <c r="P2790" s="89" t="s">
        <v>670</v>
      </c>
    </row>
    <row r="2791" spans="1:16" ht="51" hidden="1">
      <c r="A2791" s="261" t="s">
        <v>557</v>
      </c>
      <c r="B2791" s="89"/>
      <c r="C2791" s="262" t="s">
        <v>777</v>
      </c>
      <c r="D2791" s="84">
        <v>43593</v>
      </c>
      <c r="E2791" s="85" t="s">
        <v>5963</v>
      </c>
      <c r="F2791" s="85" t="s">
        <v>671</v>
      </c>
      <c r="G2791" s="85">
        <v>390382</v>
      </c>
      <c r="H2791" s="89"/>
      <c r="I2791" s="263" t="s">
        <v>6786</v>
      </c>
      <c r="J2791" s="89"/>
      <c r="K2791" s="89"/>
      <c r="L2791" s="89"/>
      <c r="M2791" s="89"/>
      <c r="N2791" s="264">
        <v>0</v>
      </c>
      <c r="O2791" s="264">
        <v>15389.99</v>
      </c>
      <c r="P2791" s="89" t="s">
        <v>670</v>
      </c>
    </row>
    <row r="2792" spans="1:16" ht="51" hidden="1">
      <c r="A2792" s="261" t="s">
        <v>559</v>
      </c>
      <c r="B2792" s="89"/>
      <c r="C2792" s="262" t="s">
        <v>759</v>
      </c>
      <c r="D2792" s="84">
        <v>43593</v>
      </c>
      <c r="E2792" s="85" t="s">
        <v>5964</v>
      </c>
      <c r="F2792" s="85" t="s">
        <v>628</v>
      </c>
      <c r="G2792" s="85">
        <v>391828</v>
      </c>
      <c r="H2792" s="89"/>
      <c r="I2792" s="263" t="s">
        <v>6787</v>
      </c>
      <c r="J2792" s="89"/>
      <c r="K2792" s="89"/>
      <c r="L2792" s="89"/>
      <c r="M2792" s="89"/>
      <c r="N2792" s="264">
        <v>0</v>
      </c>
      <c r="O2792" s="264">
        <v>4344623.82</v>
      </c>
      <c r="P2792" s="89" t="s">
        <v>670</v>
      </c>
    </row>
    <row r="2793" spans="1:16" ht="51" hidden="1">
      <c r="A2793" s="261">
        <v>117</v>
      </c>
      <c r="B2793" s="89"/>
      <c r="C2793" s="262" t="s">
        <v>62</v>
      </c>
      <c r="D2793" s="84">
        <v>43593</v>
      </c>
      <c r="E2793" s="85" t="s">
        <v>5965</v>
      </c>
      <c r="F2793" s="85" t="s">
        <v>11</v>
      </c>
      <c r="G2793" s="85">
        <v>953464</v>
      </c>
      <c r="H2793" s="89"/>
      <c r="I2793" s="263" t="s">
        <v>6788</v>
      </c>
      <c r="J2793" s="89"/>
      <c r="K2793" s="89"/>
      <c r="L2793" s="89"/>
      <c r="M2793" s="89"/>
      <c r="N2793" s="264">
        <v>50</v>
      </c>
      <c r="O2793" s="264">
        <v>0</v>
      </c>
      <c r="P2793" s="89" t="s">
        <v>670</v>
      </c>
    </row>
    <row r="2794" spans="1:16" ht="76.5" hidden="1">
      <c r="A2794" s="261">
        <v>41</v>
      </c>
      <c r="B2794" s="89"/>
      <c r="C2794" s="262" t="s">
        <v>47</v>
      </c>
      <c r="D2794" s="84">
        <v>43593</v>
      </c>
      <c r="E2794" s="85" t="s">
        <v>5966</v>
      </c>
      <c r="F2794" s="85" t="s">
        <v>628</v>
      </c>
      <c r="G2794" s="85">
        <v>385297</v>
      </c>
      <c r="H2794" s="89"/>
      <c r="I2794" s="263" t="s">
        <v>6789</v>
      </c>
      <c r="J2794" s="89"/>
      <c r="K2794" s="89"/>
      <c r="L2794" s="89"/>
      <c r="M2794" s="89"/>
      <c r="N2794" s="264">
        <v>0</v>
      </c>
      <c r="O2794" s="264">
        <v>1252800</v>
      </c>
      <c r="P2794" s="89" t="s">
        <v>670</v>
      </c>
    </row>
    <row r="2795" spans="1:16" ht="51" hidden="1">
      <c r="A2795" s="261">
        <v>525</v>
      </c>
      <c r="B2795" s="89"/>
      <c r="C2795" s="262" t="s">
        <v>175</v>
      </c>
      <c r="D2795" s="84">
        <v>43593</v>
      </c>
      <c r="E2795" s="85" t="s">
        <v>5967</v>
      </c>
      <c r="F2795" s="85" t="s">
        <v>6</v>
      </c>
      <c r="G2795" s="85">
        <v>1033672</v>
      </c>
      <c r="H2795" s="89"/>
      <c r="I2795" s="263" t="s">
        <v>6790</v>
      </c>
      <c r="J2795" s="89"/>
      <c r="K2795" s="89"/>
      <c r="L2795" s="89"/>
      <c r="M2795" s="89"/>
      <c r="N2795" s="264">
        <v>0</v>
      </c>
      <c r="O2795" s="264">
        <v>4000000.01</v>
      </c>
      <c r="P2795" s="89" t="s">
        <v>670</v>
      </c>
    </row>
    <row r="2796" spans="1:16" ht="51" hidden="1">
      <c r="A2796" s="261" t="s">
        <v>556</v>
      </c>
      <c r="B2796" s="89"/>
      <c r="C2796" s="262" t="s">
        <v>616</v>
      </c>
      <c r="D2796" s="84">
        <v>43593</v>
      </c>
      <c r="E2796" s="85" t="s">
        <v>5968</v>
      </c>
      <c r="F2796" s="85" t="s">
        <v>6</v>
      </c>
      <c r="G2796" s="85">
        <v>1115971</v>
      </c>
      <c r="H2796" s="89"/>
      <c r="I2796" s="263" t="s">
        <v>6791</v>
      </c>
      <c r="J2796" s="89"/>
      <c r="K2796" s="89"/>
      <c r="L2796" s="89"/>
      <c r="M2796" s="89"/>
      <c r="N2796" s="264">
        <v>0</v>
      </c>
      <c r="O2796" s="264">
        <v>31620.84</v>
      </c>
      <c r="P2796" s="89" t="s">
        <v>670</v>
      </c>
    </row>
    <row r="2797" spans="1:16" ht="76.5" hidden="1">
      <c r="A2797" s="261" t="s">
        <v>557</v>
      </c>
      <c r="B2797" s="89"/>
      <c r="C2797" s="262" t="s">
        <v>777</v>
      </c>
      <c r="D2797" s="84">
        <v>43593</v>
      </c>
      <c r="E2797" s="85" t="s">
        <v>5969</v>
      </c>
      <c r="F2797" s="85" t="s">
        <v>6</v>
      </c>
      <c r="G2797" s="85">
        <v>1116112</v>
      </c>
      <c r="H2797" s="89"/>
      <c r="I2797" s="263" t="s">
        <v>6792</v>
      </c>
      <c r="J2797" s="89"/>
      <c r="K2797" s="89"/>
      <c r="L2797" s="89"/>
      <c r="M2797" s="89"/>
      <c r="N2797" s="264">
        <v>0</v>
      </c>
      <c r="O2797" s="264">
        <v>1165000</v>
      </c>
      <c r="P2797" s="89" t="s">
        <v>670</v>
      </c>
    </row>
    <row r="2798" spans="1:16" ht="51" hidden="1">
      <c r="A2798" s="261">
        <v>513</v>
      </c>
      <c r="B2798" s="89"/>
      <c r="C2798" s="262" t="s">
        <v>171</v>
      </c>
      <c r="D2798" s="84">
        <v>43593</v>
      </c>
      <c r="E2798" s="85" t="s">
        <v>5970</v>
      </c>
      <c r="F2798" s="85" t="s">
        <v>11</v>
      </c>
      <c r="G2798" s="85">
        <v>953468</v>
      </c>
      <c r="H2798" s="89"/>
      <c r="I2798" s="263" t="s">
        <v>6793</v>
      </c>
      <c r="J2798" s="89"/>
      <c r="K2798" s="89"/>
      <c r="L2798" s="89"/>
      <c r="M2798" s="89"/>
      <c r="N2798" s="264">
        <v>50</v>
      </c>
      <c r="O2798" s="264">
        <v>0</v>
      </c>
      <c r="P2798" s="89" t="s">
        <v>670</v>
      </c>
    </row>
    <row r="2799" spans="1:16" ht="51" hidden="1">
      <c r="A2799" s="261" t="s">
        <v>565</v>
      </c>
      <c r="B2799" s="89"/>
      <c r="C2799" s="262" t="s">
        <v>615</v>
      </c>
      <c r="D2799" s="84">
        <v>43594</v>
      </c>
      <c r="E2799" s="85" t="s">
        <v>5971</v>
      </c>
      <c r="F2799" s="85" t="s">
        <v>3</v>
      </c>
      <c r="G2799" s="85">
        <v>1739487</v>
      </c>
      <c r="H2799" s="89"/>
      <c r="I2799" s="263" t="s">
        <v>6794</v>
      </c>
      <c r="J2799" s="89"/>
      <c r="K2799" s="89"/>
      <c r="L2799" s="89"/>
      <c r="M2799" s="89"/>
      <c r="N2799" s="264">
        <v>0</v>
      </c>
      <c r="O2799" s="264">
        <v>466.84000000000003</v>
      </c>
      <c r="P2799" s="89" t="s">
        <v>670</v>
      </c>
    </row>
    <row r="2800" spans="1:16" ht="38.25" hidden="1">
      <c r="A2800" s="261" t="s">
        <v>565</v>
      </c>
      <c r="B2800" s="89"/>
      <c r="C2800" s="262" t="s">
        <v>615</v>
      </c>
      <c r="D2800" s="84">
        <v>43594</v>
      </c>
      <c r="E2800" s="85" t="s">
        <v>5972</v>
      </c>
      <c r="F2800" s="85" t="s">
        <v>3</v>
      </c>
      <c r="G2800" s="85">
        <v>1739488</v>
      </c>
      <c r="H2800" s="89"/>
      <c r="I2800" s="263" t="s">
        <v>6795</v>
      </c>
      <c r="J2800" s="89"/>
      <c r="K2800" s="89"/>
      <c r="L2800" s="89"/>
      <c r="M2800" s="89"/>
      <c r="N2800" s="264">
        <v>0</v>
      </c>
      <c r="O2800" s="264">
        <v>933.68000000000006</v>
      </c>
      <c r="P2800" s="89" t="s">
        <v>670</v>
      </c>
    </row>
    <row r="2801" spans="1:16" ht="38.25" hidden="1">
      <c r="A2801" s="261" t="s">
        <v>565</v>
      </c>
      <c r="B2801" s="89"/>
      <c r="C2801" s="262" t="s">
        <v>615</v>
      </c>
      <c r="D2801" s="84">
        <v>43594</v>
      </c>
      <c r="E2801" s="85" t="s">
        <v>5973</v>
      </c>
      <c r="F2801" s="85" t="s">
        <v>3</v>
      </c>
      <c r="G2801" s="85">
        <v>1739489</v>
      </c>
      <c r="H2801" s="89"/>
      <c r="I2801" s="263" t="s">
        <v>6796</v>
      </c>
      <c r="J2801" s="89"/>
      <c r="K2801" s="89"/>
      <c r="L2801" s="89"/>
      <c r="M2801" s="89"/>
      <c r="N2801" s="264">
        <v>0</v>
      </c>
      <c r="O2801" s="264">
        <v>933.68000000000006</v>
      </c>
      <c r="P2801" s="89" t="s">
        <v>670</v>
      </c>
    </row>
    <row r="2802" spans="1:16" ht="38.25" hidden="1">
      <c r="A2802" s="261" t="s">
        <v>565</v>
      </c>
      <c r="B2802" s="89"/>
      <c r="C2802" s="262" t="s">
        <v>615</v>
      </c>
      <c r="D2802" s="84">
        <v>43594</v>
      </c>
      <c r="E2802" s="85" t="s">
        <v>5974</v>
      </c>
      <c r="F2802" s="85" t="s">
        <v>3</v>
      </c>
      <c r="G2802" s="85">
        <v>1739490</v>
      </c>
      <c r="H2802" s="89"/>
      <c r="I2802" s="263" t="s">
        <v>6797</v>
      </c>
      <c r="J2802" s="89"/>
      <c r="K2802" s="89"/>
      <c r="L2802" s="89"/>
      <c r="M2802" s="89"/>
      <c r="N2802" s="264">
        <v>0</v>
      </c>
      <c r="O2802" s="264">
        <v>466.84000000000003</v>
      </c>
      <c r="P2802" s="89" t="s">
        <v>670</v>
      </c>
    </row>
    <row r="2803" spans="1:16" ht="38.25" hidden="1">
      <c r="A2803" s="261" t="s">
        <v>565</v>
      </c>
      <c r="B2803" s="89"/>
      <c r="C2803" s="262" t="s">
        <v>615</v>
      </c>
      <c r="D2803" s="84">
        <v>43594</v>
      </c>
      <c r="E2803" s="85" t="s">
        <v>5975</v>
      </c>
      <c r="F2803" s="85" t="s">
        <v>3</v>
      </c>
      <c r="G2803" s="85">
        <v>1739492</v>
      </c>
      <c r="H2803" s="89"/>
      <c r="I2803" s="263" t="s">
        <v>6798</v>
      </c>
      <c r="J2803" s="89"/>
      <c r="K2803" s="89"/>
      <c r="L2803" s="89"/>
      <c r="M2803" s="89"/>
      <c r="N2803" s="264">
        <v>0</v>
      </c>
      <c r="O2803" s="264">
        <v>408.49</v>
      </c>
      <c r="P2803" s="89" t="s">
        <v>670</v>
      </c>
    </row>
    <row r="2804" spans="1:16" ht="51" hidden="1">
      <c r="A2804" s="261" t="s">
        <v>565</v>
      </c>
      <c r="B2804" s="89"/>
      <c r="C2804" s="262" t="s">
        <v>615</v>
      </c>
      <c r="D2804" s="84">
        <v>43594</v>
      </c>
      <c r="E2804" s="85" t="s">
        <v>5976</v>
      </c>
      <c r="F2804" s="85" t="s">
        <v>3</v>
      </c>
      <c r="G2804" s="85">
        <v>1739493</v>
      </c>
      <c r="H2804" s="89"/>
      <c r="I2804" s="263" t="s">
        <v>6799</v>
      </c>
      <c r="J2804" s="89"/>
      <c r="K2804" s="89"/>
      <c r="L2804" s="89"/>
      <c r="M2804" s="89"/>
      <c r="N2804" s="264">
        <v>0</v>
      </c>
      <c r="O2804" s="264">
        <v>525.20000000000005</v>
      </c>
      <c r="P2804" s="89" t="s">
        <v>670</v>
      </c>
    </row>
    <row r="2805" spans="1:16" ht="51" hidden="1">
      <c r="A2805" s="261" t="s">
        <v>565</v>
      </c>
      <c r="B2805" s="89"/>
      <c r="C2805" s="262" t="s">
        <v>615</v>
      </c>
      <c r="D2805" s="84">
        <v>43594</v>
      </c>
      <c r="E2805" s="85" t="s">
        <v>5977</v>
      </c>
      <c r="F2805" s="85" t="s">
        <v>3</v>
      </c>
      <c r="G2805" s="85">
        <v>1739494</v>
      </c>
      <c r="H2805" s="89"/>
      <c r="I2805" s="263" t="s">
        <v>6799</v>
      </c>
      <c r="J2805" s="89"/>
      <c r="K2805" s="89"/>
      <c r="L2805" s="89"/>
      <c r="M2805" s="89"/>
      <c r="N2805" s="264">
        <v>0</v>
      </c>
      <c r="O2805" s="264">
        <v>466.84000000000003</v>
      </c>
      <c r="P2805" s="89" t="s">
        <v>670</v>
      </c>
    </row>
    <row r="2806" spans="1:16" ht="38.25" hidden="1">
      <c r="A2806" s="261" t="s">
        <v>565</v>
      </c>
      <c r="B2806" s="89"/>
      <c r="C2806" s="262" t="s">
        <v>615</v>
      </c>
      <c r="D2806" s="84">
        <v>43594</v>
      </c>
      <c r="E2806" s="85" t="s">
        <v>5978</v>
      </c>
      <c r="F2806" s="85" t="s">
        <v>3</v>
      </c>
      <c r="G2806" s="85">
        <v>1739495</v>
      </c>
      <c r="H2806" s="89"/>
      <c r="I2806" s="263" t="s">
        <v>6800</v>
      </c>
      <c r="J2806" s="89"/>
      <c r="K2806" s="89"/>
      <c r="L2806" s="89"/>
      <c r="M2806" s="89"/>
      <c r="N2806" s="264">
        <v>0</v>
      </c>
      <c r="O2806" s="264">
        <v>525.20000000000005</v>
      </c>
      <c r="P2806" s="89" t="s">
        <v>670</v>
      </c>
    </row>
    <row r="2807" spans="1:16" ht="51" hidden="1">
      <c r="A2807" s="261" t="s">
        <v>565</v>
      </c>
      <c r="B2807" s="89"/>
      <c r="C2807" s="262" t="s">
        <v>615</v>
      </c>
      <c r="D2807" s="84">
        <v>43594</v>
      </c>
      <c r="E2807" s="85" t="s">
        <v>5979</v>
      </c>
      <c r="F2807" s="85" t="s">
        <v>3</v>
      </c>
      <c r="G2807" s="85">
        <v>1739496</v>
      </c>
      <c r="H2807" s="89"/>
      <c r="I2807" s="263" t="s">
        <v>6801</v>
      </c>
      <c r="J2807" s="89"/>
      <c r="K2807" s="89"/>
      <c r="L2807" s="89"/>
      <c r="M2807" s="89"/>
      <c r="N2807" s="264">
        <v>0</v>
      </c>
      <c r="O2807" s="264">
        <v>1149.1000000000001</v>
      </c>
      <c r="P2807" s="89" t="s">
        <v>670</v>
      </c>
    </row>
    <row r="2808" spans="1:16" ht="38.25" hidden="1">
      <c r="A2808" s="261" t="s">
        <v>565</v>
      </c>
      <c r="B2808" s="89"/>
      <c r="C2808" s="262" t="s">
        <v>615</v>
      </c>
      <c r="D2808" s="84">
        <v>43594</v>
      </c>
      <c r="E2808" s="85" t="s">
        <v>5980</v>
      </c>
      <c r="F2808" s="85" t="s">
        <v>3</v>
      </c>
      <c r="G2808" s="85">
        <v>1739498</v>
      </c>
      <c r="H2808" s="89"/>
      <c r="I2808" s="263" t="s">
        <v>6802</v>
      </c>
      <c r="J2808" s="89"/>
      <c r="K2808" s="89"/>
      <c r="L2808" s="89"/>
      <c r="M2808" s="89"/>
      <c r="N2808" s="264">
        <v>0</v>
      </c>
      <c r="O2808" s="264">
        <v>350.13</v>
      </c>
      <c r="P2808" s="89" t="s">
        <v>670</v>
      </c>
    </row>
    <row r="2809" spans="1:16" ht="38.25" hidden="1">
      <c r="A2809" s="261" t="s">
        <v>565</v>
      </c>
      <c r="B2809" s="89"/>
      <c r="C2809" s="262" t="s">
        <v>615</v>
      </c>
      <c r="D2809" s="84">
        <v>43594</v>
      </c>
      <c r="E2809" s="85" t="s">
        <v>5981</v>
      </c>
      <c r="F2809" s="85" t="s">
        <v>3</v>
      </c>
      <c r="G2809" s="85">
        <v>1739499</v>
      </c>
      <c r="H2809" s="89"/>
      <c r="I2809" s="263" t="s">
        <v>6803</v>
      </c>
      <c r="J2809" s="89"/>
      <c r="K2809" s="89"/>
      <c r="L2809" s="89"/>
      <c r="M2809" s="89"/>
      <c r="N2809" s="264">
        <v>0</v>
      </c>
      <c r="O2809" s="264">
        <v>291.78000000000003</v>
      </c>
      <c r="P2809" s="89" t="s">
        <v>670</v>
      </c>
    </row>
    <row r="2810" spans="1:16" ht="38.25" hidden="1">
      <c r="A2810" s="261" t="s">
        <v>565</v>
      </c>
      <c r="B2810" s="89"/>
      <c r="C2810" s="262" t="s">
        <v>615</v>
      </c>
      <c r="D2810" s="84">
        <v>43594</v>
      </c>
      <c r="E2810" s="85" t="s">
        <v>5982</v>
      </c>
      <c r="F2810" s="85" t="s">
        <v>3</v>
      </c>
      <c r="G2810" s="85">
        <v>1739486</v>
      </c>
      <c r="H2810" s="89"/>
      <c r="I2810" s="263" t="s">
        <v>6804</v>
      </c>
      <c r="J2810" s="89"/>
      <c r="K2810" s="89"/>
      <c r="L2810" s="89"/>
      <c r="M2810" s="89"/>
      <c r="N2810" s="264">
        <v>0</v>
      </c>
      <c r="O2810" s="264">
        <v>583.55000000000007</v>
      </c>
      <c r="P2810" s="89" t="s">
        <v>670</v>
      </c>
    </row>
    <row r="2811" spans="1:16" ht="51" hidden="1">
      <c r="A2811" s="261" t="s">
        <v>565</v>
      </c>
      <c r="B2811" s="89"/>
      <c r="C2811" s="262" t="s">
        <v>615</v>
      </c>
      <c r="D2811" s="84">
        <v>43594</v>
      </c>
      <c r="E2811" s="85" t="s">
        <v>5983</v>
      </c>
      <c r="F2811" s="85" t="s">
        <v>3</v>
      </c>
      <c r="G2811" s="85">
        <v>1739485</v>
      </c>
      <c r="H2811" s="89"/>
      <c r="I2811" s="263" t="s">
        <v>6805</v>
      </c>
      <c r="J2811" s="89"/>
      <c r="K2811" s="89"/>
      <c r="L2811" s="89"/>
      <c r="M2811" s="89"/>
      <c r="N2811" s="264">
        <v>0</v>
      </c>
      <c r="O2811" s="264">
        <v>1405.72</v>
      </c>
      <c r="P2811" s="89" t="s">
        <v>670</v>
      </c>
    </row>
    <row r="2812" spans="1:16" ht="51" hidden="1">
      <c r="A2812" s="261" t="s">
        <v>565</v>
      </c>
      <c r="B2812" s="89"/>
      <c r="C2812" s="262" t="s">
        <v>615</v>
      </c>
      <c r="D2812" s="84">
        <v>43594</v>
      </c>
      <c r="E2812" s="85" t="s">
        <v>5984</v>
      </c>
      <c r="F2812" s="85" t="s">
        <v>3</v>
      </c>
      <c r="G2812" s="85">
        <v>1739484</v>
      </c>
      <c r="H2812" s="89"/>
      <c r="I2812" s="263" t="s">
        <v>6806</v>
      </c>
      <c r="J2812" s="89"/>
      <c r="K2812" s="89"/>
      <c r="L2812" s="89"/>
      <c r="M2812" s="89"/>
      <c r="N2812" s="264">
        <v>0</v>
      </c>
      <c r="O2812" s="264">
        <v>2100.7800000000002</v>
      </c>
      <c r="P2812" s="89" t="s">
        <v>670</v>
      </c>
    </row>
    <row r="2813" spans="1:16" ht="38.25" hidden="1">
      <c r="A2813" s="261" t="s">
        <v>565</v>
      </c>
      <c r="B2813" s="89"/>
      <c r="C2813" s="262" t="s">
        <v>615</v>
      </c>
      <c r="D2813" s="84">
        <v>43594</v>
      </c>
      <c r="E2813" s="85" t="s">
        <v>5985</v>
      </c>
      <c r="F2813" s="85" t="s">
        <v>3</v>
      </c>
      <c r="G2813" s="85">
        <v>1739483</v>
      </c>
      <c r="H2813" s="89"/>
      <c r="I2813" s="263" t="s">
        <v>6807</v>
      </c>
      <c r="J2813" s="89"/>
      <c r="K2813" s="89"/>
      <c r="L2813" s="89"/>
      <c r="M2813" s="89"/>
      <c r="N2813" s="264">
        <v>0</v>
      </c>
      <c r="O2813" s="264">
        <v>2100.7800000000002</v>
      </c>
      <c r="P2813" s="89" t="s">
        <v>670</v>
      </c>
    </row>
    <row r="2814" spans="1:16" ht="51" hidden="1">
      <c r="A2814" s="261" t="s">
        <v>565</v>
      </c>
      <c r="B2814" s="89"/>
      <c r="C2814" s="262" t="s">
        <v>615</v>
      </c>
      <c r="D2814" s="84">
        <v>43594</v>
      </c>
      <c r="E2814" s="85" t="s">
        <v>5986</v>
      </c>
      <c r="F2814" s="85" t="s">
        <v>3</v>
      </c>
      <c r="G2814" s="85">
        <v>1739482</v>
      </c>
      <c r="H2814" s="89"/>
      <c r="I2814" s="263" t="s">
        <v>6808</v>
      </c>
      <c r="J2814" s="89"/>
      <c r="K2814" s="89"/>
      <c r="L2814" s="89"/>
      <c r="M2814" s="89"/>
      <c r="N2814" s="264">
        <v>0</v>
      </c>
      <c r="O2814" s="264">
        <v>3024.88</v>
      </c>
      <c r="P2814" s="89" t="s">
        <v>670</v>
      </c>
    </row>
    <row r="2815" spans="1:16" ht="51" hidden="1">
      <c r="A2815" s="261" t="s">
        <v>565</v>
      </c>
      <c r="B2815" s="89"/>
      <c r="C2815" s="262" t="s">
        <v>615</v>
      </c>
      <c r="D2815" s="84">
        <v>43594</v>
      </c>
      <c r="E2815" s="85" t="s">
        <v>5987</v>
      </c>
      <c r="F2815" s="85" t="s">
        <v>3</v>
      </c>
      <c r="G2815" s="85">
        <v>1739480</v>
      </c>
      <c r="H2815" s="89"/>
      <c r="I2815" s="263" t="s">
        <v>6809</v>
      </c>
      <c r="J2815" s="89"/>
      <c r="K2815" s="89"/>
      <c r="L2815" s="89"/>
      <c r="M2815" s="89"/>
      <c r="N2815" s="264">
        <v>0</v>
      </c>
      <c r="O2815" s="264">
        <v>3501.3</v>
      </c>
      <c r="P2815" s="89" t="s">
        <v>670</v>
      </c>
    </row>
    <row r="2816" spans="1:16" ht="38.25" hidden="1">
      <c r="A2816" s="261" t="s">
        <v>565</v>
      </c>
      <c r="B2816" s="89"/>
      <c r="C2816" s="262" t="s">
        <v>615</v>
      </c>
      <c r="D2816" s="84">
        <v>43594</v>
      </c>
      <c r="E2816" s="85" t="s">
        <v>5988</v>
      </c>
      <c r="F2816" s="85" t="s">
        <v>3</v>
      </c>
      <c r="G2816" s="85">
        <v>1739479</v>
      </c>
      <c r="H2816" s="89"/>
      <c r="I2816" s="263" t="s">
        <v>6810</v>
      </c>
      <c r="J2816" s="89"/>
      <c r="K2816" s="89"/>
      <c r="L2816" s="89"/>
      <c r="M2816" s="89"/>
      <c r="N2816" s="264">
        <v>0</v>
      </c>
      <c r="O2816" s="264">
        <v>1750.65</v>
      </c>
      <c r="P2816" s="89" t="s">
        <v>670</v>
      </c>
    </row>
    <row r="2817" spans="1:16" ht="51" hidden="1">
      <c r="A2817" s="261" t="s">
        <v>565</v>
      </c>
      <c r="B2817" s="89"/>
      <c r="C2817" s="262" t="s">
        <v>615</v>
      </c>
      <c r="D2817" s="84">
        <v>43594</v>
      </c>
      <c r="E2817" s="85" t="s">
        <v>5989</v>
      </c>
      <c r="F2817" s="85" t="s">
        <v>3</v>
      </c>
      <c r="G2817" s="85">
        <v>1739478</v>
      </c>
      <c r="H2817" s="89"/>
      <c r="I2817" s="263" t="s">
        <v>6811</v>
      </c>
      <c r="J2817" s="89"/>
      <c r="K2817" s="89"/>
      <c r="L2817" s="89"/>
      <c r="M2817" s="89"/>
      <c r="N2817" s="264">
        <v>0</v>
      </c>
      <c r="O2817" s="264">
        <v>1400.52</v>
      </c>
      <c r="P2817" s="89" t="s">
        <v>670</v>
      </c>
    </row>
    <row r="2818" spans="1:16" ht="51" hidden="1">
      <c r="A2818" s="261" t="s">
        <v>565</v>
      </c>
      <c r="B2818" s="89"/>
      <c r="C2818" s="262" t="s">
        <v>615</v>
      </c>
      <c r="D2818" s="84">
        <v>43594</v>
      </c>
      <c r="E2818" s="85" t="s">
        <v>5990</v>
      </c>
      <c r="F2818" s="85" t="s">
        <v>3</v>
      </c>
      <c r="G2818" s="85">
        <v>1739476</v>
      </c>
      <c r="H2818" s="89"/>
      <c r="I2818" s="263" t="s">
        <v>6812</v>
      </c>
      <c r="J2818" s="89"/>
      <c r="K2818" s="89"/>
      <c r="L2818" s="89"/>
      <c r="M2818" s="89"/>
      <c r="N2818" s="264">
        <v>0</v>
      </c>
      <c r="O2818" s="264">
        <v>2100.7800000000002</v>
      </c>
      <c r="P2818" s="89" t="s">
        <v>670</v>
      </c>
    </row>
    <row r="2819" spans="1:16" ht="38.25" hidden="1">
      <c r="A2819" s="261" t="s">
        <v>565</v>
      </c>
      <c r="B2819" s="89"/>
      <c r="C2819" s="262" t="s">
        <v>615</v>
      </c>
      <c r="D2819" s="84">
        <v>43594</v>
      </c>
      <c r="E2819" s="85" t="s">
        <v>5991</v>
      </c>
      <c r="F2819" s="85" t="s">
        <v>3</v>
      </c>
      <c r="G2819" s="85">
        <v>1739475</v>
      </c>
      <c r="H2819" s="89"/>
      <c r="I2819" s="263" t="s">
        <v>6813</v>
      </c>
      <c r="J2819" s="89"/>
      <c r="K2819" s="89"/>
      <c r="L2819" s="89"/>
      <c r="M2819" s="89"/>
      <c r="N2819" s="264">
        <v>0</v>
      </c>
      <c r="O2819" s="264">
        <v>1467.75</v>
      </c>
      <c r="P2819" s="89" t="s">
        <v>670</v>
      </c>
    </row>
    <row r="2820" spans="1:16" ht="38.25" hidden="1">
      <c r="A2820" s="261" t="s">
        <v>565</v>
      </c>
      <c r="B2820" s="89"/>
      <c r="C2820" s="262" t="s">
        <v>615</v>
      </c>
      <c r="D2820" s="84">
        <v>43594</v>
      </c>
      <c r="E2820" s="85" t="s">
        <v>5992</v>
      </c>
      <c r="F2820" s="85" t="s">
        <v>3</v>
      </c>
      <c r="G2820" s="85">
        <v>1739474</v>
      </c>
      <c r="H2820" s="89"/>
      <c r="I2820" s="263" t="s">
        <v>6814</v>
      </c>
      <c r="J2820" s="89"/>
      <c r="K2820" s="89"/>
      <c r="L2820" s="89"/>
      <c r="M2820" s="89"/>
      <c r="N2820" s="264">
        <v>0</v>
      </c>
      <c r="O2820" s="264">
        <v>2151.17</v>
      </c>
      <c r="P2820" s="89" t="s">
        <v>670</v>
      </c>
    </row>
    <row r="2821" spans="1:16" ht="38.25" hidden="1">
      <c r="A2821" s="261" t="s">
        <v>565</v>
      </c>
      <c r="B2821" s="89"/>
      <c r="C2821" s="262" t="s">
        <v>615</v>
      </c>
      <c r="D2821" s="84">
        <v>43594</v>
      </c>
      <c r="E2821" s="85" t="s">
        <v>5993</v>
      </c>
      <c r="F2821" s="85" t="s">
        <v>3</v>
      </c>
      <c r="G2821" s="85">
        <v>1739472</v>
      </c>
      <c r="H2821" s="89"/>
      <c r="I2821" s="263" t="s">
        <v>6815</v>
      </c>
      <c r="J2821" s="89"/>
      <c r="K2821" s="89"/>
      <c r="L2821" s="89"/>
      <c r="M2821" s="89"/>
      <c r="N2821" s="264">
        <v>0</v>
      </c>
      <c r="O2821" s="264">
        <v>2100.7800000000002</v>
      </c>
      <c r="P2821" s="89" t="s">
        <v>670</v>
      </c>
    </row>
    <row r="2822" spans="1:16" ht="63.75" hidden="1">
      <c r="A2822" s="261">
        <v>592</v>
      </c>
      <c r="B2822" s="89"/>
      <c r="C2822" s="262" t="s">
        <v>645</v>
      </c>
      <c r="D2822" s="84">
        <v>43594</v>
      </c>
      <c r="E2822" s="85" t="s">
        <v>5994</v>
      </c>
      <c r="F2822" s="85" t="s">
        <v>3</v>
      </c>
      <c r="G2822" s="85">
        <v>1739633</v>
      </c>
      <c r="H2822" s="89"/>
      <c r="I2822" s="263" t="s">
        <v>6816</v>
      </c>
      <c r="J2822" s="89"/>
      <c r="K2822" s="89"/>
      <c r="L2822" s="89"/>
      <c r="M2822" s="89"/>
      <c r="N2822" s="264">
        <v>0</v>
      </c>
      <c r="O2822" s="264">
        <v>15</v>
      </c>
      <c r="P2822" s="89" t="s">
        <v>670</v>
      </c>
    </row>
    <row r="2823" spans="1:16" ht="51" hidden="1">
      <c r="A2823" s="261">
        <v>592</v>
      </c>
      <c r="B2823" s="89"/>
      <c r="C2823" s="262" t="s">
        <v>645</v>
      </c>
      <c r="D2823" s="84">
        <v>43594</v>
      </c>
      <c r="E2823" s="85" t="s">
        <v>5995</v>
      </c>
      <c r="F2823" s="85" t="s">
        <v>3</v>
      </c>
      <c r="G2823" s="85">
        <v>1739630</v>
      </c>
      <c r="H2823" s="89"/>
      <c r="I2823" s="263" t="s">
        <v>6817</v>
      </c>
      <c r="J2823" s="89"/>
      <c r="K2823" s="89"/>
      <c r="L2823" s="89"/>
      <c r="M2823" s="89"/>
      <c r="N2823" s="264">
        <v>0</v>
      </c>
      <c r="O2823" s="264">
        <v>538</v>
      </c>
      <c r="P2823" s="89" t="s">
        <v>670</v>
      </c>
    </row>
    <row r="2824" spans="1:16" ht="38.25" hidden="1">
      <c r="A2824" s="261" t="s">
        <v>565</v>
      </c>
      <c r="B2824" s="89"/>
      <c r="C2824" s="262" t="s">
        <v>615</v>
      </c>
      <c r="D2824" s="84">
        <v>43594</v>
      </c>
      <c r="E2824" s="85" t="s">
        <v>5996</v>
      </c>
      <c r="F2824" s="85" t="s">
        <v>3</v>
      </c>
      <c r="G2824" s="85">
        <v>1739608</v>
      </c>
      <c r="H2824" s="89"/>
      <c r="I2824" s="263" t="s">
        <v>6818</v>
      </c>
      <c r="J2824" s="89"/>
      <c r="K2824" s="89"/>
      <c r="L2824" s="89"/>
      <c r="M2824" s="89"/>
      <c r="N2824" s="264">
        <v>0</v>
      </c>
      <c r="O2824" s="264">
        <v>457.07</v>
      </c>
      <c r="P2824" s="89" t="s">
        <v>670</v>
      </c>
    </row>
    <row r="2825" spans="1:16" ht="38.25" hidden="1">
      <c r="A2825" s="261" t="s">
        <v>565</v>
      </c>
      <c r="B2825" s="89"/>
      <c r="C2825" s="262" t="s">
        <v>615</v>
      </c>
      <c r="D2825" s="84">
        <v>43594</v>
      </c>
      <c r="E2825" s="85" t="s">
        <v>5997</v>
      </c>
      <c r="F2825" s="85" t="s">
        <v>3</v>
      </c>
      <c r="G2825" s="85">
        <v>1739568</v>
      </c>
      <c r="H2825" s="89"/>
      <c r="I2825" s="263" t="s">
        <v>6819</v>
      </c>
      <c r="J2825" s="89"/>
      <c r="K2825" s="89"/>
      <c r="L2825" s="89"/>
      <c r="M2825" s="89"/>
      <c r="N2825" s="264">
        <v>0</v>
      </c>
      <c r="O2825" s="264">
        <v>10000</v>
      </c>
      <c r="P2825" s="89" t="s">
        <v>670</v>
      </c>
    </row>
    <row r="2826" spans="1:16" ht="38.25" hidden="1">
      <c r="A2826" s="261" t="s">
        <v>565</v>
      </c>
      <c r="B2826" s="89"/>
      <c r="C2826" s="262" t="s">
        <v>615</v>
      </c>
      <c r="D2826" s="84">
        <v>43594</v>
      </c>
      <c r="E2826" s="85" t="s">
        <v>5998</v>
      </c>
      <c r="F2826" s="85" t="s">
        <v>3</v>
      </c>
      <c r="G2826" s="85">
        <v>1739544</v>
      </c>
      <c r="H2826" s="89"/>
      <c r="I2826" s="263" t="s">
        <v>6820</v>
      </c>
      <c r="J2826" s="89"/>
      <c r="K2826" s="89"/>
      <c r="L2826" s="89"/>
      <c r="M2826" s="89"/>
      <c r="N2826" s="264">
        <v>0</v>
      </c>
      <c r="O2826" s="264">
        <v>443.79</v>
      </c>
      <c r="P2826" s="89" t="s">
        <v>670</v>
      </c>
    </row>
    <row r="2827" spans="1:16" ht="38.25" hidden="1">
      <c r="A2827" s="261" t="s">
        <v>565</v>
      </c>
      <c r="B2827" s="89"/>
      <c r="C2827" s="262" t="s">
        <v>615</v>
      </c>
      <c r="D2827" s="84">
        <v>43594</v>
      </c>
      <c r="E2827" s="85" t="s">
        <v>5999</v>
      </c>
      <c r="F2827" s="85" t="s">
        <v>3</v>
      </c>
      <c r="G2827" s="85">
        <v>1739536</v>
      </c>
      <c r="H2827" s="89"/>
      <c r="I2827" s="263" t="s">
        <v>6821</v>
      </c>
      <c r="J2827" s="89"/>
      <c r="K2827" s="89"/>
      <c r="L2827" s="89"/>
      <c r="M2827" s="89"/>
      <c r="N2827" s="264">
        <v>0</v>
      </c>
      <c r="O2827" s="264">
        <v>655.56000000000006</v>
      </c>
      <c r="P2827" s="89" t="s">
        <v>670</v>
      </c>
    </row>
    <row r="2828" spans="1:16" ht="51" hidden="1">
      <c r="A2828" s="261">
        <v>163</v>
      </c>
      <c r="B2828" s="89"/>
      <c r="C2828" s="262" t="s">
        <v>88</v>
      </c>
      <c r="D2828" s="84">
        <v>43594</v>
      </c>
      <c r="E2828" s="85" t="s">
        <v>6000</v>
      </c>
      <c r="F2828" s="85" t="s">
        <v>3</v>
      </c>
      <c r="G2828" s="85">
        <v>1739511</v>
      </c>
      <c r="H2828" s="89"/>
      <c r="I2828" s="263" t="s">
        <v>6822</v>
      </c>
      <c r="J2828" s="89"/>
      <c r="K2828" s="89"/>
      <c r="L2828" s="89"/>
      <c r="M2828" s="89"/>
      <c r="N2828" s="264">
        <v>0</v>
      </c>
      <c r="O2828" s="264">
        <v>4700</v>
      </c>
      <c r="P2828" s="89" t="s">
        <v>670</v>
      </c>
    </row>
    <row r="2829" spans="1:16" ht="51" hidden="1">
      <c r="A2829" s="261" t="s">
        <v>565</v>
      </c>
      <c r="B2829" s="89"/>
      <c r="C2829" s="262" t="s">
        <v>615</v>
      </c>
      <c r="D2829" s="84">
        <v>43594</v>
      </c>
      <c r="E2829" s="85" t="s">
        <v>6001</v>
      </c>
      <c r="F2829" s="85" t="s">
        <v>3</v>
      </c>
      <c r="G2829" s="85">
        <v>1739510</v>
      </c>
      <c r="H2829" s="89"/>
      <c r="I2829" s="263" t="s">
        <v>6823</v>
      </c>
      <c r="J2829" s="89"/>
      <c r="K2829" s="89"/>
      <c r="L2829" s="89"/>
      <c r="M2829" s="89"/>
      <c r="N2829" s="264">
        <v>0</v>
      </c>
      <c r="O2829" s="264">
        <v>716.30000000000007</v>
      </c>
      <c r="P2829" s="89" t="s">
        <v>670</v>
      </c>
    </row>
    <row r="2830" spans="1:16" ht="38.25" hidden="1">
      <c r="A2830" s="261" t="s">
        <v>565</v>
      </c>
      <c r="B2830" s="89"/>
      <c r="C2830" s="262" t="s">
        <v>615</v>
      </c>
      <c r="D2830" s="84">
        <v>43594</v>
      </c>
      <c r="E2830" s="85" t="s">
        <v>6002</v>
      </c>
      <c r="F2830" s="85" t="s">
        <v>3</v>
      </c>
      <c r="G2830" s="85">
        <v>1739504</v>
      </c>
      <c r="H2830" s="89"/>
      <c r="I2830" s="263" t="s">
        <v>6824</v>
      </c>
      <c r="J2830" s="89"/>
      <c r="K2830" s="89"/>
      <c r="L2830" s="89"/>
      <c r="M2830" s="89"/>
      <c r="N2830" s="264">
        <v>0</v>
      </c>
      <c r="O2830" s="264">
        <v>233.42000000000002</v>
      </c>
      <c r="P2830" s="89" t="s">
        <v>670</v>
      </c>
    </row>
    <row r="2831" spans="1:16" ht="38.25" hidden="1">
      <c r="A2831" s="261" t="s">
        <v>565</v>
      </c>
      <c r="B2831" s="89"/>
      <c r="C2831" s="262" t="s">
        <v>615</v>
      </c>
      <c r="D2831" s="84">
        <v>43594</v>
      </c>
      <c r="E2831" s="85" t="s">
        <v>6003</v>
      </c>
      <c r="F2831" s="85" t="s">
        <v>3</v>
      </c>
      <c r="G2831" s="85">
        <v>1739503</v>
      </c>
      <c r="H2831" s="89"/>
      <c r="I2831" s="263" t="s">
        <v>6825</v>
      </c>
      <c r="J2831" s="89"/>
      <c r="K2831" s="89"/>
      <c r="L2831" s="89"/>
      <c r="M2831" s="89"/>
      <c r="N2831" s="264">
        <v>0</v>
      </c>
      <c r="O2831" s="264">
        <v>700.26</v>
      </c>
      <c r="P2831" s="89" t="s">
        <v>670</v>
      </c>
    </row>
    <row r="2832" spans="1:16" ht="51" hidden="1">
      <c r="A2832" s="261" t="s">
        <v>565</v>
      </c>
      <c r="B2832" s="89"/>
      <c r="C2832" s="262" t="s">
        <v>615</v>
      </c>
      <c r="D2832" s="84">
        <v>43594</v>
      </c>
      <c r="E2832" s="85" t="s">
        <v>6004</v>
      </c>
      <c r="F2832" s="85" t="s">
        <v>3</v>
      </c>
      <c r="G2832" s="85">
        <v>1739501</v>
      </c>
      <c r="H2832" s="89"/>
      <c r="I2832" s="263" t="s">
        <v>6826</v>
      </c>
      <c r="J2832" s="89"/>
      <c r="K2832" s="89"/>
      <c r="L2832" s="89"/>
      <c r="M2832" s="89"/>
      <c r="N2832" s="264">
        <v>0</v>
      </c>
      <c r="O2832" s="264">
        <v>1167.1000000000001</v>
      </c>
      <c r="P2832" s="89" t="s">
        <v>670</v>
      </c>
    </row>
    <row r="2833" spans="1:16" ht="38.25" hidden="1">
      <c r="A2833" s="261" t="s">
        <v>565</v>
      </c>
      <c r="B2833" s="89"/>
      <c r="C2833" s="262" t="s">
        <v>615</v>
      </c>
      <c r="D2833" s="84">
        <v>43594</v>
      </c>
      <c r="E2833" s="85" t="s">
        <v>6005</v>
      </c>
      <c r="F2833" s="85" t="s">
        <v>3</v>
      </c>
      <c r="G2833" s="85">
        <v>1739500</v>
      </c>
      <c r="H2833" s="89"/>
      <c r="I2833" s="263" t="s">
        <v>6827</v>
      </c>
      <c r="J2833" s="89"/>
      <c r="K2833" s="89"/>
      <c r="L2833" s="89"/>
      <c r="M2833" s="89"/>
      <c r="N2833" s="264">
        <v>0</v>
      </c>
      <c r="O2833" s="264">
        <v>408.49</v>
      </c>
      <c r="P2833" s="89" t="s">
        <v>670</v>
      </c>
    </row>
    <row r="2834" spans="1:16" ht="51" hidden="1">
      <c r="A2834" s="261">
        <v>234</v>
      </c>
      <c r="B2834" s="89"/>
      <c r="C2834" s="262" t="s">
        <v>644</v>
      </c>
      <c r="D2834" s="84">
        <v>43594</v>
      </c>
      <c r="E2834" s="85" t="s">
        <v>6006</v>
      </c>
      <c r="F2834" s="85" t="s">
        <v>3</v>
      </c>
      <c r="G2834" s="85">
        <v>1739418</v>
      </c>
      <c r="H2834" s="89"/>
      <c r="I2834" s="263" t="s">
        <v>6828</v>
      </c>
      <c r="J2834" s="89"/>
      <c r="K2834" s="89"/>
      <c r="L2834" s="89"/>
      <c r="M2834" s="89"/>
      <c r="N2834" s="264">
        <v>0</v>
      </c>
      <c r="O2834" s="264">
        <v>861</v>
      </c>
      <c r="P2834" s="89" t="s">
        <v>670</v>
      </c>
    </row>
    <row r="2835" spans="1:16" ht="51" hidden="1">
      <c r="A2835" s="261">
        <v>291</v>
      </c>
      <c r="B2835" s="89"/>
      <c r="C2835" s="262" t="s">
        <v>129</v>
      </c>
      <c r="D2835" s="84">
        <v>43594</v>
      </c>
      <c r="E2835" s="85" t="s">
        <v>6007</v>
      </c>
      <c r="F2835" s="85" t="s">
        <v>3</v>
      </c>
      <c r="G2835" s="85">
        <v>1739404</v>
      </c>
      <c r="H2835" s="89"/>
      <c r="I2835" s="263" t="s">
        <v>6829</v>
      </c>
      <c r="J2835" s="89"/>
      <c r="K2835" s="89"/>
      <c r="L2835" s="89"/>
      <c r="M2835" s="89"/>
      <c r="N2835" s="264">
        <v>0</v>
      </c>
      <c r="O2835" s="264">
        <v>62201.200000000004</v>
      </c>
      <c r="P2835" s="89" t="s">
        <v>670</v>
      </c>
    </row>
    <row r="2836" spans="1:16" ht="63.75" hidden="1">
      <c r="A2836" s="261">
        <v>253</v>
      </c>
      <c r="B2836" s="89"/>
      <c r="C2836" s="262" t="s">
        <v>114</v>
      </c>
      <c r="D2836" s="84">
        <v>43594</v>
      </c>
      <c r="E2836" s="85" t="s">
        <v>6008</v>
      </c>
      <c r="F2836" s="85" t="s">
        <v>3</v>
      </c>
      <c r="G2836" s="85">
        <v>1739380</v>
      </c>
      <c r="H2836" s="89"/>
      <c r="I2836" s="263" t="s">
        <v>6830</v>
      </c>
      <c r="J2836" s="89"/>
      <c r="K2836" s="89"/>
      <c r="L2836" s="89"/>
      <c r="M2836" s="89"/>
      <c r="N2836" s="264">
        <v>0</v>
      </c>
      <c r="O2836" s="264">
        <v>247116.97</v>
      </c>
      <c r="P2836" s="89" t="s">
        <v>670</v>
      </c>
    </row>
    <row r="2837" spans="1:16" ht="63.75" hidden="1">
      <c r="A2837" s="261">
        <v>253</v>
      </c>
      <c r="B2837" s="89"/>
      <c r="C2837" s="262" t="s">
        <v>114</v>
      </c>
      <c r="D2837" s="84">
        <v>43594</v>
      </c>
      <c r="E2837" s="85" t="s">
        <v>6009</v>
      </c>
      <c r="F2837" s="85" t="s">
        <v>3</v>
      </c>
      <c r="G2837" s="85">
        <v>1739375</v>
      </c>
      <c r="H2837" s="89"/>
      <c r="I2837" s="263" t="s">
        <v>6831</v>
      </c>
      <c r="J2837" s="89"/>
      <c r="K2837" s="89"/>
      <c r="L2837" s="89"/>
      <c r="M2837" s="89"/>
      <c r="N2837" s="264">
        <v>0</v>
      </c>
      <c r="O2837" s="264">
        <v>7846.75</v>
      </c>
      <c r="P2837" s="89" t="s">
        <v>670</v>
      </c>
    </row>
    <row r="2838" spans="1:16" ht="63.75" hidden="1">
      <c r="A2838" s="261" t="s">
        <v>565</v>
      </c>
      <c r="B2838" s="89"/>
      <c r="C2838" s="262" t="s">
        <v>615</v>
      </c>
      <c r="D2838" s="84">
        <v>43594</v>
      </c>
      <c r="E2838" s="85" t="s">
        <v>6010</v>
      </c>
      <c r="F2838" s="85" t="s">
        <v>3</v>
      </c>
      <c r="G2838" s="85">
        <v>1739366</v>
      </c>
      <c r="H2838" s="89"/>
      <c r="I2838" s="263" t="s">
        <v>6832</v>
      </c>
      <c r="J2838" s="89"/>
      <c r="K2838" s="89"/>
      <c r="L2838" s="89"/>
      <c r="M2838" s="89"/>
      <c r="N2838" s="264">
        <v>0</v>
      </c>
      <c r="O2838" s="264">
        <v>278.2</v>
      </c>
      <c r="P2838" s="89" t="s">
        <v>670</v>
      </c>
    </row>
    <row r="2839" spans="1:16" ht="51" hidden="1">
      <c r="A2839" s="261">
        <v>15</v>
      </c>
      <c r="B2839" s="89"/>
      <c r="C2839" s="262" t="s">
        <v>42</v>
      </c>
      <c r="D2839" s="84">
        <v>43594</v>
      </c>
      <c r="E2839" s="85" t="s">
        <v>6011</v>
      </c>
      <c r="F2839" s="85" t="s">
        <v>3</v>
      </c>
      <c r="G2839" s="85">
        <v>1739355</v>
      </c>
      <c r="H2839" s="89"/>
      <c r="I2839" s="263" t="s">
        <v>6833</v>
      </c>
      <c r="J2839" s="89"/>
      <c r="K2839" s="89"/>
      <c r="L2839" s="89"/>
      <c r="M2839" s="89"/>
      <c r="N2839" s="264">
        <v>0</v>
      </c>
      <c r="O2839" s="264">
        <v>31366.66</v>
      </c>
      <c r="P2839" s="89" t="s">
        <v>670</v>
      </c>
    </row>
    <row r="2840" spans="1:16" ht="51" hidden="1">
      <c r="A2840" s="261">
        <v>15</v>
      </c>
      <c r="B2840" s="89"/>
      <c r="C2840" s="262" t="s">
        <v>42</v>
      </c>
      <c r="D2840" s="84">
        <v>43594</v>
      </c>
      <c r="E2840" s="85" t="s">
        <v>6012</v>
      </c>
      <c r="F2840" s="85" t="s">
        <v>3</v>
      </c>
      <c r="G2840" s="85">
        <v>1739348</v>
      </c>
      <c r="H2840" s="89"/>
      <c r="I2840" s="263" t="s">
        <v>6834</v>
      </c>
      <c r="J2840" s="89"/>
      <c r="K2840" s="89"/>
      <c r="L2840" s="89"/>
      <c r="M2840" s="89"/>
      <c r="N2840" s="264">
        <v>0</v>
      </c>
      <c r="O2840" s="264">
        <v>916346.63</v>
      </c>
      <c r="P2840" s="89" t="s">
        <v>670</v>
      </c>
    </row>
    <row r="2841" spans="1:16" ht="51" hidden="1">
      <c r="A2841" s="261">
        <v>15</v>
      </c>
      <c r="B2841" s="89"/>
      <c r="C2841" s="262" t="s">
        <v>42</v>
      </c>
      <c r="D2841" s="84">
        <v>43594</v>
      </c>
      <c r="E2841" s="85" t="s">
        <v>6013</v>
      </c>
      <c r="F2841" s="85" t="s">
        <v>3</v>
      </c>
      <c r="G2841" s="85">
        <v>1739343</v>
      </c>
      <c r="H2841" s="89"/>
      <c r="I2841" s="263" t="s">
        <v>6835</v>
      </c>
      <c r="J2841" s="89"/>
      <c r="K2841" s="89"/>
      <c r="L2841" s="89"/>
      <c r="M2841" s="89"/>
      <c r="N2841" s="264">
        <v>0</v>
      </c>
      <c r="O2841" s="264">
        <v>1422.1000000000001</v>
      </c>
      <c r="P2841" s="89" t="s">
        <v>670</v>
      </c>
    </row>
    <row r="2842" spans="1:16" ht="51" hidden="1">
      <c r="A2842" s="261">
        <v>376</v>
      </c>
      <c r="B2842" s="89"/>
      <c r="C2842" s="262" t="s">
        <v>638</v>
      </c>
      <c r="D2842" s="84">
        <v>43594</v>
      </c>
      <c r="E2842" s="85" t="s">
        <v>6014</v>
      </c>
      <c r="F2842" s="85" t="s">
        <v>3</v>
      </c>
      <c r="G2842" s="85">
        <v>1739292</v>
      </c>
      <c r="H2842" s="89"/>
      <c r="I2842" s="263" t="s">
        <v>6836</v>
      </c>
      <c r="J2842" s="89"/>
      <c r="K2842" s="89"/>
      <c r="L2842" s="89"/>
      <c r="M2842" s="89"/>
      <c r="N2842" s="264">
        <v>0</v>
      </c>
      <c r="O2842" s="264">
        <v>8735.4</v>
      </c>
      <c r="P2842" s="89" t="s">
        <v>670</v>
      </c>
    </row>
    <row r="2843" spans="1:16" ht="51" hidden="1">
      <c r="A2843" s="261">
        <v>130</v>
      </c>
      <c r="B2843" s="89"/>
      <c r="C2843" s="262" t="s">
        <v>67</v>
      </c>
      <c r="D2843" s="84">
        <v>43594</v>
      </c>
      <c r="E2843" s="85" t="s">
        <v>6015</v>
      </c>
      <c r="F2843" s="85" t="s">
        <v>3</v>
      </c>
      <c r="G2843" s="85">
        <v>1739291</v>
      </c>
      <c r="H2843" s="89"/>
      <c r="I2843" s="263" t="s">
        <v>6837</v>
      </c>
      <c r="J2843" s="89"/>
      <c r="K2843" s="89"/>
      <c r="L2843" s="89"/>
      <c r="M2843" s="89"/>
      <c r="N2843" s="264">
        <v>0</v>
      </c>
      <c r="O2843" s="264">
        <v>139369</v>
      </c>
      <c r="P2843" s="89" t="s">
        <v>741</v>
      </c>
    </row>
    <row r="2844" spans="1:16" ht="38.25" hidden="1">
      <c r="A2844" s="261" t="s">
        <v>565</v>
      </c>
      <c r="B2844" s="89"/>
      <c r="C2844" s="262" t="s">
        <v>615</v>
      </c>
      <c r="D2844" s="84">
        <v>43594</v>
      </c>
      <c r="E2844" s="85" t="s">
        <v>6016</v>
      </c>
      <c r="F2844" s="85" t="s">
        <v>3</v>
      </c>
      <c r="G2844" s="85">
        <v>1739471</v>
      </c>
      <c r="H2844" s="89"/>
      <c r="I2844" s="263" t="s">
        <v>6838</v>
      </c>
      <c r="J2844" s="89"/>
      <c r="K2844" s="89"/>
      <c r="L2844" s="89"/>
      <c r="M2844" s="89"/>
      <c r="N2844" s="264">
        <v>0</v>
      </c>
      <c r="O2844" s="264">
        <v>1786.3400000000001</v>
      </c>
      <c r="P2844" s="89" t="s">
        <v>670</v>
      </c>
    </row>
    <row r="2845" spans="1:16" ht="38.25" hidden="1">
      <c r="A2845" s="261">
        <v>15</v>
      </c>
      <c r="B2845" s="89"/>
      <c r="C2845" s="262" t="s">
        <v>42</v>
      </c>
      <c r="D2845" s="84">
        <v>43594</v>
      </c>
      <c r="E2845" s="85" t="s">
        <v>6017</v>
      </c>
      <c r="F2845" s="85" t="s">
        <v>3</v>
      </c>
      <c r="G2845" s="85">
        <v>1739470</v>
      </c>
      <c r="H2845" s="89"/>
      <c r="I2845" s="263" t="s">
        <v>6839</v>
      </c>
      <c r="J2845" s="89"/>
      <c r="K2845" s="89"/>
      <c r="L2845" s="89"/>
      <c r="M2845" s="89"/>
      <c r="N2845" s="264">
        <v>0</v>
      </c>
      <c r="O2845" s="264">
        <v>1612.54</v>
      </c>
      <c r="P2845" s="89" t="s">
        <v>670</v>
      </c>
    </row>
    <row r="2846" spans="1:16" ht="51" hidden="1">
      <c r="A2846" s="261">
        <v>592</v>
      </c>
      <c r="B2846" s="89"/>
      <c r="C2846" s="262" t="s">
        <v>645</v>
      </c>
      <c r="D2846" s="84">
        <v>43594</v>
      </c>
      <c r="E2846" s="85" t="s">
        <v>6018</v>
      </c>
      <c r="F2846" s="85" t="s">
        <v>3</v>
      </c>
      <c r="G2846" s="85">
        <v>1739427</v>
      </c>
      <c r="H2846" s="89"/>
      <c r="I2846" s="263" t="s">
        <v>6840</v>
      </c>
      <c r="J2846" s="89"/>
      <c r="K2846" s="89"/>
      <c r="L2846" s="89"/>
      <c r="M2846" s="89"/>
      <c r="N2846" s="264">
        <v>0</v>
      </c>
      <c r="O2846" s="264">
        <v>1482</v>
      </c>
      <c r="P2846" s="89" t="s">
        <v>670</v>
      </c>
    </row>
    <row r="2847" spans="1:16" ht="51" hidden="1">
      <c r="A2847" s="261">
        <v>35</v>
      </c>
      <c r="B2847" s="89"/>
      <c r="C2847" s="262" t="s">
        <v>46</v>
      </c>
      <c r="D2847" s="84">
        <v>43594</v>
      </c>
      <c r="E2847" s="85" t="s">
        <v>6019</v>
      </c>
      <c r="F2847" s="85" t="s">
        <v>3</v>
      </c>
      <c r="G2847" s="85">
        <v>1739414</v>
      </c>
      <c r="H2847" s="89"/>
      <c r="I2847" s="263" t="s">
        <v>6841</v>
      </c>
      <c r="J2847" s="89"/>
      <c r="K2847" s="89"/>
      <c r="L2847" s="89"/>
      <c r="M2847" s="89"/>
      <c r="N2847" s="264">
        <v>0</v>
      </c>
      <c r="O2847" s="264">
        <v>400</v>
      </c>
      <c r="P2847" s="89" t="s">
        <v>670</v>
      </c>
    </row>
    <row r="2848" spans="1:16" ht="51" hidden="1">
      <c r="A2848" s="261">
        <v>680</v>
      </c>
      <c r="B2848" s="89"/>
      <c r="C2848" s="262" t="s">
        <v>191</v>
      </c>
      <c r="D2848" s="84">
        <v>43594</v>
      </c>
      <c r="E2848" s="85" t="s">
        <v>6020</v>
      </c>
      <c r="F2848" s="85" t="s">
        <v>3</v>
      </c>
      <c r="G2848" s="85">
        <v>1739425</v>
      </c>
      <c r="H2848" s="89"/>
      <c r="I2848" s="263" t="s">
        <v>6842</v>
      </c>
      <c r="J2848" s="89"/>
      <c r="K2848" s="89"/>
      <c r="L2848" s="89"/>
      <c r="M2848" s="89"/>
      <c r="N2848" s="264">
        <v>0</v>
      </c>
      <c r="O2848" s="264">
        <v>388.59000000000003</v>
      </c>
      <c r="P2848" s="89" t="s">
        <v>670</v>
      </c>
    </row>
    <row r="2849" spans="1:16" ht="38.25" hidden="1">
      <c r="A2849" s="261" t="s">
        <v>565</v>
      </c>
      <c r="B2849" s="89"/>
      <c r="C2849" s="262" t="s">
        <v>615</v>
      </c>
      <c r="D2849" s="84">
        <v>43594</v>
      </c>
      <c r="E2849" s="85" t="s">
        <v>6021</v>
      </c>
      <c r="F2849" s="85" t="s">
        <v>3</v>
      </c>
      <c r="G2849" s="85">
        <v>1739300</v>
      </c>
      <c r="H2849" s="89"/>
      <c r="I2849" s="263" t="s">
        <v>1412</v>
      </c>
      <c r="J2849" s="89"/>
      <c r="K2849" s="89"/>
      <c r="L2849" s="89"/>
      <c r="M2849" s="89"/>
      <c r="N2849" s="264">
        <v>0</v>
      </c>
      <c r="O2849" s="264">
        <v>1669</v>
      </c>
      <c r="P2849" s="89" t="s">
        <v>670</v>
      </c>
    </row>
    <row r="2850" spans="1:16" ht="38.25" hidden="1">
      <c r="A2850" s="261">
        <v>35</v>
      </c>
      <c r="B2850" s="89"/>
      <c r="C2850" s="262" t="s">
        <v>46</v>
      </c>
      <c r="D2850" s="84">
        <v>43594</v>
      </c>
      <c r="E2850" s="85" t="s">
        <v>6022</v>
      </c>
      <c r="F2850" s="85" t="s">
        <v>3</v>
      </c>
      <c r="G2850" s="85">
        <v>1739365</v>
      </c>
      <c r="H2850" s="89"/>
      <c r="I2850" s="263" t="s">
        <v>6843</v>
      </c>
      <c r="J2850" s="89"/>
      <c r="K2850" s="89"/>
      <c r="L2850" s="89"/>
      <c r="M2850" s="89"/>
      <c r="N2850" s="264">
        <v>0</v>
      </c>
      <c r="O2850" s="264">
        <v>1203.3900000000001</v>
      </c>
      <c r="P2850" s="89" t="s">
        <v>670</v>
      </c>
    </row>
    <row r="2851" spans="1:16" ht="38.25" hidden="1">
      <c r="A2851" s="261" t="s">
        <v>565</v>
      </c>
      <c r="B2851" s="89"/>
      <c r="C2851" s="262" t="s">
        <v>615</v>
      </c>
      <c r="D2851" s="84">
        <v>43594</v>
      </c>
      <c r="E2851" s="85" t="s">
        <v>6023</v>
      </c>
      <c r="F2851" s="85" t="s">
        <v>3</v>
      </c>
      <c r="G2851" s="85">
        <v>1739374</v>
      </c>
      <c r="H2851" s="89"/>
      <c r="I2851" s="263" t="s">
        <v>737</v>
      </c>
      <c r="J2851" s="89"/>
      <c r="K2851" s="89"/>
      <c r="L2851" s="89"/>
      <c r="M2851" s="89"/>
      <c r="N2851" s="264">
        <v>0</v>
      </c>
      <c r="O2851" s="264">
        <v>150</v>
      </c>
      <c r="P2851" s="89" t="s">
        <v>670</v>
      </c>
    </row>
    <row r="2852" spans="1:16" ht="51" hidden="1">
      <c r="A2852" s="261">
        <v>902</v>
      </c>
      <c r="B2852" s="89"/>
      <c r="C2852" s="262" t="s">
        <v>203</v>
      </c>
      <c r="D2852" s="84">
        <v>43594</v>
      </c>
      <c r="E2852" s="85" t="s">
        <v>6024</v>
      </c>
      <c r="F2852" s="85" t="s">
        <v>3</v>
      </c>
      <c r="G2852" s="85">
        <v>1739407</v>
      </c>
      <c r="H2852" s="89"/>
      <c r="I2852" s="263" t="s">
        <v>6844</v>
      </c>
      <c r="J2852" s="89"/>
      <c r="K2852" s="89"/>
      <c r="L2852" s="89"/>
      <c r="M2852" s="89"/>
      <c r="N2852" s="264">
        <v>0</v>
      </c>
      <c r="O2852" s="264">
        <v>347.67</v>
      </c>
      <c r="P2852" s="89" t="s">
        <v>741</v>
      </c>
    </row>
    <row r="2853" spans="1:16" ht="51" hidden="1">
      <c r="A2853" s="261" t="s">
        <v>556</v>
      </c>
      <c r="B2853" s="89"/>
      <c r="C2853" s="262" t="s">
        <v>616</v>
      </c>
      <c r="D2853" s="84">
        <v>43594</v>
      </c>
      <c r="E2853" s="85" t="s">
        <v>6025</v>
      </c>
      <c r="F2853" s="85" t="s">
        <v>11</v>
      </c>
      <c r="G2853" s="85">
        <v>953538</v>
      </c>
      <c r="H2853" s="89"/>
      <c r="I2853" s="263" t="s">
        <v>6845</v>
      </c>
      <c r="J2853" s="89"/>
      <c r="K2853" s="89"/>
      <c r="L2853" s="89"/>
      <c r="M2853" s="89"/>
      <c r="N2853" s="264">
        <v>50</v>
      </c>
      <c r="O2853" s="264">
        <v>0</v>
      </c>
      <c r="P2853" s="89" t="s">
        <v>670</v>
      </c>
    </row>
    <row r="2854" spans="1:16" ht="102" hidden="1">
      <c r="A2854" s="261" t="s">
        <v>559</v>
      </c>
      <c r="B2854" s="89"/>
      <c r="C2854" s="262" t="s">
        <v>759</v>
      </c>
      <c r="D2854" s="84">
        <v>43594</v>
      </c>
      <c r="E2854" s="85" t="s">
        <v>6026</v>
      </c>
      <c r="F2854" s="85" t="s">
        <v>628</v>
      </c>
      <c r="G2854" s="85">
        <v>388609</v>
      </c>
      <c r="H2854" s="89"/>
      <c r="I2854" s="263" t="s">
        <v>6846</v>
      </c>
      <c r="J2854" s="89"/>
      <c r="K2854" s="89"/>
      <c r="L2854" s="89"/>
      <c r="M2854" s="89"/>
      <c r="N2854" s="264">
        <v>0</v>
      </c>
      <c r="O2854" s="264">
        <v>250</v>
      </c>
      <c r="P2854" s="89" t="s">
        <v>670</v>
      </c>
    </row>
    <row r="2855" spans="1:16" ht="102" hidden="1">
      <c r="A2855" s="261" t="s">
        <v>559</v>
      </c>
      <c r="B2855" s="89"/>
      <c r="C2855" s="262" t="s">
        <v>759</v>
      </c>
      <c r="D2855" s="84">
        <v>43594</v>
      </c>
      <c r="E2855" s="85" t="s">
        <v>6026</v>
      </c>
      <c r="F2855" s="85" t="s">
        <v>628</v>
      </c>
      <c r="G2855" s="85">
        <v>388554</v>
      </c>
      <c r="H2855" s="89"/>
      <c r="I2855" s="263" t="s">
        <v>6847</v>
      </c>
      <c r="J2855" s="89"/>
      <c r="K2855" s="89"/>
      <c r="L2855" s="89"/>
      <c r="M2855" s="89"/>
      <c r="N2855" s="264">
        <v>0</v>
      </c>
      <c r="O2855" s="264">
        <v>1000</v>
      </c>
      <c r="P2855" s="89" t="s">
        <v>670</v>
      </c>
    </row>
    <row r="2856" spans="1:16" ht="102" hidden="1">
      <c r="A2856" s="261" t="s">
        <v>559</v>
      </c>
      <c r="B2856" s="89"/>
      <c r="C2856" s="262" t="s">
        <v>759</v>
      </c>
      <c r="D2856" s="84">
        <v>43594</v>
      </c>
      <c r="E2856" s="85" t="s">
        <v>6026</v>
      </c>
      <c r="F2856" s="85" t="s">
        <v>628</v>
      </c>
      <c r="G2856" s="85">
        <v>388622</v>
      </c>
      <c r="H2856" s="89"/>
      <c r="I2856" s="263" t="s">
        <v>6848</v>
      </c>
      <c r="J2856" s="89"/>
      <c r="K2856" s="89"/>
      <c r="L2856" s="89"/>
      <c r="M2856" s="89"/>
      <c r="N2856" s="264">
        <v>0</v>
      </c>
      <c r="O2856" s="264">
        <v>7500</v>
      </c>
      <c r="P2856" s="89" t="s">
        <v>670</v>
      </c>
    </row>
    <row r="2857" spans="1:16" ht="102" hidden="1">
      <c r="A2857" s="261" t="s">
        <v>559</v>
      </c>
      <c r="B2857" s="89"/>
      <c r="C2857" s="262" t="s">
        <v>759</v>
      </c>
      <c r="D2857" s="84">
        <v>43594</v>
      </c>
      <c r="E2857" s="85" t="s">
        <v>6026</v>
      </c>
      <c r="F2857" s="85" t="s">
        <v>628</v>
      </c>
      <c r="G2857" s="85">
        <v>388595</v>
      </c>
      <c r="H2857" s="89"/>
      <c r="I2857" s="263" t="s">
        <v>6849</v>
      </c>
      <c r="J2857" s="89"/>
      <c r="K2857" s="89"/>
      <c r="L2857" s="89"/>
      <c r="M2857" s="89"/>
      <c r="N2857" s="264">
        <v>0</v>
      </c>
      <c r="O2857" s="264">
        <v>2000</v>
      </c>
      <c r="P2857" s="89" t="s">
        <v>670</v>
      </c>
    </row>
    <row r="2858" spans="1:16" ht="102" hidden="1">
      <c r="A2858" s="261" t="s">
        <v>559</v>
      </c>
      <c r="B2858" s="89"/>
      <c r="C2858" s="262" t="s">
        <v>759</v>
      </c>
      <c r="D2858" s="84">
        <v>43594</v>
      </c>
      <c r="E2858" s="85" t="s">
        <v>6026</v>
      </c>
      <c r="F2858" s="85" t="s">
        <v>628</v>
      </c>
      <c r="G2858" s="85">
        <v>388619</v>
      </c>
      <c r="H2858" s="89"/>
      <c r="I2858" s="263" t="s">
        <v>6850</v>
      </c>
      <c r="J2858" s="89"/>
      <c r="K2858" s="89"/>
      <c r="L2858" s="89"/>
      <c r="M2858" s="89"/>
      <c r="N2858" s="264">
        <v>0</v>
      </c>
      <c r="O2858" s="264">
        <v>2000</v>
      </c>
      <c r="P2858" s="89" t="s">
        <v>670</v>
      </c>
    </row>
    <row r="2859" spans="1:16" ht="102" hidden="1">
      <c r="A2859" s="261" t="s">
        <v>559</v>
      </c>
      <c r="B2859" s="89"/>
      <c r="C2859" s="262" t="s">
        <v>759</v>
      </c>
      <c r="D2859" s="84">
        <v>43594</v>
      </c>
      <c r="E2859" s="85" t="s">
        <v>6026</v>
      </c>
      <c r="F2859" s="85" t="s">
        <v>628</v>
      </c>
      <c r="G2859" s="85">
        <v>388599</v>
      </c>
      <c r="H2859" s="89"/>
      <c r="I2859" s="263" t="s">
        <v>6851</v>
      </c>
      <c r="J2859" s="89"/>
      <c r="K2859" s="89"/>
      <c r="L2859" s="89"/>
      <c r="M2859" s="89"/>
      <c r="N2859" s="264">
        <v>0</v>
      </c>
      <c r="O2859" s="264">
        <v>22250</v>
      </c>
      <c r="P2859" s="89" t="s">
        <v>670</v>
      </c>
    </row>
    <row r="2860" spans="1:16" ht="102" hidden="1">
      <c r="A2860" s="261" t="s">
        <v>559</v>
      </c>
      <c r="B2860" s="89"/>
      <c r="C2860" s="262" t="s">
        <v>759</v>
      </c>
      <c r="D2860" s="84">
        <v>43594</v>
      </c>
      <c r="E2860" s="85" t="s">
        <v>6026</v>
      </c>
      <c r="F2860" s="85" t="s">
        <v>628</v>
      </c>
      <c r="G2860" s="85">
        <v>390105</v>
      </c>
      <c r="H2860" s="89"/>
      <c r="I2860" s="263" t="s">
        <v>6852</v>
      </c>
      <c r="J2860" s="89"/>
      <c r="K2860" s="89"/>
      <c r="L2860" s="89"/>
      <c r="M2860" s="89"/>
      <c r="N2860" s="264">
        <v>0</v>
      </c>
      <c r="O2860" s="264">
        <v>150</v>
      </c>
      <c r="P2860" s="89" t="s">
        <v>670</v>
      </c>
    </row>
    <row r="2861" spans="1:16" ht="102" hidden="1">
      <c r="A2861" s="261" t="s">
        <v>559</v>
      </c>
      <c r="B2861" s="89"/>
      <c r="C2861" s="262" t="s">
        <v>759</v>
      </c>
      <c r="D2861" s="84">
        <v>43594</v>
      </c>
      <c r="E2861" s="85" t="s">
        <v>6026</v>
      </c>
      <c r="F2861" s="85" t="s">
        <v>628</v>
      </c>
      <c r="G2861" s="85">
        <v>388604</v>
      </c>
      <c r="H2861" s="89"/>
      <c r="I2861" s="263" t="s">
        <v>6853</v>
      </c>
      <c r="J2861" s="89"/>
      <c r="K2861" s="89"/>
      <c r="L2861" s="89"/>
      <c r="M2861" s="89"/>
      <c r="N2861" s="264">
        <v>0</v>
      </c>
      <c r="O2861" s="264">
        <v>37.5</v>
      </c>
      <c r="P2861" s="89" t="s">
        <v>670</v>
      </c>
    </row>
    <row r="2862" spans="1:16" ht="102" hidden="1">
      <c r="A2862" s="261" t="s">
        <v>559</v>
      </c>
      <c r="B2862" s="89"/>
      <c r="C2862" s="262" t="s">
        <v>759</v>
      </c>
      <c r="D2862" s="84">
        <v>43594</v>
      </c>
      <c r="E2862" s="85" t="s">
        <v>6026</v>
      </c>
      <c r="F2862" s="85" t="s">
        <v>628</v>
      </c>
      <c r="G2862" s="85">
        <v>388631</v>
      </c>
      <c r="H2862" s="89"/>
      <c r="I2862" s="263" t="s">
        <v>6854</v>
      </c>
      <c r="J2862" s="89"/>
      <c r="K2862" s="89"/>
      <c r="L2862" s="89"/>
      <c r="M2862" s="89"/>
      <c r="N2862" s="264">
        <v>0</v>
      </c>
      <c r="O2862" s="264">
        <v>3000</v>
      </c>
      <c r="P2862" s="89" t="s">
        <v>670</v>
      </c>
    </row>
    <row r="2863" spans="1:16" ht="102" hidden="1">
      <c r="A2863" s="261" t="s">
        <v>559</v>
      </c>
      <c r="B2863" s="89"/>
      <c r="C2863" s="262" t="s">
        <v>759</v>
      </c>
      <c r="D2863" s="84">
        <v>43594</v>
      </c>
      <c r="E2863" s="85" t="s">
        <v>6026</v>
      </c>
      <c r="F2863" s="85" t="s">
        <v>628</v>
      </c>
      <c r="G2863" s="85">
        <v>388617</v>
      </c>
      <c r="H2863" s="89"/>
      <c r="I2863" s="263" t="s">
        <v>6855</v>
      </c>
      <c r="J2863" s="89"/>
      <c r="K2863" s="89"/>
      <c r="L2863" s="89"/>
      <c r="M2863" s="89"/>
      <c r="N2863" s="264">
        <v>0</v>
      </c>
      <c r="O2863" s="264">
        <v>100</v>
      </c>
      <c r="P2863" s="89" t="s">
        <v>670</v>
      </c>
    </row>
    <row r="2864" spans="1:16" ht="102" hidden="1">
      <c r="A2864" s="261" t="s">
        <v>559</v>
      </c>
      <c r="B2864" s="89"/>
      <c r="C2864" s="262" t="s">
        <v>759</v>
      </c>
      <c r="D2864" s="84">
        <v>43594</v>
      </c>
      <c r="E2864" s="85" t="s">
        <v>6026</v>
      </c>
      <c r="F2864" s="85" t="s">
        <v>628</v>
      </c>
      <c r="G2864" s="85">
        <v>390005</v>
      </c>
      <c r="H2864" s="89"/>
      <c r="I2864" s="263" t="s">
        <v>6856</v>
      </c>
      <c r="J2864" s="89"/>
      <c r="K2864" s="89"/>
      <c r="L2864" s="89"/>
      <c r="M2864" s="89"/>
      <c r="N2864" s="264">
        <v>0</v>
      </c>
      <c r="O2864" s="264">
        <v>1000</v>
      </c>
      <c r="P2864" s="89" t="s">
        <v>670</v>
      </c>
    </row>
    <row r="2865" spans="1:16" ht="102" hidden="1">
      <c r="A2865" s="261" t="s">
        <v>559</v>
      </c>
      <c r="B2865" s="89"/>
      <c r="C2865" s="262" t="s">
        <v>759</v>
      </c>
      <c r="D2865" s="84">
        <v>43594</v>
      </c>
      <c r="E2865" s="85" t="s">
        <v>6026</v>
      </c>
      <c r="F2865" s="85" t="s">
        <v>628</v>
      </c>
      <c r="G2865" s="85">
        <v>388591</v>
      </c>
      <c r="H2865" s="89"/>
      <c r="I2865" s="263" t="s">
        <v>6857</v>
      </c>
      <c r="J2865" s="89"/>
      <c r="K2865" s="89"/>
      <c r="L2865" s="89"/>
      <c r="M2865" s="89"/>
      <c r="N2865" s="264">
        <v>0</v>
      </c>
      <c r="O2865" s="264">
        <v>2000</v>
      </c>
      <c r="P2865" s="89" t="s">
        <v>670</v>
      </c>
    </row>
    <row r="2866" spans="1:16" ht="102" hidden="1">
      <c r="A2866" s="261" t="s">
        <v>559</v>
      </c>
      <c r="B2866" s="89"/>
      <c r="C2866" s="262" t="s">
        <v>759</v>
      </c>
      <c r="D2866" s="84">
        <v>43594</v>
      </c>
      <c r="E2866" s="85" t="s">
        <v>6026</v>
      </c>
      <c r="F2866" s="85" t="s">
        <v>628</v>
      </c>
      <c r="G2866" s="85">
        <v>388623</v>
      </c>
      <c r="H2866" s="89"/>
      <c r="I2866" s="263" t="s">
        <v>6858</v>
      </c>
      <c r="J2866" s="89"/>
      <c r="K2866" s="89"/>
      <c r="L2866" s="89"/>
      <c r="M2866" s="89"/>
      <c r="N2866" s="264">
        <v>0</v>
      </c>
      <c r="O2866" s="264">
        <v>50</v>
      </c>
      <c r="P2866" s="89" t="s">
        <v>670</v>
      </c>
    </row>
    <row r="2867" spans="1:16" ht="102" hidden="1">
      <c r="A2867" s="261" t="s">
        <v>559</v>
      </c>
      <c r="B2867" s="89"/>
      <c r="C2867" s="262" t="s">
        <v>759</v>
      </c>
      <c r="D2867" s="84">
        <v>43594</v>
      </c>
      <c r="E2867" s="85" t="s">
        <v>6026</v>
      </c>
      <c r="F2867" s="85" t="s">
        <v>628</v>
      </c>
      <c r="G2867" s="85">
        <v>388589</v>
      </c>
      <c r="H2867" s="89"/>
      <c r="I2867" s="263" t="s">
        <v>6859</v>
      </c>
      <c r="J2867" s="89"/>
      <c r="K2867" s="89"/>
      <c r="L2867" s="89"/>
      <c r="M2867" s="89"/>
      <c r="N2867" s="264">
        <v>0</v>
      </c>
      <c r="O2867" s="264">
        <v>24300</v>
      </c>
      <c r="P2867" s="89" t="s">
        <v>670</v>
      </c>
    </row>
    <row r="2868" spans="1:16" ht="102" hidden="1">
      <c r="A2868" s="261" t="s">
        <v>559</v>
      </c>
      <c r="B2868" s="89"/>
      <c r="C2868" s="262" t="s">
        <v>759</v>
      </c>
      <c r="D2868" s="84">
        <v>43594</v>
      </c>
      <c r="E2868" s="85" t="s">
        <v>6026</v>
      </c>
      <c r="F2868" s="85" t="s">
        <v>628</v>
      </c>
      <c r="G2868" s="85">
        <v>388626</v>
      </c>
      <c r="H2868" s="89"/>
      <c r="I2868" s="263" t="s">
        <v>6860</v>
      </c>
      <c r="J2868" s="89"/>
      <c r="K2868" s="89"/>
      <c r="L2868" s="89"/>
      <c r="M2868" s="89"/>
      <c r="N2868" s="264">
        <v>0</v>
      </c>
      <c r="O2868" s="264">
        <v>3525</v>
      </c>
      <c r="P2868" s="89" t="s">
        <v>670</v>
      </c>
    </row>
    <row r="2869" spans="1:16" ht="102" hidden="1">
      <c r="A2869" s="261" t="s">
        <v>559</v>
      </c>
      <c r="B2869" s="89"/>
      <c r="C2869" s="262" t="s">
        <v>759</v>
      </c>
      <c r="D2869" s="84">
        <v>43594</v>
      </c>
      <c r="E2869" s="85" t="s">
        <v>6026</v>
      </c>
      <c r="F2869" s="85" t="s">
        <v>628</v>
      </c>
      <c r="G2869" s="85">
        <v>388583</v>
      </c>
      <c r="H2869" s="89"/>
      <c r="I2869" s="263" t="s">
        <v>6861</v>
      </c>
      <c r="J2869" s="89"/>
      <c r="K2869" s="89"/>
      <c r="L2869" s="89"/>
      <c r="M2869" s="89"/>
      <c r="N2869" s="264">
        <v>0</v>
      </c>
      <c r="O2869" s="264">
        <v>21600</v>
      </c>
      <c r="P2869" s="89" t="s">
        <v>670</v>
      </c>
    </row>
    <row r="2870" spans="1:16" ht="102" hidden="1">
      <c r="A2870" s="261" t="s">
        <v>559</v>
      </c>
      <c r="B2870" s="89"/>
      <c r="C2870" s="262" t="s">
        <v>759</v>
      </c>
      <c r="D2870" s="84">
        <v>43594</v>
      </c>
      <c r="E2870" s="85" t="s">
        <v>6026</v>
      </c>
      <c r="F2870" s="85" t="s">
        <v>628</v>
      </c>
      <c r="G2870" s="85">
        <v>390106</v>
      </c>
      <c r="H2870" s="89"/>
      <c r="I2870" s="263" t="s">
        <v>6862</v>
      </c>
      <c r="J2870" s="89"/>
      <c r="K2870" s="89"/>
      <c r="L2870" s="89"/>
      <c r="M2870" s="89"/>
      <c r="N2870" s="264">
        <v>0</v>
      </c>
      <c r="O2870" s="264">
        <v>3250</v>
      </c>
      <c r="P2870" s="89" t="s">
        <v>670</v>
      </c>
    </row>
    <row r="2871" spans="1:16" ht="102" hidden="1">
      <c r="A2871" s="261" t="s">
        <v>559</v>
      </c>
      <c r="B2871" s="89"/>
      <c r="C2871" s="262" t="s">
        <v>759</v>
      </c>
      <c r="D2871" s="84">
        <v>43594</v>
      </c>
      <c r="E2871" s="85" t="s">
        <v>6026</v>
      </c>
      <c r="F2871" s="85" t="s">
        <v>628</v>
      </c>
      <c r="G2871" s="85">
        <v>388593</v>
      </c>
      <c r="H2871" s="89"/>
      <c r="I2871" s="263" t="s">
        <v>6863</v>
      </c>
      <c r="J2871" s="89"/>
      <c r="K2871" s="89"/>
      <c r="L2871" s="89"/>
      <c r="M2871" s="89"/>
      <c r="N2871" s="264">
        <v>0</v>
      </c>
      <c r="O2871" s="264">
        <v>750</v>
      </c>
      <c r="P2871" s="89" t="s">
        <v>670</v>
      </c>
    </row>
    <row r="2872" spans="1:16" ht="102" hidden="1">
      <c r="A2872" s="261" t="s">
        <v>559</v>
      </c>
      <c r="B2872" s="89"/>
      <c r="C2872" s="262" t="s">
        <v>759</v>
      </c>
      <c r="D2872" s="84">
        <v>43594</v>
      </c>
      <c r="E2872" s="85" t="s">
        <v>6026</v>
      </c>
      <c r="F2872" s="85" t="s">
        <v>628</v>
      </c>
      <c r="G2872" s="85">
        <v>388572</v>
      </c>
      <c r="H2872" s="89"/>
      <c r="I2872" s="263" t="s">
        <v>6864</v>
      </c>
      <c r="J2872" s="89"/>
      <c r="K2872" s="89"/>
      <c r="L2872" s="89"/>
      <c r="M2872" s="89"/>
      <c r="N2872" s="264">
        <v>0</v>
      </c>
      <c r="O2872" s="264">
        <v>750</v>
      </c>
      <c r="P2872" s="89" t="s">
        <v>670</v>
      </c>
    </row>
    <row r="2873" spans="1:16" ht="102" hidden="1">
      <c r="A2873" s="261" t="s">
        <v>559</v>
      </c>
      <c r="B2873" s="89"/>
      <c r="C2873" s="262" t="s">
        <v>759</v>
      </c>
      <c r="D2873" s="84">
        <v>43594</v>
      </c>
      <c r="E2873" s="85" t="s">
        <v>6026</v>
      </c>
      <c r="F2873" s="85" t="s">
        <v>628</v>
      </c>
      <c r="G2873" s="85">
        <v>390108</v>
      </c>
      <c r="H2873" s="89"/>
      <c r="I2873" s="263" t="s">
        <v>6865</v>
      </c>
      <c r="J2873" s="89"/>
      <c r="K2873" s="89"/>
      <c r="L2873" s="89"/>
      <c r="M2873" s="89"/>
      <c r="N2873" s="264">
        <v>0</v>
      </c>
      <c r="O2873" s="264">
        <v>500</v>
      </c>
      <c r="P2873" s="89" t="s">
        <v>670</v>
      </c>
    </row>
    <row r="2874" spans="1:16" ht="102" hidden="1">
      <c r="A2874" s="261" t="s">
        <v>559</v>
      </c>
      <c r="B2874" s="89"/>
      <c r="C2874" s="262" t="s">
        <v>759</v>
      </c>
      <c r="D2874" s="84">
        <v>43594</v>
      </c>
      <c r="E2874" s="85" t="s">
        <v>6026</v>
      </c>
      <c r="F2874" s="85" t="s">
        <v>628</v>
      </c>
      <c r="G2874" s="85">
        <v>388580</v>
      </c>
      <c r="H2874" s="89"/>
      <c r="I2874" s="263" t="s">
        <v>6866</v>
      </c>
      <c r="J2874" s="89"/>
      <c r="K2874" s="89"/>
      <c r="L2874" s="89"/>
      <c r="M2874" s="89"/>
      <c r="N2874" s="264">
        <v>0</v>
      </c>
      <c r="O2874" s="264">
        <v>2600</v>
      </c>
      <c r="P2874" s="89" t="s">
        <v>670</v>
      </c>
    </row>
    <row r="2875" spans="1:16" ht="102" hidden="1">
      <c r="A2875" s="261" t="s">
        <v>559</v>
      </c>
      <c r="B2875" s="89"/>
      <c r="C2875" s="262" t="s">
        <v>759</v>
      </c>
      <c r="D2875" s="84">
        <v>43594</v>
      </c>
      <c r="E2875" s="85" t="s">
        <v>6026</v>
      </c>
      <c r="F2875" s="85" t="s">
        <v>628</v>
      </c>
      <c r="G2875" s="85">
        <v>390109</v>
      </c>
      <c r="H2875" s="89"/>
      <c r="I2875" s="263" t="s">
        <v>6867</v>
      </c>
      <c r="J2875" s="89"/>
      <c r="K2875" s="89"/>
      <c r="L2875" s="89"/>
      <c r="M2875" s="89"/>
      <c r="N2875" s="264">
        <v>0</v>
      </c>
      <c r="O2875" s="264">
        <v>4500</v>
      </c>
      <c r="P2875" s="89" t="s">
        <v>670</v>
      </c>
    </row>
    <row r="2876" spans="1:16" ht="102" hidden="1">
      <c r="A2876" s="261" t="s">
        <v>559</v>
      </c>
      <c r="B2876" s="89"/>
      <c r="C2876" s="262" t="s">
        <v>759</v>
      </c>
      <c r="D2876" s="84">
        <v>43594</v>
      </c>
      <c r="E2876" s="85" t="s">
        <v>6026</v>
      </c>
      <c r="F2876" s="85" t="s">
        <v>628</v>
      </c>
      <c r="G2876" s="85">
        <v>388632</v>
      </c>
      <c r="H2876" s="89"/>
      <c r="I2876" s="263" t="s">
        <v>6868</v>
      </c>
      <c r="J2876" s="89"/>
      <c r="K2876" s="89"/>
      <c r="L2876" s="89"/>
      <c r="M2876" s="89"/>
      <c r="N2876" s="264">
        <v>0</v>
      </c>
      <c r="O2876" s="264">
        <v>1550</v>
      </c>
      <c r="P2876" s="89" t="s">
        <v>670</v>
      </c>
    </row>
    <row r="2877" spans="1:16" ht="102" hidden="1">
      <c r="A2877" s="261" t="s">
        <v>559</v>
      </c>
      <c r="B2877" s="89"/>
      <c r="C2877" s="262" t="s">
        <v>759</v>
      </c>
      <c r="D2877" s="84">
        <v>43594</v>
      </c>
      <c r="E2877" s="85" t="s">
        <v>6026</v>
      </c>
      <c r="F2877" s="85" t="s">
        <v>628</v>
      </c>
      <c r="G2877" s="85">
        <v>388586</v>
      </c>
      <c r="H2877" s="89"/>
      <c r="I2877" s="263" t="s">
        <v>6869</v>
      </c>
      <c r="J2877" s="89"/>
      <c r="K2877" s="89"/>
      <c r="L2877" s="89"/>
      <c r="M2877" s="89"/>
      <c r="N2877" s="264">
        <v>0</v>
      </c>
      <c r="O2877" s="264">
        <v>650</v>
      </c>
      <c r="P2877" s="89" t="s">
        <v>670</v>
      </c>
    </row>
    <row r="2878" spans="1:16" ht="102" hidden="1">
      <c r="A2878" s="261" t="s">
        <v>559</v>
      </c>
      <c r="B2878" s="89"/>
      <c r="C2878" s="262" t="s">
        <v>759</v>
      </c>
      <c r="D2878" s="84">
        <v>43594</v>
      </c>
      <c r="E2878" s="85" t="s">
        <v>6026</v>
      </c>
      <c r="F2878" s="85" t="s">
        <v>628</v>
      </c>
      <c r="G2878" s="85">
        <v>388637</v>
      </c>
      <c r="H2878" s="89"/>
      <c r="I2878" s="263" t="s">
        <v>6870</v>
      </c>
      <c r="J2878" s="89"/>
      <c r="K2878" s="89"/>
      <c r="L2878" s="89"/>
      <c r="M2878" s="89"/>
      <c r="N2878" s="264">
        <v>0</v>
      </c>
      <c r="O2878" s="264">
        <v>750</v>
      </c>
      <c r="P2878" s="89" t="s">
        <v>670</v>
      </c>
    </row>
    <row r="2879" spans="1:16" ht="102" hidden="1">
      <c r="A2879" s="261" t="s">
        <v>559</v>
      </c>
      <c r="B2879" s="89"/>
      <c r="C2879" s="262" t="s">
        <v>759</v>
      </c>
      <c r="D2879" s="84">
        <v>43594</v>
      </c>
      <c r="E2879" s="85" t="s">
        <v>6026</v>
      </c>
      <c r="F2879" s="85" t="s">
        <v>628</v>
      </c>
      <c r="G2879" s="85">
        <v>388575</v>
      </c>
      <c r="H2879" s="89"/>
      <c r="I2879" s="263" t="s">
        <v>6871</v>
      </c>
      <c r="J2879" s="89"/>
      <c r="K2879" s="89"/>
      <c r="L2879" s="89"/>
      <c r="M2879" s="89"/>
      <c r="N2879" s="264">
        <v>0</v>
      </c>
      <c r="O2879" s="264">
        <v>18480</v>
      </c>
      <c r="P2879" s="89" t="s">
        <v>670</v>
      </c>
    </row>
    <row r="2880" spans="1:16" ht="102" hidden="1">
      <c r="A2880" s="261" t="s">
        <v>559</v>
      </c>
      <c r="B2880" s="89"/>
      <c r="C2880" s="262" t="s">
        <v>759</v>
      </c>
      <c r="D2880" s="84">
        <v>43594</v>
      </c>
      <c r="E2880" s="85" t="s">
        <v>6026</v>
      </c>
      <c r="F2880" s="85" t="s">
        <v>628</v>
      </c>
      <c r="G2880" s="85">
        <v>390114</v>
      </c>
      <c r="H2880" s="89"/>
      <c r="I2880" s="263" t="s">
        <v>6872</v>
      </c>
      <c r="J2880" s="89"/>
      <c r="K2880" s="89"/>
      <c r="L2880" s="89"/>
      <c r="M2880" s="89"/>
      <c r="N2880" s="264">
        <v>0</v>
      </c>
      <c r="O2880" s="264">
        <v>1000</v>
      </c>
      <c r="P2880" s="89" t="s">
        <v>670</v>
      </c>
    </row>
    <row r="2881" spans="1:16" ht="102" hidden="1">
      <c r="A2881" s="261" t="s">
        <v>559</v>
      </c>
      <c r="B2881" s="89"/>
      <c r="C2881" s="262" t="s">
        <v>759</v>
      </c>
      <c r="D2881" s="84">
        <v>43594</v>
      </c>
      <c r="E2881" s="85" t="s">
        <v>6026</v>
      </c>
      <c r="F2881" s="85" t="s">
        <v>628</v>
      </c>
      <c r="G2881" s="85">
        <v>388566</v>
      </c>
      <c r="H2881" s="89"/>
      <c r="I2881" s="263" t="s">
        <v>6873</v>
      </c>
      <c r="J2881" s="89"/>
      <c r="K2881" s="89"/>
      <c r="L2881" s="89"/>
      <c r="M2881" s="89"/>
      <c r="N2881" s="264">
        <v>0</v>
      </c>
      <c r="O2881" s="264">
        <v>1500</v>
      </c>
      <c r="P2881" s="89" t="s">
        <v>670</v>
      </c>
    </row>
    <row r="2882" spans="1:16" ht="102" hidden="1">
      <c r="A2882" s="261" t="s">
        <v>559</v>
      </c>
      <c r="B2882" s="89"/>
      <c r="C2882" s="262" t="s">
        <v>759</v>
      </c>
      <c r="D2882" s="84">
        <v>43594</v>
      </c>
      <c r="E2882" s="85" t="s">
        <v>6026</v>
      </c>
      <c r="F2882" s="85" t="s">
        <v>628</v>
      </c>
      <c r="G2882" s="85">
        <v>390120</v>
      </c>
      <c r="H2882" s="89"/>
      <c r="I2882" s="263" t="s">
        <v>6874</v>
      </c>
      <c r="J2882" s="89"/>
      <c r="K2882" s="89"/>
      <c r="L2882" s="89"/>
      <c r="M2882" s="89"/>
      <c r="N2882" s="264">
        <v>0</v>
      </c>
      <c r="O2882" s="264">
        <v>1700</v>
      </c>
      <c r="P2882" s="89" t="s">
        <v>670</v>
      </c>
    </row>
    <row r="2883" spans="1:16" ht="102" hidden="1">
      <c r="A2883" s="261" t="s">
        <v>559</v>
      </c>
      <c r="B2883" s="89"/>
      <c r="C2883" s="262" t="s">
        <v>759</v>
      </c>
      <c r="D2883" s="84">
        <v>43594</v>
      </c>
      <c r="E2883" s="85" t="s">
        <v>6026</v>
      </c>
      <c r="F2883" s="85" t="s">
        <v>628</v>
      </c>
      <c r="G2883" s="85">
        <v>388561</v>
      </c>
      <c r="H2883" s="89"/>
      <c r="I2883" s="263" t="s">
        <v>6875</v>
      </c>
      <c r="J2883" s="89"/>
      <c r="K2883" s="89"/>
      <c r="L2883" s="89"/>
      <c r="M2883" s="89"/>
      <c r="N2883" s="264">
        <v>0</v>
      </c>
      <c r="O2883" s="264">
        <v>2500</v>
      </c>
      <c r="P2883" s="89" t="s">
        <v>670</v>
      </c>
    </row>
    <row r="2884" spans="1:16" ht="102" hidden="1">
      <c r="A2884" s="261" t="s">
        <v>559</v>
      </c>
      <c r="B2884" s="89"/>
      <c r="C2884" s="262" t="s">
        <v>759</v>
      </c>
      <c r="D2884" s="84">
        <v>43594</v>
      </c>
      <c r="E2884" s="85" t="s">
        <v>6026</v>
      </c>
      <c r="F2884" s="85" t="s">
        <v>628</v>
      </c>
      <c r="G2884" s="85">
        <v>390115</v>
      </c>
      <c r="H2884" s="89"/>
      <c r="I2884" s="263" t="s">
        <v>6876</v>
      </c>
      <c r="J2884" s="89"/>
      <c r="K2884" s="89"/>
      <c r="L2884" s="89"/>
      <c r="M2884" s="89"/>
      <c r="N2884" s="264">
        <v>0</v>
      </c>
      <c r="O2884" s="264">
        <v>12750</v>
      </c>
      <c r="P2884" s="89" t="s">
        <v>670</v>
      </c>
    </row>
    <row r="2885" spans="1:16" ht="102" hidden="1">
      <c r="A2885" s="261" t="s">
        <v>559</v>
      </c>
      <c r="B2885" s="89"/>
      <c r="C2885" s="262" t="s">
        <v>759</v>
      </c>
      <c r="D2885" s="84">
        <v>43594</v>
      </c>
      <c r="E2885" s="85" t="s">
        <v>6026</v>
      </c>
      <c r="F2885" s="85" t="s">
        <v>628</v>
      </c>
      <c r="G2885" s="85">
        <v>388570</v>
      </c>
      <c r="H2885" s="89"/>
      <c r="I2885" s="263" t="s">
        <v>6877</v>
      </c>
      <c r="J2885" s="89"/>
      <c r="K2885" s="89"/>
      <c r="L2885" s="89"/>
      <c r="M2885" s="89"/>
      <c r="N2885" s="264">
        <v>0</v>
      </c>
      <c r="O2885" s="264">
        <v>6300</v>
      </c>
      <c r="P2885" s="89" t="s">
        <v>670</v>
      </c>
    </row>
    <row r="2886" spans="1:16" ht="102" hidden="1">
      <c r="A2886" s="261" t="s">
        <v>559</v>
      </c>
      <c r="B2886" s="89"/>
      <c r="C2886" s="262" t="s">
        <v>759</v>
      </c>
      <c r="D2886" s="84">
        <v>43594</v>
      </c>
      <c r="E2886" s="85" t="s">
        <v>6026</v>
      </c>
      <c r="F2886" s="85" t="s">
        <v>628</v>
      </c>
      <c r="G2886" s="85">
        <v>390118</v>
      </c>
      <c r="H2886" s="89"/>
      <c r="I2886" s="263" t="s">
        <v>6878</v>
      </c>
      <c r="J2886" s="89"/>
      <c r="K2886" s="89"/>
      <c r="L2886" s="89"/>
      <c r="M2886" s="89"/>
      <c r="N2886" s="264">
        <v>0</v>
      </c>
      <c r="O2886" s="264">
        <v>600</v>
      </c>
      <c r="P2886" s="89" t="s">
        <v>670</v>
      </c>
    </row>
    <row r="2887" spans="1:16" ht="102" hidden="1">
      <c r="A2887" s="261" t="s">
        <v>559</v>
      </c>
      <c r="B2887" s="89"/>
      <c r="C2887" s="262" t="s">
        <v>759</v>
      </c>
      <c r="D2887" s="84">
        <v>43594</v>
      </c>
      <c r="E2887" s="85" t="s">
        <v>6026</v>
      </c>
      <c r="F2887" s="85" t="s">
        <v>628</v>
      </c>
      <c r="G2887" s="85">
        <v>388557</v>
      </c>
      <c r="H2887" s="89"/>
      <c r="I2887" s="263" t="s">
        <v>6879</v>
      </c>
      <c r="J2887" s="89"/>
      <c r="K2887" s="89"/>
      <c r="L2887" s="89"/>
      <c r="M2887" s="89"/>
      <c r="N2887" s="264">
        <v>0</v>
      </c>
      <c r="O2887" s="264">
        <v>1000</v>
      </c>
      <c r="P2887" s="89" t="s">
        <v>670</v>
      </c>
    </row>
    <row r="2888" spans="1:16" ht="102" hidden="1">
      <c r="A2888" s="261" t="s">
        <v>559</v>
      </c>
      <c r="B2888" s="89"/>
      <c r="C2888" s="262" t="s">
        <v>759</v>
      </c>
      <c r="D2888" s="84">
        <v>43594</v>
      </c>
      <c r="E2888" s="85" t="s">
        <v>6026</v>
      </c>
      <c r="F2888" s="85" t="s">
        <v>628</v>
      </c>
      <c r="G2888" s="85">
        <v>390112</v>
      </c>
      <c r="H2888" s="89"/>
      <c r="I2888" s="263" t="s">
        <v>6880</v>
      </c>
      <c r="J2888" s="89"/>
      <c r="K2888" s="89"/>
      <c r="L2888" s="89"/>
      <c r="M2888" s="89"/>
      <c r="N2888" s="264">
        <v>0</v>
      </c>
      <c r="O2888" s="264">
        <v>15112.5</v>
      </c>
      <c r="P2888" s="89" t="s">
        <v>670</v>
      </c>
    </row>
    <row r="2889" spans="1:16" ht="102" hidden="1">
      <c r="A2889" s="261" t="s">
        <v>559</v>
      </c>
      <c r="B2889" s="89"/>
      <c r="C2889" s="262" t="s">
        <v>759</v>
      </c>
      <c r="D2889" s="84">
        <v>43594</v>
      </c>
      <c r="E2889" s="85" t="s">
        <v>6026</v>
      </c>
      <c r="F2889" s="85" t="s">
        <v>628</v>
      </c>
      <c r="G2889" s="85">
        <v>388555</v>
      </c>
      <c r="H2889" s="89"/>
      <c r="I2889" s="263" t="s">
        <v>6881</v>
      </c>
      <c r="J2889" s="89"/>
      <c r="K2889" s="89"/>
      <c r="L2889" s="89"/>
      <c r="M2889" s="89"/>
      <c r="N2889" s="264">
        <v>0</v>
      </c>
      <c r="O2889" s="264">
        <v>20250</v>
      </c>
      <c r="P2889" s="89" t="s">
        <v>670</v>
      </c>
    </row>
    <row r="2890" spans="1:16" ht="102" hidden="1">
      <c r="A2890" s="261" t="s">
        <v>559</v>
      </c>
      <c r="B2890" s="89"/>
      <c r="C2890" s="262" t="s">
        <v>759</v>
      </c>
      <c r="D2890" s="84">
        <v>43594</v>
      </c>
      <c r="E2890" s="85" t="s">
        <v>6026</v>
      </c>
      <c r="F2890" s="85" t="s">
        <v>628</v>
      </c>
      <c r="G2890" s="85">
        <v>390125</v>
      </c>
      <c r="H2890" s="89"/>
      <c r="I2890" s="263" t="s">
        <v>6882</v>
      </c>
      <c r="J2890" s="89"/>
      <c r="K2890" s="89"/>
      <c r="L2890" s="89"/>
      <c r="M2890" s="89"/>
      <c r="N2890" s="264">
        <v>0</v>
      </c>
      <c r="O2890" s="264">
        <v>106</v>
      </c>
      <c r="P2890" s="89" t="s">
        <v>670</v>
      </c>
    </row>
    <row r="2891" spans="1:16" ht="102" hidden="1">
      <c r="A2891" s="261" t="s">
        <v>559</v>
      </c>
      <c r="B2891" s="89"/>
      <c r="C2891" s="262" t="s">
        <v>759</v>
      </c>
      <c r="D2891" s="84">
        <v>43594</v>
      </c>
      <c r="E2891" s="85" t="s">
        <v>6026</v>
      </c>
      <c r="F2891" s="85" t="s">
        <v>628</v>
      </c>
      <c r="G2891" s="85">
        <v>388608</v>
      </c>
      <c r="H2891" s="89"/>
      <c r="I2891" s="263" t="s">
        <v>6883</v>
      </c>
      <c r="J2891" s="89"/>
      <c r="K2891" s="89"/>
      <c r="L2891" s="89"/>
      <c r="M2891" s="89"/>
      <c r="N2891" s="264">
        <v>0</v>
      </c>
      <c r="O2891" s="264">
        <v>3000</v>
      </c>
      <c r="P2891" s="89" t="s">
        <v>670</v>
      </c>
    </row>
    <row r="2892" spans="1:16" ht="102" hidden="1">
      <c r="A2892" s="261" t="s">
        <v>559</v>
      </c>
      <c r="B2892" s="89"/>
      <c r="C2892" s="262" t="s">
        <v>759</v>
      </c>
      <c r="D2892" s="84">
        <v>43594</v>
      </c>
      <c r="E2892" s="85" t="s">
        <v>6026</v>
      </c>
      <c r="F2892" s="85" t="s">
        <v>628</v>
      </c>
      <c r="G2892" s="85">
        <v>390124</v>
      </c>
      <c r="H2892" s="89"/>
      <c r="I2892" s="263" t="s">
        <v>6884</v>
      </c>
      <c r="J2892" s="89"/>
      <c r="K2892" s="89"/>
      <c r="L2892" s="89"/>
      <c r="M2892" s="89"/>
      <c r="N2892" s="264">
        <v>0</v>
      </c>
      <c r="O2892" s="264">
        <v>9250</v>
      </c>
      <c r="P2892" s="89" t="s">
        <v>670</v>
      </c>
    </row>
    <row r="2893" spans="1:16" ht="102" hidden="1">
      <c r="A2893" s="261" t="s">
        <v>559</v>
      </c>
      <c r="B2893" s="89"/>
      <c r="C2893" s="262" t="s">
        <v>759</v>
      </c>
      <c r="D2893" s="84">
        <v>43594</v>
      </c>
      <c r="E2893" s="85" t="s">
        <v>6026</v>
      </c>
      <c r="F2893" s="85" t="s">
        <v>628</v>
      </c>
      <c r="G2893" s="85">
        <v>388616</v>
      </c>
      <c r="H2893" s="89"/>
      <c r="I2893" s="263" t="s">
        <v>6885</v>
      </c>
      <c r="J2893" s="89"/>
      <c r="K2893" s="89"/>
      <c r="L2893" s="89"/>
      <c r="M2893" s="89"/>
      <c r="N2893" s="264">
        <v>0</v>
      </c>
      <c r="O2893" s="264">
        <v>750</v>
      </c>
      <c r="P2893" s="89" t="s">
        <v>670</v>
      </c>
    </row>
    <row r="2894" spans="1:16" ht="102" hidden="1">
      <c r="A2894" s="261" t="s">
        <v>559</v>
      </c>
      <c r="B2894" s="89"/>
      <c r="C2894" s="262" t="s">
        <v>759</v>
      </c>
      <c r="D2894" s="84">
        <v>43594</v>
      </c>
      <c r="E2894" s="85" t="s">
        <v>6026</v>
      </c>
      <c r="F2894" s="85" t="s">
        <v>628</v>
      </c>
      <c r="G2894" s="85">
        <v>390122</v>
      </c>
      <c r="H2894" s="89"/>
      <c r="I2894" s="263" t="s">
        <v>6886</v>
      </c>
      <c r="J2894" s="89"/>
      <c r="K2894" s="89"/>
      <c r="L2894" s="89"/>
      <c r="M2894" s="89"/>
      <c r="N2894" s="264">
        <v>0</v>
      </c>
      <c r="O2894" s="264">
        <v>1750</v>
      </c>
      <c r="P2894" s="89" t="s">
        <v>670</v>
      </c>
    </row>
    <row r="2895" spans="1:16" ht="102" hidden="1">
      <c r="A2895" s="261" t="s">
        <v>559</v>
      </c>
      <c r="B2895" s="89"/>
      <c r="C2895" s="262" t="s">
        <v>759</v>
      </c>
      <c r="D2895" s="84">
        <v>43594</v>
      </c>
      <c r="E2895" s="85" t="s">
        <v>6026</v>
      </c>
      <c r="F2895" s="85" t="s">
        <v>628</v>
      </c>
      <c r="G2895" s="85">
        <v>388614</v>
      </c>
      <c r="H2895" s="89"/>
      <c r="I2895" s="263" t="s">
        <v>6887</v>
      </c>
      <c r="J2895" s="89"/>
      <c r="K2895" s="89"/>
      <c r="L2895" s="89"/>
      <c r="M2895" s="89"/>
      <c r="N2895" s="264">
        <v>0</v>
      </c>
      <c r="O2895" s="264">
        <v>11700</v>
      </c>
      <c r="P2895" s="89" t="s">
        <v>670</v>
      </c>
    </row>
    <row r="2896" spans="1:16" ht="102" hidden="1">
      <c r="A2896" s="261" t="s">
        <v>559</v>
      </c>
      <c r="B2896" s="89"/>
      <c r="C2896" s="262" t="s">
        <v>759</v>
      </c>
      <c r="D2896" s="84">
        <v>43594</v>
      </c>
      <c r="E2896" s="85" t="s">
        <v>6026</v>
      </c>
      <c r="F2896" s="85" t="s">
        <v>628</v>
      </c>
      <c r="G2896" s="85">
        <v>356406</v>
      </c>
      <c r="H2896" s="89"/>
      <c r="I2896" s="263" t="s">
        <v>6888</v>
      </c>
      <c r="J2896" s="89"/>
      <c r="K2896" s="89"/>
      <c r="L2896" s="89"/>
      <c r="M2896" s="89"/>
      <c r="N2896" s="264">
        <v>0</v>
      </c>
      <c r="O2896" s="264">
        <v>2962.5</v>
      </c>
      <c r="P2896" s="89" t="s">
        <v>670</v>
      </c>
    </row>
    <row r="2897" spans="1:16" ht="102" hidden="1">
      <c r="A2897" s="261" t="s">
        <v>559</v>
      </c>
      <c r="B2897" s="89"/>
      <c r="C2897" s="262" t="s">
        <v>759</v>
      </c>
      <c r="D2897" s="84">
        <v>43594</v>
      </c>
      <c r="E2897" s="85" t="s">
        <v>6026</v>
      </c>
      <c r="F2897" s="85" t="s">
        <v>628</v>
      </c>
      <c r="G2897" s="85">
        <v>388603</v>
      </c>
      <c r="H2897" s="89"/>
      <c r="I2897" s="263" t="s">
        <v>6889</v>
      </c>
      <c r="J2897" s="89"/>
      <c r="K2897" s="89"/>
      <c r="L2897" s="89"/>
      <c r="M2897" s="89"/>
      <c r="N2897" s="264">
        <v>0</v>
      </c>
      <c r="O2897" s="264">
        <v>1000</v>
      </c>
      <c r="P2897" s="89" t="s">
        <v>670</v>
      </c>
    </row>
    <row r="2898" spans="1:16" ht="102" hidden="1">
      <c r="A2898" s="261" t="s">
        <v>559</v>
      </c>
      <c r="B2898" s="89"/>
      <c r="C2898" s="262" t="s">
        <v>759</v>
      </c>
      <c r="D2898" s="84">
        <v>43594</v>
      </c>
      <c r="E2898" s="85" t="s">
        <v>6026</v>
      </c>
      <c r="F2898" s="85" t="s">
        <v>628</v>
      </c>
      <c r="G2898" s="85">
        <v>388313</v>
      </c>
      <c r="H2898" s="89"/>
      <c r="I2898" s="263" t="s">
        <v>6890</v>
      </c>
      <c r="J2898" s="89"/>
      <c r="K2898" s="89"/>
      <c r="L2898" s="89"/>
      <c r="M2898" s="89"/>
      <c r="N2898" s="264">
        <v>0</v>
      </c>
      <c r="O2898" s="264">
        <v>2500</v>
      </c>
      <c r="P2898" s="89" t="s">
        <v>670</v>
      </c>
    </row>
    <row r="2899" spans="1:16" ht="102" hidden="1">
      <c r="A2899" s="261" t="s">
        <v>559</v>
      </c>
      <c r="B2899" s="89"/>
      <c r="C2899" s="262" t="s">
        <v>759</v>
      </c>
      <c r="D2899" s="84">
        <v>43594</v>
      </c>
      <c r="E2899" s="85" t="s">
        <v>6026</v>
      </c>
      <c r="F2899" s="85" t="s">
        <v>628</v>
      </c>
      <c r="G2899" s="85">
        <v>388612</v>
      </c>
      <c r="H2899" s="89"/>
      <c r="I2899" s="263" t="s">
        <v>6891</v>
      </c>
      <c r="J2899" s="89"/>
      <c r="K2899" s="89"/>
      <c r="L2899" s="89"/>
      <c r="M2899" s="89"/>
      <c r="N2899" s="264">
        <v>0</v>
      </c>
      <c r="O2899" s="264">
        <v>700</v>
      </c>
      <c r="P2899" s="89" t="s">
        <v>670</v>
      </c>
    </row>
    <row r="2900" spans="1:16" ht="102" hidden="1">
      <c r="A2900" s="261" t="s">
        <v>559</v>
      </c>
      <c r="B2900" s="89"/>
      <c r="C2900" s="262" t="s">
        <v>759</v>
      </c>
      <c r="D2900" s="84">
        <v>43594</v>
      </c>
      <c r="E2900" s="85" t="s">
        <v>6026</v>
      </c>
      <c r="F2900" s="85" t="s">
        <v>628</v>
      </c>
      <c r="G2900" s="85">
        <v>388315</v>
      </c>
      <c r="H2900" s="89"/>
      <c r="I2900" s="263" t="s">
        <v>6892</v>
      </c>
      <c r="J2900" s="89"/>
      <c r="K2900" s="89"/>
      <c r="L2900" s="89"/>
      <c r="M2900" s="89"/>
      <c r="N2900" s="264">
        <v>0</v>
      </c>
      <c r="O2900" s="264">
        <v>100</v>
      </c>
      <c r="P2900" s="89" t="s">
        <v>670</v>
      </c>
    </row>
    <row r="2901" spans="1:16" ht="102" hidden="1">
      <c r="A2901" s="261" t="s">
        <v>559</v>
      </c>
      <c r="B2901" s="89"/>
      <c r="C2901" s="262" t="s">
        <v>759</v>
      </c>
      <c r="D2901" s="84">
        <v>43594</v>
      </c>
      <c r="E2901" s="85" t="s">
        <v>6026</v>
      </c>
      <c r="F2901" s="85" t="s">
        <v>628</v>
      </c>
      <c r="G2901" s="85">
        <v>388597</v>
      </c>
      <c r="H2901" s="89"/>
      <c r="I2901" s="263" t="s">
        <v>6893</v>
      </c>
      <c r="J2901" s="89"/>
      <c r="K2901" s="89"/>
      <c r="L2901" s="89"/>
      <c r="M2901" s="89"/>
      <c r="N2901" s="264">
        <v>0</v>
      </c>
      <c r="O2901" s="264">
        <v>12151</v>
      </c>
      <c r="P2901" s="89" t="s">
        <v>670</v>
      </c>
    </row>
    <row r="2902" spans="1:16" ht="102" hidden="1">
      <c r="A2902" s="261" t="s">
        <v>559</v>
      </c>
      <c r="B2902" s="89"/>
      <c r="C2902" s="262" t="s">
        <v>759</v>
      </c>
      <c r="D2902" s="84">
        <v>43594</v>
      </c>
      <c r="E2902" s="85" t="s">
        <v>6026</v>
      </c>
      <c r="F2902" s="85" t="s">
        <v>628</v>
      </c>
      <c r="G2902" s="85">
        <v>388325</v>
      </c>
      <c r="H2902" s="89"/>
      <c r="I2902" s="263" t="s">
        <v>6894</v>
      </c>
      <c r="J2902" s="89"/>
      <c r="K2902" s="89"/>
      <c r="L2902" s="89"/>
      <c r="M2902" s="89"/>
      <c r="N2902" s="264">
        <v>0</v>
      </c>
      <c r="O2902" s="264">
        <v>39000</v>
      </c>
      <c r="P2902" s="89" t="s">
        <v>670</v>
      </c>
    </row>
    <row r="2903" spans="1:16" ht="102" hidden="1">
      <c r="A2903" s="261" t="s">
        <v>559</v>
      </c>
      <c r="B2903" s="89"/>
      <c r="C2903" s="262" t="s">
        <v>759</v>
      </c>
      <c r="D2903" s="84">
        <v>43594</v>
      </c>
      <c r="E2903" s="85" t="s">
        <v>6026</v>
      </c>
      <c r="F2903" s="85" t="s">
        <v>628</v>
      </c>
      <c r="G2903" s="85">
        <v>388628</v>
      </c>
      <c r="H2903" s="89"/>
      <c r="I2903" s="263" t="s">
        <v>6895</v>
      </c>
      <c r="J2903" s="89"/>
      <c r="K2903" s="89"/>
      <c r="L2903" s="89"/>
      <c r="M2903" s="89"/>
      <c r="N2903" s="264">
        <v>0</v>
      </c>
      <c r="O2903" s="264">
        <v>1725</v>
      </c>
      <c r="P2903" s="89" t="s">
        <v>670</v>
      </c>
    </row>
    <row r="2904" spans="1:16" ht="102" hidden="1">
      <c r="A2904" s="261" t="s">
        <v>559</v>
      </c>
      <c r="B2904" s="89"/>
      <c r="C2904" s="262" t="s">
        <v>759</v>
      </c>
      <c r="D2904" s="84">
        <v>43594</v>
      </c>
      <c r="E2904" s="85" t="s">
        <v>6026</v>
      </c>
      <c r="F2904" s="85" t="s">
        <v>628</v>
      </c>
      <c r="G2904" s="85">
        <v>388550</v>
      </c>
      <c r="H2904" s="89"/>
      <c r="I2904" s="263" t="s">
        <v>6896</v>
      </c>
      <c r="J2904" s="89"/>
      <c r="K2904" s="89"/>
      <c r="L2904" s="89"/>
      <c r="M2904" s="89"/>
      <c r="N2904" s="264">
        <v>0</v>
      </c>
      <c r="O2904" s="264">
        <v>14232</v>
      </c>
      <c r="P2904" s="89" t="s">
        <v>670</v>
      </c>
    </row>
    <row r="2905" spans="1:16" ht="102" hidden="1">
      <c r="A2905" s="261" t="s">
        <v>559</v>
      </c>
      <c r="B2905" s="89"/>
      <c r="C2905" s="262" t="s">
        <v>759</v>
      </c>
      <c r="D2905" s="84">
        <v>43594</v>
      </c>
      <c r="E2905" s="85" t="s">
        <v>6026</v>
      </c>
      <c r="F2905" s="85" t="s">
        <v>628</v>
      </c>
      <c r="G2905" s="85">
        <v>388600</v>
      </c>
      <c r="H2905" s="89"/>
      <c r="I2905" s="263" t="s">
        <v>6897</v>
      </c>
      <c r="J2905" s="89"/>
      <c r="K2905" s="89"/>
      <c r="L2905" s="89"/>
      <c r="M2905" s="89"/>
      <c r="N2905" s="264">
        <v>0</v>
      </c>
      <c r="O2905" s="264">
        <v>500</v>
      </c>
      <c r="P2905" s="89" t="s">
        <v>670</v>
      </c>
    </row>
    <row r="2906" spans="1:16" ht="102" hidden="1">
      <c r="A2906" s="261" t="s">
        <v>559</v>
      </c>
      <c r="B2906" s="89"/>
      <c r="C2906" s="262" t="s">
        <v>759</v>
      </c>
      <c r="D2906" s="84">
        <v>43594</v>
      </c>
      <c r="E2906" s="85" t="s">
        <v>6026</v>
      </c>
      <c r="F2906" s="85" t="s">
        <v>628</v>
      </c>
      <c r="G2906" s="85">
        <v>388553</v>
      </c>
      <c r="H2906" s="89"/>
      <c r="I2906" s="263" t="s">
        <v>6898</v>
      </c>
      <c r="J2906" s="89"/>
      <c r="K2906" s="89"/>
      <c r="L2906" s="89"/>
      <c r="M2906" s="89"/>
      <c r="N2906" s="264">
        <v>0</v>
      </c>
      <c r="O2906" s="264">
        <v>22250</v>
      </c>
      <c r="P2906" s="89" t="s">
        <v>670</v>
      </c>
    </row>
    <row r="2907" spans="1:16" ht="102" hidden="1">
      <c r="A2907" s="261" t="s">
        <v>559</v>
      </c>
      <c r="B2907" s="89"/>
      <c r="C2907" s="262" t="s">
        <v>759</v>
      </c>
      <c r="D2907" s="84">
        <v>43594</v>
      </c>
      <c r="E2907" s="85" t="s">
        <v>6026</v>
      </c>
      <c r="F2907" s="85" t="s">
        <v>628</v>
      </c>
      <c r="G2907" s="85">
        <v>388620</v>
      </c>
      <c r="H2907" s="89"/>
      <c r="I2907" s="263" t="s">
        <v>6899</v>
      </c>
      <c r="J2907" s="89"/>
      <c r="K2907" s="89"/>
      <c r="L2907" s="89"/>
      <c r="M2907" s="89"/>
      <c r="N2907" s="264">
        <v>0</v>
      </c>
      <c r="O2907" s="264">
        <v>450</v>
      </c>
      <c r="P2907" s="89" t="s">
        <v>670</v>
      </c>
    </row>
    <row r="2908" spans="1:16" ht="102" hidden="1">
      <c r="A2908" s="261" t="s">
        <v>559</v>
      </c>
      <c r="B2908" s="89"/>
      <c r="C2908" s="262" t="s">
        <v>759</v>
      </c>
      <c r="D2908" s="84">
        <v>43594</v>
      </c>
      <c r="E2908" s="85" t="s">
        <v>6026</v>
      </c>
      <c r="F2908" s="85" t="s">
        <v>628</v>
      </c>
      <c r="G2908" s="85">
        <v>388552</v>
      </c>
      <c r="H2908" s="89"/>
      <c r="I2908" s="263" t="s">
        <v>6900</v>
      </c>
      <c r="J2908" s="89"/>
      <c r="K2908" s="89"/>
      <c r="L2908" s="89"/>
      <c r="M2908" s="89"/>
      <c r="N2908" s="264">
        <v>0</v>
      </c>
      <c r="O2908" s="264">
        <v>37750</v>
      </c>
      <c r="P2908" s="89" t="s">
        <v>670</v>
      </c>
    </row>
    <row r="2909" spans="1:16" ht="102" hidden="1">
      <c r="A2909" s="261" t="s">
        <v>559</v>
      </c>
      <c r="B2909" s="89"/>
      <c r="C2909" s="262" t="s">
        <v>759</v>
      </c>
      <c r="D2909" s="84">
        <v>43594</v>
      </c>
      <c r="E2909" s="85" t="s">
        <v>6026</v>
      </c>
      <c r="F2909" s="85" t="s">
        <v>628</v>
      </c>
      <c r="G2909" s="85">
        <v>388578</v>
      </c>
      <c r="H2909" s="89"/>
      <c r="I2909" s="263" t="s">
        <v>6901</v>
      </c>
      <c r="J2909" s="89"/>
      <c r="K2909" s="89"/>
      <c r="L2909" s="89"/>
      <c r="M2909" s="89"/>
      <c r="N2909" s="264">
        <v>0</v>
      </c>
      <c r="O2909" s="264">
        <v>9450</v>
      </c>
      <c r="P2909" s="89" t="s">
        <v>670</v>
      </c>
    </row>
    <row r="2910" spans="1:16" ht="102" hidden="1">
      <c r="A2910" s="261" t="s">
        <v>559</v>
      </c>
      <c r="B2910" s="89"/>
      <c r="C2910" s="262" t="s">
        <v>759</v>
      </c>
      <c r="D2910" s="84">
        <v>43594</v>
      </c>
      <c r="E2910" s="85" t="s">
        <v>6026</v>
      </c>
      <c r="F2910" s="85" t="s">
        <v>628</v>
      </c>
      <c r="G2910" s="85">
        <v>388636</v>
      </c>
      <c r="H2910" s="89"/>
      <c r="I2910" s="263" t="s">
        <v>6902</v>
      </c>
      <c r="J2910" s="89"/>
      <c r="K2910" s="89"/>
      <c r="L2910" s="89"/>
      <c r="M2910" s="89"/>
      <c r="N2910" s="264">
        <v>0</v>
      </c>
      <c r="O2910" s="264">
        <v>1500</v>
      </c>
      <c r="P2910" s="89" t="s">
        <v>670</v>
      </c>
    </row>
    <row r="2911" spans="1:16" ht="76.5" hidden="1">
      <c r="A2911" s="261" t="s">
        <v>557</v>
      </c>
      <c r="B2911" s="89"/>
      <c r="C2911" s="262" t="s">
        <v>777</v>
      </c>
      <c r="D2911" s="84">
        <v>43594</v>
      </c>
      <c r="E2911" s="85" t="s">
        <v>6027</v>
      </c>
      <c r="F2911" s="85" t="s">
        <v>6</v>
      </c>
      <c r="G2911" s="85">
        <v>1116532</v>
      </c>
      <c r="H2911" s="89"/>
      <c r="I2911" s="263" t="s">
        <v>6903</v>
      </c>
      <c r="J2911" s="89"/>
      <c r="K2911" s="89"/>
      <c r="L2911" s="89"/>
      <c r="M2911" s="89"/>
      <c r="N2911" s="264">
        <v>0</v>
      </c>
      <c r="O2911" s="264">
        <v>180000</v>
      </c>
      <c r="P2911" s="89" t="s">
        <v>670</v>
      </c>
    </row>
    <row r="2912" spans="1:16" ht="76.5" hidden="1">
      <c r="A2912" s="261">
        <v>132</v>
      </c>
      <c r="B2912" s="89"/>
      <c r="C2912" s="262" t="s">
        <v>68</v>
      </c>
      <c r="D2912" s="84">
        <v>43594</v>
      </c>
      <c r="E2912" s="85" t="s">
        <v>6028</v>
      </c>
      <c r="F2912" s="85" t="s">
        <v>6</v>
      </c>
      <c r="G2912" s="85">
        <v>953566</v>
      </c>
      <c r="H2912" s="89"/>
      <c r="I2912" s="263" t="s">
        <v>6904</v>
      </c>
      <c r="J2912" s="89"/>
      <c r="K2912" s="89"/>
      <c r="L2912" s="89"/>
      <c r="M2912" s="89"/>
      <c r="N2912" s="264">
        <v>0</v>
      </c>
      <c r="O2912" s="264">
        <v>88383459.049999997</v>
      </c>
      <c r="P2912" s="89" t="s">
        <v>670</v>
      </c>
    </row>
    <row r="2913" spans="1:16" ht="89.25" hidden="1">
      <c r="A2913" s="261">
        <v>599</v>
      </c>
      <c r="B2913" s="89"/>
      <c r="C2913" s="262" t="s">
        <v>1366</v>
      </c>
      <c r="D2913" s="84">
        <v>43594</v>
      </c>
      <c r="E2913" s="85" t="s">
        <v>6029</v>
      </c>
      <c r="F2913" s="85" t="s">
        <v>6</v>
      </c>
      <c r="G2913" s="85">
        <v>953573</v>
      </c>
      <c r="H2913" s="89"/>
      <c r="I2913" s="263" t="s">
        <v>6905</v>
      </c>
      <c r="J2913" s="89"/>
      <c r="K2913" s="89"/>
      <c r="L2913" s="89"/>
      <c r="M2913" s="89"/>
      <c r="N2913" s="264">
        <v>0</v>
      </c>
      <c r="O2913" s="264">
        <v>1820000</v>
      </c>
      <c r="P2913" s="89" t="s">
        <v>670</v>
      </c>
    </row>
    <row r="2914" spans="1:16" ht="63.75" hidden="1">
      <c r="A2914" s="261">
        <v>513</v>
      </c>
      <c r="B2914" s="89"/>
      <c r="C2914" s="262" t="s">
        <v>171</v>
      </c>
      <c r="D2914" s="84">
        <v>43594</v>
      </c>
      <c r="E2914" s="85" t="s">
        <v>6030</v>
      </c>
      <c r="F2914" s="85" t="s">
        <v>11</v>
      </c>
      <c r="G2914" s="85">
        <v>953519</v>
      </c>
      <c r="H2914" s="89"/>
      <c r="I2914" s="263" t="s">
        <v>6906</v>
      </c>
      <c r="J2914" s="89"/>
      <c r="K2914" s="89"/>
      <c r="L2914" s="89"/>
      <c r="M2914" s="89"/>
      <c r="N2914" s="264">
        <v>22259.759999999998</v>
      </c>
      <c r="O2914" s="264">
        <v>0</v>
      </c>
      <c r="P2914" s="89" t="s">
        <v>670</v>
      </c>
    </row>
    <row r="2915" spans="1:16" ht="51" hidden="1">
      <c r="A2915" s="261">
        <v>513</v>
      </c>
      <c r="B2915" s="89"/>
      <c r="C2915" s="262" t="s">
        <v>171</v>
      </c>
      <c r="D2915" s="84">
        <v>43594</v>
      </c>
      <c r="E2915" s="85" t="s">
        <v>6031</v>
      </c>
      <c r="F2915" s="85" t="s">
        <v>11</v>
      </c>
      <c r="G2915" s="85">
        <v>953612</v>
      </c>
      <c r="H2915" s="89"/>
      <c r="I2915" s="263" t="s">
        <v>6907</v>
      </c>
      <c r="J2915" s="89"/>
      <c r="K2915" s="89"/>
      <c r="L2915" s="89"/>
      <c r="M2915" s="89"/>
      <c r="N2915" s="264">
        <v>50</v>
      </c>
      <c r="O2915" s="264">
        <v>0</v>
      </c>
      <c r="P2915" s="89" t="s">
        <v>670</v>
      </c>
    </row>
    <row r="2916" spans="1:16" ht="51" hidden="1">
      <c r="A2916" s="261">
        <v>513</v>
      </c>
      <c r="B2916" s="89"/>
      <c r="C2916" s="262" t="s">
        <v>171</v>
      </c>
      <c r="D2916" s="84">
        <v>43594</v>
      </c>
      <c r="E2916" s="85" t="s">
        <v>6032</v>
      </c>
      <c r="F2916" s="85" t="s">
        <v>11</v>
      </c>
      <c r="G2916" s="85">
        <v>953691</v>
      </c>
      <c r="H2916" s="89"/>
      <c r="I2916" s="263" t="s">
        <v>6908</v>
      </c>
      <c r="J2916" s="89"/>
      <c r="K2916" s="89"/>
      <c r="L2916" s="89"/>
      <c r="M2916" s="89"/>
      <c r="N2916" s="264">
        <v>50</v>
      </c>
      <c r="O2916" s="264">
        <v>0</v>
      </c>
      <c r="P2916" s="89" t="s">
        <v>670</v>
      </c>
    </row>
    <row r="2917" spans="1:16" ht="63.75" hidden="1">
      <c r="A2917" s="261">
        <v>513</v>
      </c>
      <c r="B2917" s="89"/>
      <c r="C2917" s="262" t="s">
        <v>171</v>
      </c>
      <c r="D2917" s="84">
        <v>43594</v>
      </c>
      <c r="E2917" s="85" t="s">
        <v>6033</v>
      </c>
      <c r="F2917" s="85" t="s">
        <v>15</v>
      </c>
      <c r="G2917" s="85">
        <v>1034851</v>
      </c>
      <c r="H2917" s="89"/>
      <c r="I2917" s="263" t="s">
        <v>6909</v>
      </c>
      <c r="J2917" s="89"/>
      <c r="K2917" s="89"/>
      <c r="L2917" s="89"/>
      <c r="M2917" s="89"/>
      <c r="N2917" s="264">
        <v>50</v>
      </c>
      <c r="O2917" s="264">
        <v>0</v>
      </c>
      <c r="P2917" s="89" t="s">
        <v>670</v>
      </c>
    </row>
    <row r="2918" spans="1:16" ht="51" hidden="1">
      <c r="A2918" s="261">
        <v>513</v>
      </c>
      <c r="B2918" s="89"/>
      <c r="C2918" s="262" t="s">
        <v>171</v>
      </c>
      <c r="D2918" s="84">
        <v>43594</v>
      </c>
      <c r="E2918" s="85" t="s">
        <v>6034</v>
      </c>
      <c r="F2918" s="85" t="s">
        <v>15</v>
      </c>
      <c r="G2918" s="85">
        <v>1034853</v>
      </c>
      <c r="H2918" s="89"/>
      <c r="I2918" s="263" t="s">
        <v>743</v>
      </c>
      <c r="J2918" s="89"/>
      <c r="K2918" s="89"/>
      <c r="L2918" s="89"/>
      <c r="M2918" s="89"/>
      <c r="N2918" s="264">
        <v>50</v>
      </c>
      <c r="O2918" s="264">
        <v>0</v>
      </c>
      <c r="P2918" s="89" t="s">
        <v>670</v>
      </c>
    </row>
    <row r="2919" spans="1:16" ht="51" hidden="1">
      <c r="A2919" s="261">
        <v>513</v>
      </c>
      <c r="B2919" s="89"/>
      <c r="C2919" s="262" t="s">
        <v>171</v>
      </c>
      <c r="D2919" s="84">
        <v>43594</v>
      </c>
      <c r="E2919" s="85" t="s">
        <v>6035</v>
      </c>
      <c r="F2919" s="85" t="s">
        <v>15</v>
      </c>
      <c r="G2919" s="85">
        <v>1034992</v>
      </c>
      <c r="H2919" s="89"/>
      <c r="I2919" s="263" t="s">
        <v>5337</v>
      </c>
      <c r="J2919" s="89"/>
      <c r="K2919" s="89"/>
      <c r="L2919" s="89"/>
      <c r="M2919" s="89"/>
      <c r="N2919" s="264">
        <v>50</v>
      </c>
      <c r="O2919" s="264">
        <v>0</v>
      </c>
      <c r="P2919" s="89" t="s">
        <v>670</v>
      </c>
    </row>
    <row r="2920" spans="1:16" ht="63.75" hidden="1">
      <c r="A2920" s="261">
        <v>513</v>
      </c>
      <c r="B2920" s="89"/>
      <c r="C2920" s="262" t="s">
        <v>171</v>
      </c>
      <c r="D2920" s="84">
        <v>43594</v>
      </c>
      <c r="E2920" s="85" t="s">
        <v>6036</v>
      </c>
      <c r="F2920" s="85" t="s">
        <v>15</v>
      </c>
      <c r="G2920" s="85">
        <v>1035002</v>
      </c>
      <c r="H2920" s="89"/>
      <c r="I2920" s="263" t="s">
        <v>6910</v>
      </c>
      <c r="J2920" s="89"/>
      <c r="K2920" s="89"/>
      <c r="L2920" s="89"/>
      <c r="M2920" s="89"/>
      <c r="N2920" s="264">
        <v>50</v>
      </c>
      <c r="O2920" s="264">
        <v>0</v>
      </c>
      <c r="P2920" s="89" t="s">
        <v>670</v>
      </c>
    </row>
    <row r="2921" spans="1:16" ht="89.25" hidden="1">
      <c r="A2921" s="261">
        <v>376</v>
      </c>
      <c r="B2921" s="89"/>
      <c r="C2921" s="262" t="s">
        <v>638</v>
      </c>
      <c r="D2921" s="84">
        <v>43594</v>
      </c>
      <c r="E2921" s="85" t="s">
        <v>6037</v>
      </c>
      <c r="F2921" s="85" t="s">
        <v>11</v>
      </c>
      <c r="G2921" s="85">
        <v>953578</v>
      </c>
      <c r="H2921" s="89"/>
      <c r="I2921" s="263" t="s">
        <v>6911</v>
      </c>
      <c r="J2921" s="89"/>
      <c r="K2921" s="89"/>
      <c r="L2921" s="89"/>
      <c r="M2921" s="89"/>
      <c r="N2921" s="264">
        <v>5986.64</v>
      </c>
      <c r="O2921" s="264">
        <v>0</v>
      </c>
      <c r="P2921" s="89" t="s">
        <v>670</v>
      </c>
    </row>
    <row r="2922" spans="1:16" ht="89.25" hidden="1">
      <c r="A2922" s="261">
        <v>376</v>
      </c>
      <c r="B2922" s="89"/>
      <c r="C2922" s="262" t="s">
        <v>638</v>
      </c>
      <c r="D2922" s="84">
        <v>43594</v>
      </c>
      <c r="E2922" s="85" t="s">
        <v>6038</v>
      </c>
      <c r="F2922" s="85" t="s">
        <v>11</v>
      </c>
      <c r="G2922" s="85">
        <v>953579</v>
      </c>
      <c r="H2922" s="89"/>
      <c r="I2922" s="263" t="s">
        <v>6912</v>
      </c>
      <c r="J2922" s="89"/>
      <c r="K2922" s="89"/>
      <c r="L2922" s="89"/>
      <c r="M2922" s="89"/>
      <c r="N2922" s="264">
        <v>8502</v>
      </c>
      <c r="O2922" s="264">
        <v>0</v>
      </c>
      <c r="P2922" s="89" t="s">
        <v>670</v>
      </c>
    </row>
    <row r="2923" spans="1:16" ht="89.25" hidden="1">
      <c r="A2923" s="261">
        <v>376</v>
      </c>
      <c r="B2923" s="89"/>
      <c r="C2923" s="262" t="s">
        <v>638</v>
      </c>
      <c r="D2923" s="84">
        <v>43594</v>
      </c>
      <c r="E2923" s="85" t="s">
        <v>6039</v>
      </c>
      <c r="F2923" s="85" t="s">
        <v>11</v>
      </c>
      <c r="G2923" s="85">
        <v>953580</v>
      </c>
      <c r="H2923" s="89"/>
      <c r="I2923" s="263" t="s">
        <v>6913</v>
      </c>
      <c r="J2923" s="89"/>
      <c r="K2923" s="89"/>
      <c r="L2923" s="89"/>
      <c r="M2923" s="89"/>
      <c r="N2923" s="264">
        <v>8093.69</v>
      </c>
      <c r="O2923" s="264">
        <v>0</v>
      </c>
      <c r="P2923" s="89" t="s">
        <v>670</v>
      </c>
    </row>
    <row r="2924" spans="1:16" ht="89.25" hidden="1">
      <c r="A2924" s="261">
        <v>376</v>
      </c>
      <c r="B2924" s="89"/>
      <c r="C2924" s="262" t="s">
        <v>638</v>
      </c>
      <c r="D2924" s="84">
        <v>43594</v>
      </c>
      <c r="E2924" s="85" t="s">
        <v>6040</v>
      </c>
      <c r="F2924" s="85" t="s">
        <v>11</v>
      </c>
      <c r="G2924" s="85">
        <v>953581</v>
      </c>
      <c r="H2924" s="89"/>
      <c r="I2924" s="263" t="s">
        <v>6914</v>
      </c>
      <c r="J2924" s="89"/>
      <c r="K2924" s="89"/>
      <c r="L2924" s="89"/>
      <c r="M2924" s="89"/>
      <c r="N2924" s="264">
        <v>11098.99</v>
      </c>
      <c r="O2924" s="264">
        <v>0</v>
      </c>
      <c r="P2924" s="89" t="s">
        <v>670</v>
      </c>
    </row>
    <row r="2925" spans="1:16" ht="89.25" hidden="1">
      <c r="A2925" s="261">
        <v>513</v>
      </c>
      <c r="B2925" s="89"/>
      <c r="C2925" s="262" t="s">
        <v>171</v>
      </c>
      <c r="D2925" s="84">
        <v>43594</v>
      </c>
      <c r="E2925" s="85" t="s">
        <v>6041</v>
      </c>
      <c r="F2925" s="85" t="s">
        <v>13</v>
      </c>
      <c r="G2925" s="85">
        <v>953697</v>
      </c>
      <c r="H2925" s="89"/>
      <c r="I2925" s="263" t="s">
        <v>6915</v>
      </c>
      <c r="J2925" s="89"/>
      <c r="K2925" s="89"/>
      <c r="L2925" s="89"/>
      <c r="M2925" s="89"/>
      <c r="N2925" s="264">
        <v>136573.16</v>
      </c>
      <c r="O2925" s="264">
        <v>0</v>
      </c>
      <c r="P2925" s="89" t="s">
        <v>670</v>
      </c>
    </row>
    <row r="2926" spans="1:16" ht="102" hidden="1">
      <c r="A2926" s="261">
        <v>513</v>
      </c>
      <c r="B2926" s="89"/>
      <c r="C2926" s="262" t="s">
        <v>171</v>
      </c>
      <c r="D2926" s="84">
        <v>43594</v>
      </c>
      <c r="E2926" s="85" t="s">
        <v>6042</v>
      </c>
      <c r="F2926" s="85" t="s">
        <v>11</v>
      </c>
      <c r="G2926" s="85">
        <v>953702</v>
      </c>
      <c r="H2926" s="89"/>
      <c r="I2926" s="263" t="s">
        <v>6916</v>
      </c>
      <c r="J2926" s="89"/>
      <c r="K2926" s="89"/>
      <c r="L2926" s="89"/>
      <c r="M2926" s="89"/>
      <c r="N2926" s="264">
        <v>144.26</v>
      </c>
      <c r="O2926" s="264">
        <v>0</v>
      </c>
      <c r="P2926" s="89" t="s">
        <v>670</v>
      </c>
    </row>
    <row r="2927" spans="1:16" ht="51" hidden="1">
      <c r="A2927" s="261">
        <v>223</v>
      </c>
      <c r="B2927" s="89"/>
      <c r="C2927" s="262" t="s">
        <v>104</v>
      </c>
      <c r="D2927" s="84">
        <v>43595</v>
      </c>
      <c r="E2927" s="85" t="s">
        <v>6043</v>
      </c>
      <c r="F2927" s="85" t="s">
        <v>3</v>
      </c>
      <c r="G2927" s="85">
        <v>1740065</v>
      </c>
      <c r="H2927" s="89"/>
      <c r="I2927" s="263" t="s">
        <v>6917</v>
      </c>
      <c r="J2927" s="89"/>
      <c r="K2927" s="89"/>
      <c r="L2927" s="89"/>
      <c r="M2927" s="89"/>
      <c r="N2927" s="264">
        <v>0</v>
      </c>
      <c r="O2927" s="264">
        <v>500</v>
      </c>
      <c r="P2927" s="89" t="s">
        <v>670</v>
      </c>
    </row>
    <row r="2928" spans="1:16" ht="51" hidden="1">
      <c r="A2928" s="261">
        <v>526</v>
      </c>
      <c r="B2928" s="89"/>
      <c r="C2928" s="262" t="s">
        <v>610</v>
      </c>
      <c r="D2928" s="84">
        <v>43595</v>
      </c>
      <c r="E2928" s="85" t="s">
        <v>6044</v>
      </c>
      <c r="F2928" s="85" t="s">
        <v>3</v>
      </c>
      <c r="G2928" s="85">
        <v>1740050</v>
      </c>
      <c r="H2928" s="89"/>
      <c r="I2928" s="263" t="s">
        <v>6918</v>
      </c>
      <c r="J2928" s="89"/>
      <c r="K2928" s="89"/>
      <c r="L2928" s="89"/>
      <c r="M2928" s="89"/>
      <c r="N2928" s="264">
        <v>0</v>
      </c>
      <c r="O2928" s="264">
        <v>80.89</v>
      </c>
      <c r="P2928" s="89" t="s">
        <v>670</v>
      </c>
    </row>
    <row r="2929" spans="1:16" ht="51" hidden="1">
      <c r="A2929" s="261">
        <v>526</v>
      </c>
      <c r="B2929" s="89"/>
      <c r="C2929" s="262" t="s">
        <v>610</v>
      </c>
      <c r="D2929" s="84">
        <v>43595</v>
      </c>
      <c r="E2929" s="85" t="s">
        <v>6045</v>
      </c>
      <c r="F2929" s="85" t="s">
        <v>3</v>
      </c>
      <c r="G2929" s="85">
        <v>1740038</v>
      </c>
      <c r="H2929" s="89"/>
      <c r="I2929" s="263" t="s">
        <v>6919</v>
      </c>
      <c r="J2929" s="89"/>
      <c r="K2929" s="89"/>
      <c r="L2929" s="89"/>
      <c r="M2929" s="89"/>
      <c r="N2929" s="264">
        <v>0</v>
      </c>
      <c r="O2929" s="264">
        <v>105</v>
      </c>
      <c r="P2929" s="89" t="s">
        <v>670</v>
      </c>
    </row>
    <row r="2930" spans="1:16" ht="51" hidden="1">
      <c r="A2930" s="261">
        <v>526</v>
      </c>
      <c r="B2930" s="89"/>
      <c r="C2930" s="262" t="s">
        <v>610</v>
      </c>
      <c r="D2930" s="84">
        <v>43595</v>
      </c>
      <c r="E2930" s="85" t="s">
        <v>6046</v>
      </c>
      <c r="F2930" s="85" t="s">
        <v>3</v>
      </c>
      <c r="G2930" s="85">
        <v>1740028</v>
      </c>
      <c r="H2930" s="89"/>
      <c r="I2930" s="263" t="s">
        <v>6920</v>
      </c>
      <c r="J2930" s="89"/>
      <c r="K2930" s="89"/>
      <c r="L2930" s="89"/>
      <c r="M2930" s="89"/>
      <c r="N2930" s="264">
        <v>0</v>
      </c>
      <c r="O2930" s="264">
        <v>79.760000000000005</v>
      </c>
      <c r="P2930" s="89" t="s">
        <v>670</v>
      </c>
    </row>
    <row r="2931" spans="1:16" ht="51" hidden="1">
      <c r="A2931" s="261">
        <v>132</v>
      </c>
      <c r="B2931" s="89"/>
      <c r="C2931" s="262" t="s">
        <v>68</v>
      </c>
      <c r="D2931" s="84">
        <v>43595</v>
      </c>
      <c r="E2931" s="85" t="s">
        <v>6047</v>
      </c>
      <c r="F2931" s="85" t="s">
        <v>3</v>
      </c>
      <c r="G2931" s="85">
        <v>1740007</v>
      </c>
      <c r="H2931" s="89"/>
      <c r="I2931" s="263" t="s">
        <v>6921</v>
      </c>
      <c r="J2931" s="89"/>
      <c r="K2931" s="89"/>
      <c r="L2931" s="89"/>
      <c r="M2931" s="89"/>
      <c r="N2931" s="264">
        <v>0</v>
      </c>
      <c r="O2931" s="264">
        <v>25</v>
      </c>
      <c r="P2931" s="89" t="s">
        <v>670</v>
      </c>
    </row>
    <row r="2932" spans="1:16" ht="51" hidden="1">
      <c r="A2932" s="261">
        <v>16</v>
      </c>
      <c r="B2932" s="89"/>
      <c r="C2932" s="262" t="s">
        <v>43</v>
      </c>
      <c r="D2932" s="84">
        <v>43595</v>
      </c>
      <c r="E2932" s="85" t="s">
        <v>6048</v>
      </c>
      <c r="F2932" s="85" t="s">
        <v>3</v>
      </c>
      <c r="G2932" s="85">
        <v>1740005</v>
      </c>
      <c r="H2932" s="89"/>
      <c r="I2932" s="263" t="s">
        <v>6922</v>
      </c>
      <c r="J2932" s="89"/>
      <c r="K2932" s="89"/>
      <c r="L2932" s="89"/>
      <c r="M2932" s="89"/>
      <c r="N2932" s="264">
        <v>0</v>
      </c>
      <c r="O2932" s="264">
        <v>1400</v>
      </c>
      <c r="P2932" s="89" t="s">
        <v>670</v>
      </c>
    </row>
    <row r="2933" spans="1:16" ht="63.75" hidden="1">
      <c r="A2933" s="261" t="s">
        <v>565</v>
      </c>
      <c r="B2933" s="89"/>
      <c r="C2933" s="262" t="s">
        <v>615</v>
      </c>
      <c r="D2933" s="84">
        <v>43595</v>
      </c>
      <c r="E2933" s="85" t="s">
        <v>6049</v>
      </c>
      <c r="F2933" s="85" t="s">
        <v>3</v>
      </c>
      <c r="G2933" s="85">
        <v>1739985</v>
      </c>
      <c r="H2933" s="89"/>
      <c r="I2933" s="263" t="s">
        <v>6923</v>
      </c>
      <c r="J2933" s="89"/>
      <c r="K2933" s="89"/>
      <c r="L2933" s="89"/>
      <c r="M2933" s="89"/>
      <c r="N2933" s="264">
        <v>0</v>
      </c>
      <c r="O2933" s="264">
        <v>25429.62</v>
      </c>
      <c r="P2933" s="89" t="s">
        <v>670</v>
      </c>
    </row>
    <row r="2934" spans="1:16" ht="51" hidden="1">
      <c r="A2934" s="261" t="s">
        <v>565</v>
      </c>
      <c r="B2934" s="89"/>
      <c r="C2934" s="262" t="s">
        <v>615</v>
      </c>
      <c r="D2934" s="84">
        <v>43595</v>
      </c>
      <c r="E2934" s="85" t="s">
        <v>6050</v>
      </c>
      <c r="F2934" s="85" t="s">
        <v>3</v>
      </c>
      <c r="G2934" s="85">
        <v>1740189</v>
      </c>
      <c r="H2934" s="89"/>
      <c r="I2934" s="263" t="s">
        <v>6924</v>
      </c>
      <c r="J2934" s="89"/>
      <c r="K2934" s="89"/>
      <c r="L2934" s="89"/>
      <c r="M2934" s="89"/>
      <c r="N2934" s="264">
        <v>0</v>
      </c>
      <c r="O2934" s="264">
        <v>1490.46</v>
      </c>
      <c r="P2934" s="89" t="s">
        <v>670</v>
      </c>
    </row>
    <row r="2935" spans="1:16" ht="38.25" hidden="1">
      <c r="A2935" s="261" t="s">
        <v>565</v>
      </c>
      <c r="B2935" s="89"/>
      <c r="C2935" s="262" t="s">
        <v>615</v>
      </c>
      <c r="D2935" s="84">
        <v>43595</v>
      </c>
      <c r="E2935" s="85" t="s">
        <v>6051</v>
      </c>
      <c r="F2935" s="85" t="s">
        <v>3</v>
      </c>
      <c r="G2935" s="85">
        <v>1740136</v>
      </c>
      <c r="H2935" s="89"/>
      <c r="I2935" s="263" t="s">
        <v>6925</v>
      </c>
      <c r="J2935" s="89"/>
      <c r="K2935" s="89"/>
      <c r="L2935" s="89"/>
      <c r="M2935" s="89"/>
      <c r="N2935" s="264">
        <v>0</v>
      </c>
      <c r="O2935" s="264">
        <v>732.48</v>
      </c>
      <c r="P2935" s="89" t="s">
        <v>670</v>
      </c>
    </row>
    <row r="2936" spans="1:16" ht="51" hidden="1">
      <c r="A2936" s="261">
        <v>291</v>
      </c>
      <c r="B2936" s="89"/>
      <c r="C2936" s="262" t="s">
        <v>129</v>
      </c>
      <c r="D2936" s="84">
        <v>43595</v>
      </c>
      <c r="E2936" s="85" t="s">
        <v>6052</v>
      </c>
      <c r="F2936" s="85" t="s">
        <v>3</v>
      </c>
      <c r="G2936" s="85">
        <v>1740126</v>
      </c>
      <c r="H2936" s="89"/>
      <c r="I2936" s="263" t="s">
        <v>6926</v>
      </c>
      <c r="J2936" s="89"/>
      <c r="K2936" s="89"/>
      <c r="L2936" s="89"/>
      <c r="M2936" s="89"/>
      <c r="N2936" s="264">
        <v>0</v>
      </c>
      <c r="O2936" s="264">
        <v>70</v>
      </c>
      <c r="P2936" s="89" t="s">
        <v>670</v>
      </c>
    </row>
    <row r="2937" spans="1:16" ht="38.25" hidden="1">
      <c r="A2937" s="261" t="s">
        <v>565</v>
      </c>
      <c r="B2937" s="89"/>
      <c r="C2937" s="262" t="s">
        <v>615</v>
      </c>
      <c r="D2937" s="84">
        <v>43595</v>
      </c>
      <c r="E2937" s="85" t="s">
        <v>6053</v>
      </c>
      <c r="F2937" s="85" t="s">
        <v>3</v>
      </c>
      <c r="G2937" s="85">
        <v>1740094</v>
      </c>
      <c r="H2937" s="89"/>
      <c r="I2937" s="263" t="s">
        <v>1958</v>
      </c>
      <c r="J2937" s="89"/>
      <c r="K2937" s="89"/>
      <c r="L2937" s="89"/>
      <c r="M2937" s="89"/>
      <c r="N2937" s="264">
        <v>0</v>
      </c>
      <c r="O2937" s="264">
        <v>1310</v>
      </c>
      <c r="P2937" s="89" t="s">
        <v>670</v>
      </c>
    </row>
    <row r="2938" spans="1:16" ht="51" hidden="1">
      <c r="A2938" s="261">
        <v>15</v>
      </c>
      <c r="B2938" s="89"/>
      <c r="C2938" s="262" t="s">
        <v>42</v>
      </c>
      <c r="D2938" s="84">
        <v>43595</v>
      </c>
      <c r="E2938" s="85" t="s">
        <v>6054</v>
      </c>
      <c r="F2938" s="85" t="s">
        <v>3</v>
      </c>
      <c r="G2938" s="85">
        <v>1739943</v>
      </c>
      <c r="H2938" s="89"/>
      <c r="I2938" s="263" t="s">
        <v>6927</v>
      </c>
      <c r="J2938" s="89"/>
      <c r="K2938" s="89"/>
      <c r="L2938" s="89"/>
      <c r="M2938" s="89"/>
      <c r="N2938" s="264">
        <v>0</v>
      </c>
      <c r="O2938" s="264">
        <v>2870</v>
      </c>
      <c r="P2938" s="89" t="s">
        <v>670</v>
      </c>
    </row>
    <row r="2939" spans="1:16" ht="51" hidden="1">
      <c r="A2939" s="261">
        <v>15</v>
      </c>
      <c r="B2939" s="89"/>
      <c r="C2939" s="262" t="s">
        <v>42</v>
      </c>
      <c r="D2939" s="84">
        <v>43595</v>
      </c>
      <c r="E2939" s="85" t="s">
        <v>6055</v>
      </c>
      <c r="F2939" s="85" t="s">
        <v>3</v>
      </c>
      <c r="G2939" s="85">
        <v>1739941</v>
      </c>
      <c r="H2939" s="89"/>
      <c r="I2939" s="263" t="s">
        <v>6928</v>
      </c>
      <c r="J2939" s="89"/>
      <c r="K2939" s="89"/>
      <c r="L2939" s="89"/>
      <c r="M2939" s="89"/>
      <c r="N2939" s="264">
        <v>0</v>
      </c>
      <c r="O2939" s="264">
        <v>5626.95</v>
      </c>
      <c r="P2939" s="89" t="s">
        <v>670</v>
      </c>
    </row>
    <row r="2940" spans="1:16" ht="51" hidden="1">
      <c r="A2940" s="261">
        <v>15</v>
      </c>
      <c r="B2940" s="89"/>
      <c r="C2940" s="262" t="s">
        <v>42</v>
      </c>
      <c r="D2940" s="84">
        <v>43595</v>
      </c>
      <c r="E2940" s="85" t="s">
        <v>6056</v>
      </c>
      <c r="F2940" s="85" t="s">
        <v>3</v>
      </c>
      <c r="G2940" s="85">
        <v>1739937</v>
      </c>
      <c r="H2940" s="89"/>
      <c r="I2940" s="263" t="s">
        <v>6929</v>
      </c>
      <c r="J2940" s="89"/>
      <c r="K2940" s="89"/>
      <c r="L2940" s="89"/>
      <c r="M2940" s="89"/>
      <c r="N2940" s="264">
        <v>0</v>
      </c>
      <c r="O2940" s="264">
        <v>8480</v>
      </c>
      <c r="P2940" s="89" t="s">
        <v>670</v>
      </c>
    </row>
    <row r="2941" spans="1:16" ht="51" hidden="1">
      <c r="A2941" s="261">
        <v>592</v>
      </c>
      <c r="B2941" s="89"/>
      <c r="C2941" s="262" t="s">
        <v>645</v>
      </c>
      <c r="D2941" s="84">
        <v>43595</v>
      </c>
      <c r="E2941" s="85" t="s">
        <v>6057</v>
      </c>
      <c r="F2941" s="85" t="s">
        <v>3</v>
      </c>
      <c r="G2941" s="85">
        <v>1739885</v>
      </c>
      <c r="H2941" s="89"/>
      <c r="I2941" s="263" t="s">
        <v>6930</v>
      </c>
      <c r="J2941" s="89"/>
      <c r="K2941" s="89"/>
      <c r="L2941" s="89"/>
      <c r="M2941" s="89"/>
      <c r="N2941" s="264">
        <v>0</v>
      </c>
      <c r="O2941" s="264">
        <v>50191</v>
      </c>
      <c r="P2941" s="89" t="s">
        <v>670</v>
      </c>
    </row>
    <row r="2942" spans="1:16" ht="51" hidden="1">
      <c r="A2942" s="261" t="s">
        <v>565</v>
      </c>
      <c r="B2942" s="89"/>
      <c r="C2942" s="262" t="s">
        <v>615</v>
      </c>
      <c r="D2942" s="84">
        <v>43595</v>
      </c>
      <c r="E2942" s="85" t="s">
        <v>6058</v>
      </c>
      <c r="F2942" s="85" t="s">
        <v>3</v>
      </c>
      <c r="G2942" s="85">
        <v>1739875</v>
      </c>
      <c r="H2942" s="89"/>
      <c r="I2942" s="263" t="s">
        <v>6931</v>
      </c>
      <c r="J2942" s="89"/>
      <c r="K2942" s="89"/>
      <c r="L2942" s="89"/>
      <c r="M2942" s="89"/>
      <c r="N2942" s="264">
        <v>0</v>
      </c>
      <c r="O2942" s="264">
        <v>2966.67</v>
      </c>
      <c r="P2942" s="89" t="s">
        <v>670</v>
      </c>
    </row>
    <row r="2943" spans="1:16" ht="63.75" hidden="1">
      <c r="A2943" s="261">
        <v>572</v>
      </c>
      <c r="B2943" s="89"/>
      <c r="C2943" s="262" t="s">
        <v>177</v>
      </c>
      <c r="D2943" s="84">
        <v>43595</v>
      </c>
      <c r="E2943" s="85" t="s">
        <v>6059</v>
      </c>
      <c r="F2943" s="85" t="s">
        <v>3</v>
      </c>
      <c r="G2943" s="85">
        <v>1739865</v>
      </c>
      <c r="H2943" s="89"/>
      <c r="I2943" s="263" t="s">
        <v>6932</v>
      </c>
      <c r="J2943" s="89"/>
      <c r="K2943" s="89"/>
      <c r="L2943" s="89"/>
      <c r="M2943" s="89"/>
      <c r="N2943" s="264">
        <v>0</v>
      </c>
      <c r="O2943" s="264">
        <v>9353</v>
      </c>
      <c r="P2943" s="89" t="s">
        <v>670</v>
      </c>
    </row>
    <row r="2944" spans="1:16" ht="51" hidden="1">
      <c r="A2944" s="261">
        <v>81</v>
      </c>
      <c r="B2944" s="89"/>
      <c r="C2944" s="262" t="s">
        <v>55</v>
      </c>
      <c r="D2944" s="84">
        <v>43595</v>
      </c>
      <c r="E2944" s="85" t="s">
        <v>6060</v>
      </c>
      <c r="F2944" s="85" t="s">
        <v>3</v>
      </c>
      <c r="G2944" s="85">
        <v>1739852</v>
      </c>
      <c r="H2944" s="89"/>
      <c r="I2944" s="263" t="s">
        <v>6933</v>
      </c>
      <c r="J2944" s="89"/>
      <c r="K2944" s="89"/>
      <c r="L2944" s="89"/>
      <c r="M2944" s="89"/>
      <c r="N2944" s="264">
        <v>0</v>
      </c>
      <c r="O2944" s="264">
        <v>6041.29</v>
      </c>
      <c r="P2944" s="89" t="s">
        <v>670</v>
      </c>
    </row>
    <row r="2945" spans="1:16" ht="51" hidden="1">
      <c r="A2945" s="261">
        <v>670</v>
      </c>
      <c r="B2945" s="89"/>
      <c r="C2945" s="262" t="s">
        <v>190</v>
      </c>
      <c r="D2945" s="84">
        <v>43595</v>
      </c>
      <c r="E2945" s="85" t="s">
        <v>6061</v>
      </c>
      <c r="F2945" s="85" t="s">
        <v>3</v>
      </c>
      <c r="G2945" s="85">
        <v>1739813</v>
      </c>
      <c r="H2945" s="89"/>
      <c r="I2945" s="263" t="s">
        <v>6934</v>
      </c>
      <c r="J2945" s="89"/>
      <c r="K2945" s="89"/>
      <c r="L2945" s="89"/>
      <c r="M2945" s="89"/>
      <c r="N2945" s="264">
        <v>0</v>
      </c>
      <c r="O2945" s="264">
        <v>44206.8</v>
      </c>
      <c r="P2945" s="89" t="s">
        <v>670</v>
      </c>
    </row>
    <row r="2946" spans="1:16" ht="51" hidden="1">
      <c r="A2946" s="261">
        <v>287</v>
      </c>
      <c r="B2946" s="89"/>
      <c r="C2946" s="262" t="s">
        <v>126</v>
      </c>
      <c r="D2946" s="84">
        <v>43595</v>
      </c>
      <c r="E2946" s="85" t="s">
        <v>6062</v>
      </c>
      <c r="F2946" s="85" t="s">
        <v>3</v>
      </c>
      <c r="G2946" s="85">
        <v>1739967</v>
      </c>
      <c r="H2946" s="89"/>
      <c r="I2946" s="263" t="s">
        <v>6935</v>
      </c>
      <c r="J2946" s="89"/>
      <c r="K2946" s="89"/>
      <c r="L2946" s="89"/>
      <c r="M2946" s="89"/>
      <c r="N2946" s="264">
        <v>0</v>
      </c>
      <c r="O2946" s="264">
        <v>1000</v>
      </c>
      <c r="P2946" s="89" t="s">
        <v>670</v>
      </c>
    </row>
    <row r="2947" spans="1:16" ht="38.25" hidden="1">
      <c r="A2947" s="261" t="s">
        <v>565</v>
      </c>
      <c r="B2947" s="89"/>
      <c r="C2947" s="262" t="s">
        <v>615</v>
      </c>
      <c r="D2947" s="84">
        <v>43595</v>
      </c>
      <c r="E2947" s="85" t="s">
        <v>6063</v>
      </c>
      <c r="F2947" s="85" t="s">
        <v>3</v>
      </c>
      <c r="G2947" s="85">
        <v>1739919</v>
      </c>
      <c r="H2947" s="89"/>
      <c r="I2947" s="263" t="s">
        <v>6936</v>
      </c>
      <c r="J2947" s="89"/>
      <c r="K2947" s="89"/>
      <c r="L2947" s="89"/>
      <c r="M2947" s="89"/>
      <c r="N2947" s="264">
        <v>0</v>
      </c>
      <c r="O2947" s="264">
        <v>5605.11</v>
      </c>
      <c r="P2947" s="89" t="s">
        <v>670</v>
      </c>
    </row>
    <row r="2948" spans="1:16" ht="38.25" hidden="1">
      <c r="A2948" s="261" t="s">
        <v>565</v>
      </c>
      <c r="B2948" s="89"/>
      <c r="C2948" s="262" t="s">
        <v>615</v>
      </c>
      <c r="D2948" s="84">
        <v>43595</v>
      </c>
      <c r="E2948" s="85" t="s">
        <v>6064</v>
      </c>
      <c r="F2948" s="85" t="s">
        <v>3</v>
      </c>
      <c r="G2948" s="85">
        <v>1739917</v>
      </c>
      <c r="H2948" s="89"/>
      <c r="I2948" s="263" t="s">
        <v>6937</v>
      </c>
      <c r="J2948" s="89"/>
      <c r="K2948" s="89"/>
      <c r="L2948" s="89"/>
      <c r="M2948" s="89"/>
      <c r="N2948" s="264">
        <v>0</v>
      </c>
      <c r="O2948" s="264">
        <v>55</v>
      </c>
      <c r="P2948" s="89" t="s">
        <v>670</v>
      </c>
    </row>
    <row r="2949" spans="1:16" ht="51" hidden="1">
      <c r="A2949" s="261" t="s">
        <v>565</v>
      </c>
      <c r="B2949" s="89"/>
      <c r="C2949" s="262" t="s">
        <v>615</v>
      </c>
      <c r="D2949" s="84">
        <v>43595</v>
      </c>
      <c r="E2949" s="85" t="s">
        <v>6065</v>
      </c>
      <c r="F2949" s="85" t="s">
        <v>3</v>
      </c>
      <c r="G2949" s="85">
        <v>1739915</v>
      </c>
      <c r="H2949" s="89"/>
      <c r="I2949" s="263" t="s">
        <v>4500</v>
      </c>
      <c r="J2949" s="89"/>
      <c r="K2949" s="89"/>
      <c r="L2949" s="89"/>
      <c r="M2949" s="89"/>
      <c r="N2949" s="264">
        <v>0</v>
      </c>
      <c r="O2949" s="264">
        <v>601.62</v>
      </c>
      <c r="P2949" s="89" t="s">
        <v>670</v>
      </c>
    </row>
    <row r="2950" spans="1:16" ht="63.75" hidden="1">
      <c r="A2950" s="261">
        <v>253</v>
      </c>
      <c r="B2950" s="89"/>
      <c r="C2950" s="262" t="s">
        <v>114</v>
      </c>
      <c r="D2950" s="84">
        <v>43595</v>
      </c>
      <c r="E2950" s="85" t="s">
        <v>6066</v>
      </c>
      <c r="F2950" s="85" t="s">
        <v>3</v>
      </c>
      <c r="G2950" s="85">
        <v>1739992</v>
      </c>
      <c r="H2950" s="89"/>
      <c r="I2950" s="263" t="s">
        <v>6938</v>
      </c>
      <c r="J2950" s="89"/>
      <c r="K2950" s="89"/>
      <c r="L2950" s="89"/>
      <c r="M2950" s="89"/>
      <c r="N2950" s="264">
        <v>0</v>
      </c>
      <c r="O2950" s="264">
        <v>1084443.1299999999</v>
      </c>
      <c r="P2950" s="89" t="s">
        <v>670</v>
      </c>
    </row>
    <row r="2951" spans="1:16" ht="63.75" hidden="1">
      <c r="A2951" s="261">
        <v>526</v>
      </c>
      <c r="B2951" s="89"/>
      <c r="C2951" s="262" t="s">
        <v>610</v>
      </c>
      <c r="D2951" s="84">
        <v>43595</v>
      </c>
      <c r="E2951" s="85" t="s">
        <v>6067</v>
      </c>
      <c r="F2951" s="85" t="s">
        <v>3</v>
      </c>
      <c r="G2951" s="85">
        <v>1739996</v>
      </c>
      <c r="H2951" s="89"/>
      <c r="I2951" s="263" t="s">
        <v>6939</v>
      </c>
      <c r="J2951" s="89"/>
      <c r="K2951" s="89"/>
      <c r="L2951" s="89"/>
      <c r="M2951" s="89"/>
      <c r="N2951" s="264">
        <v>0</v>
      </c>
      <c r="O2951" s="264">
        <v>17246.09</v>
      </c>
      <c r="P2951" s="89" t="s">
        <v>670</v>
      </c>
    </row>
    <row r="2952" spans="1:16" ht="51" hidden="1">
      <c r="A2952" s="261" t="s">
        <v>565</v>
      </c>
      <c r="B2952" s="89"/>
      <c r="C2952" s="262" t="s">
        <v>615</v>
      </c>
      <c r="D2952" s="84">
        <v>43595</v>
      </c>
      <c r="E2952" s="85" t="s">
        <v>6068</v>
      </c>
      <c r="F2952" s="85" t="s">
        <v>3</v>
      </c>
      <c r="G2952" s="85">
        <v>1739822</v>
      </c>
      <c r="H2952" s="89"/>
      <c r="I2952" s="263" t="s">
        <v>5403</v>
      </c>
      <c r="J2952" s="89"/>
      <c r="K2952" s="89"/>
      <c r="L2952" s="89"/>
      <c r="M2952" s="89"/>
      <c r="N2952" s="264">
        <v>0</v>
      </c>
      <c r="O2952" s="264">
        <v>2195</v>
      </c>
      <c r="P2952" s="89" t="s">
        <v>670</v>
      </c>
    </row>
    <row r="2953" spans="1:16" ht="51" hidden="1">
      <c r="A2953" s="261" t="s">
        <v>565</v>
      </c>
      <c r="B2953" s="89"/>
      <c r="C2953" s="262" t="s">
        <v>615</v>
      </c>
      <c r="D2953" s="84">
        <v>43595</v>
      </c>
      <c r="E2953" s="85" t="s">
        <v>6069</v>
      </c>
      <c r="F2953" s="85" t="s">
        <v>3</v>
      </c>
      <c r="G2953" s="85">
        <v>1739837</v>
      </c>
      <c r="H2953" s="89"/>
      <c r="I2953" s="263" t="s">
        <v>6940</v>
      </c>
      <c r="J2953" s="89"/>
      <c r="K2953" s="89"/>
      <c r="L2953" s="89"/>
      <c r="M2953" s="89"/>
      <c r="N2953" s="264">
        <v>0</v>
      </c>
      <c r="O2953" s="264">
        <v>7380.2</v>
      </c>
      <c r="P2953" s="89" t="s">
        <v>670</v>
      </c>
    </row>
    <row r="2954" spans="1:16" ht="51" hidden="1">
      <c r="A2954" s="261" t="s">
        <v>565</v>
      </c>
      <c r="B2954" s="89"/>
      <c r="C2954" s="262" t="s">
        <v>615</v>
      </c>
      <c r="D2954" s="84">
        <v>43595</v>
      </c>
      <c r="E2954" s="85" t="s">
        <v>6070</v>
      </c>
      <c r="F2954" s="85" t="s">
        <v>3</v>
      </c>
      <c r="G2954" s="85">
        <v>1739839</v>
      </c>
      <c r="H2954" s="89"/>
      <c r="I2954" s="263" t="s">
        <v>6941</v>
      </c>
      <c r="J2954" s="89"/>
      <c r="K2954" s="89"/>
      <c r="L2954" s="89"/>
      <c r="M2954" s="89"/>
      <c r="N2954" s="264">
        <v>0</v>
      </c>
      <c r="O2954" s="264">
        <v>7380.2</v>
      </c>
      <c r="P2954" s="89" t="s">
        <v>670</v>
      </c>
    </row>
    <row r="2955" spans="1:16" ht="89.25" hidden="1">
      <c r="A2955" s="261" t="s">
        <v>556</v>
      </c>
      <c r="B2955" s="89"/>
      <c r="C2955" s="262" t="s">
        <v>616</v>
      </c>
      <c r="D2955" s="84">
        <v>43595</v>
      </c>
      <c r="E2955" s="85" t="s">
        <v>6071</v>
      </c>
      <c r="F2955" s="85" t="s">
        <v>6</v>
      </c>
      <c r="G2955" s="85">
        <v>953725</v>
      </c>
      <c r="H2955" s="89"/>
      <c r="I2955" s="263" t="s">
        <v>6942</v>
      </c>
      <c r="J2955" s="89"/>
      <c r="K2955" s="89"/>
      <c r="L2955" s="89"/>
      <c r="M2955" s="89"/>
      <c r="N2955" s="264">
        <v>0</v>
      </c>
      <c r="O2955" s="264">
        <v>11011.38</v>
      </c>
      <c r="P2955" s="89" t="s">
        <v>670</v>
      </c>
    </row>
    <row r="2956" spans="1:16" ht="76.5" hidden="1">
      <c r="A2956" s="261" t="s">
        <v>556</v>
      </c>
      <c r="B2956" s="89"/>
      <c r="C2956" s="262" t="s">
        <v>616</v>
      </c>
      <c r="D2956" s="84">
        <v>43595</v>
      </c>
      <c r="E2956" s="85" t="s">
        <v>6072</v>
      </c>
      <c r="F2956" s="85" t="s">
        <v>6</v>
      </c>
      <c r="G2956" s="85">
        <v>953725</v>
      </c>
      <c r="H2956" s="89"/>
      <c r="I2956" s="263" t="s">
        <v>6943</v>
      </c>
      <c r="J2956" s="89"/>
      <c r="K2956" s="89"/>
      <c r="L2956" s="89"/>
      <c r="M2956" s="89"/>
      <c r="N2956" s="264">
        <v>0</v>
      </c>
      <c r="O2956" s="264">
        <v>4879.71</v>
      </c>
      <c r="P2956" s="89" t="s">
        <v>670</v>
      </c>
    </row>
    <row r="2957" spans="1:16" ht="76.5" hidden="1">
      <c r="A2957" s="261" t="s">
        <v>556</v>
      </c>
      <c r="B2957" s="89"/>
      <c r="C2957" s="262" t="s">
        <v>616</v>
      </c>
      <c r="D2957" s="84">
        <v>43595</v>
      </c>
      <c r="E2957" s="85" t="s">
        <v>6073</v>
      </c>
      <c r="F2957" s="85" t="s">
        <v>6</v>
      </c>
      <c r="G2957" s="85">
        <v>953725</v>
      </c>
      <c r="H2957" s="89"/>
      <c r="I2957" s="263" t="s">
        <v>6944</v>
      </c>
      <c r="J2957" s="89"/>
      <c r="K2957" s="89"/>
      <c r="L2957" s="89"/>
      <c r="M2957" s="89"/>
      <c r="N2957" s="264">
        <v>0</v>
      </c>
      <c r="O2957" s="264">
        <v>3177.33</v>
      </c>
      <c r="P2957" s="89" t="s">
        <v>670</v>
      </c>
    </row>
    <row r="2958" spans="1:16" ht="102" hidden="1">
      <c r="A2958" s="261" t="s">
        <v>559</v>
      </c>
      <c r="B2958" s="89"/>
      <c r="C2958" s="262" t="s">
        <v>759</v>
      </c>
      <c r="D2958" s="84">
        <v>43595</v>
      </c>
      <c r="E2958" s="85" t="s">
        <v>6074</v>
      </c>
      <c r="F2958" s="85" t="s">
        <v>628</v>
      </c>
      <c r="G2958" s="85">
        <v>388568</v>
      </c>
      <c r="H2958" s="89"/>
      <c r="I2958" s="263" t="s">
        <v>6945</v>
      </c>
      <c r="J2958" s="89"/>
      <c r="K2958" s="89"/>
      <c r="L2958" s="89"/>
      <c r="M2958" s="89"/>
      <c r="N2958" s="264">
        <v>0</v>
      </c>
      <c r="O2958" s="264">
        <v>2625</v>
      </c>
      <c r="P2958" s="89" t="s">
        <v>670</v>
      </c>
    </row>
    <row r="2959" spans="1:16" ht="102" hidden="1">
      <c r="A2959" s="261" t="s">
        <v>559</v>
      </c>
      <c r="B2959" s="89"/>
      <c r="C2959" s="262" t="s">
        <v>759</v>
      </c>
      <c r="D2959" s="84">
        <v>43595</v>
      </c>
      <c r="E2959" s="85" t="s">
        <v>6074</v>
      </c>
      <c r="F2959" s="85" t="s">
        <v>628</v>
      </c>
      <c r="G2959" s="85">
        <v>388323</v>
      </c>
      <c r="H2959" s="89"/>
      <c r="I2959" s="263" t="s">
        <v>6946</v>
      </c>
      <c r="J2959" s="89"/>
      <c r="K2959" s="89"/>
      <c r="L2959" s="89"/>
      <c r="M2959" s="89"/>
      <c r="N2959" s="264">
        <v>0</v>
      </c>
      <c r="O2959" s="264">
        <v>750</v>
      </c>
      <c r="P2959" s="89" t="s">
        <v>670</v>
      </c>
    </row>
    <row r="2960" spans="1:16" ht="102" hidden="1">
      <c r="A2960" s="261" t="s">
        <v>559</v>
      </c>
      <c r="B2960" s="89"/>
      <c r="C2960" s="262" t="s">
        <v>759</v>
      </c>
      <c r="D2960" s="84">
        <v>43595</v>
      </c>
      <c r="E2960" s="85" t="s">
        <v>6074</v>
      </c>
      <c r="F2960" s="85" t="s">
        <v>628</v>
      </c>
      <c r="G2960" s="85">
        <v>388320</v>
      </c>
      <c r="H2960" s="89"/>
      <c r="I2960" s="263" t="s">
        <v>6947</v>
      </c>
      <c r="J2960" s="89"/>
      <c r="K2960" s="89"/>
      <c r="L2960" s="89"/>
      <c r="M2960" s="89"/>
      <c r="N2960" s="264">
        <v>0</v>
      </c>
      <c r="O2960" s="264">
        <v>4912.5</v>
      </c>
      <c r="P2960" s="89" t="s">
        <v>670</v>
      </c>
    </row>
    <row r="2961" spans="1:16" ht="102" hidden="1">
      <c r="A2961" s="261" t="s">
        <v>559</v>
      </c>
      <c r="B2961" s="89"/>
      <c r="C2961" s="262" t="s">
        <v>759</v>
      </c>
      <c r="D2961" s="84">
        <v>43595</v>
      </c>
      <c r="E2961" s="85" t="s">
        <v>6074</v>
      </c>
      <c r="F2961" s="85" t="s">
        <v>628</v>
      </c>
      <c r="G2961" s="85">
        <v>388560</v>
      </c>
      <c r="H2961" s="89"/>
      <c r="I2961" s="263" t="s">
        <v>6948</v>
      </c>
      <c r="J2961" s="89"/>
      <c r="K2961" s="89"/>
      <c r="L2961" s="89"/>
      <c r="M2961" s="89"/>
      <c r="N2961" s="264">
        <v>0</v>
      </c>
      <c r="O2961" s="264">
        <v>12250</v>
      </c>
      <c r="P2961" s="89" t="s">
        <v>670</v>
      </c>
    </row>
    <row r="2962" spans="1:16" ht="102" hidden="1">
      <c r="A2962" s="261" t="s">
        <v>559</v>
      </c>
      <c r="B2962" s="89"/>
      <c r="C2962" s="262" t="s">
        <v>759</v>
      </c>
      <c r="D2962" s="84">
        <v>43595</v>
      </c>
      <c r="E2962" s="85" t="s">
        <v>6074</v>
      </c>
      <c r="F2962" s="85" t="s">
        <v>628</v>
      </c>
      <c r="G2962" s="85">
        <v>388326</v>
      </c>
      <c r="H2962" s="89"/>
      <c r="I2962" s="263" t="s">
        <v>6949</v>
      </c>
      <c r="J2962" s="89"/>
      <c r="K2962" s="89"/>
      <c r="L2962" s="89"/>
      <c r="M2962" s="89"/>
      <c r="N2962" s="264">
        <v>0</v>
      </c>
      <c r="O2962" s="264">
        <v>263</v>
      </c>
      <c r="P2962" s="89" t="s">
        <v>670</v>
      </c>
    </row>
    <row r="2963" spans="1:16" ht="102" hidden="1">
      <c r="A2963" s="261" t="s">
        <v>559</v>
      </c>
      <c r="B2963" s="89"/>
      <c r="C2963" s="262" t="s">
        <v>759</v>
      </c>
      <c r="D2963" s="84">
        <v>43595</v>
      </c>
      <c r="E2963" s="85" t="s">
        <v>6074</v>
      </c>
      <c r="F2963" s="85" t="s">
        <v>628</v>
      </c>
      <c r="G2963" s="85">
        <v>388576</v>
      </c>
      <c r="H2963" s="89"/>
      <c r="I2963" s="263" t="s">
        <v>6950</v>
      </c>
      <c r="J2963" s="89"/>
      <c r="K2963" s="89"/>
      <c r="L2963" s="89"/>
      <c r="M2963" s="89"/>
      <c r="N2963" s="264">
        <v>0</v>
      </c>
      <c r="O2963" s="264">
        <v>250</v>
      </c>
      <c r="P2963" s="89" t="s">
        <v>670</v>
      </c>
    </row>
    <row r="2964" spans="1:16" ht="102" hidden="1">
      <c r="A2964" s="261" t="s">
        <v>559</v>
      </c>
      <c r="B2964" s="89"/>
      <c r="C2964" s="262" t="s">
        <v>759</v>
      </c>
      <c r="D2964" s="84">
        <v>43595</v>
      </c>
      <c r="E2964" s="85" t="s">
        <v>6074</v>
      </c>
      <c r="F2964" s="85" t="s">
        <v>628</v>
      </c>
      <c r="G2964" s="85">
        <v>388556</v>
      </c>
      <c r="H2964" s="89"/>
      <c r="I2964" s="263" t="s">
        <v>6951</v>
      </c>
      <c r="J2964" s="89"/>
      <c r="K2964" s="89"/>
      <c r="L2964" s="89"/>
      <c r="M2964" s="89"/>
      <c r="N2964" s="264">
        <v>0</v>
      </c>
      <c r="O2964" s="264">
        <v>3750</v>
      </c>
      <c r="P2964" s="89" t="s">
        <v>670</v>
      </c>
    </row>
    <row r="2965" spans="1:16" ht="102" hidden="1">
      <c r="A2965" s="261" t="s">
        <v>559</v>
      </c>
      <c r="B2965" s="89"/>
      <c r="C2965" s="262" t="s">
        <v>759</v>
      </c>
      <c r="D2965" s="84">
        <v>43595</v>
      </c>
      <c r="E2965" s="85" t="s">
        <v>6074</v>
      </c>
      <c r="F2965" s="85" t="s">
        <v>628</v>
      </c>
      <c r="G2965" s="85">
        <v>388571</v>
      </c>
      <c r="H2965" s="89"/>
      <c r="I2965" s="263" t="s">
        <v>6952</v>
      </c>
      <c r="J2965" s="89"/>
      <c r="K2965" s="89"/>
      <c r="L2965" s="89"/>
      <c r="M2965" s="89"/>
      <c r="N2965" s="264">
        <v>0</v>
      </c>
      <c r="O2965" s="264">
        <v>7000</v>
      </c>
      <c r="P2965" s="89" t="s">
        <v>670</v>
      </c>
    </row>
    <row r="2966" spans="1:16" ht="102" hidden="1">
      <c r="A2966" s="261" t="s">
        <v>559</v>
      </c>
      <c r="B2966" s="89"/>
      <c r="C2966" s="262" t="s">
        <v>759</v>
      </c>
      <c r="D2966" s="84">
        <v>43595</v>
      </c>
      <c r="E2966" s="85" t="s">
        <v>6074</v>
      </c>
      <c r="F2966" s="85" t="s">
        <v>628</v>
      </c>
      <c r="G2966" s="85">
        <v>388321</v>
      </c>
      <c r="H2966" s="89"/>
      <c r="I2966" s="263" t="s">
        <v>6953</v>
      </c>
      <c r="J2966" s="89"/>
      <c r="K2966" s="89"/>
      <c r="L2966" s="89"/>
      <c r="M2966" s="89"/>
      <c r="N2966" s="264">
        <v>0</v>
      </c>
      <c r="O2966" s="264">
        <v>750</v>
      </c>
      <c r="P2966" s="89" t="s">
        <v>670</v>
      </c>
    </row>
    <row r="2967" spans="1:16" ht="102" hidden="1">
      <c r="A2967" s="261" t="s">
        <v>559</v>
      </c>
      <c r="B2967" s="89"/>
      <c r="C2967" s="262" t="s">
        <v>759</v>
      </c>
      <c r="D2967" s="84">
        <v>43595</v>
      </c>
      <c r="E2967" s="85" t="s">
        <v>6074</v>
      </c>
      <c r="F2967" s="85" t="s">
        <v>628</v>
      </c>
      <c r="G2967" s="85">
        <v>388312</v>
      </c>
      <c r="H2967" s="89"/>
      <c r="I2967" s="263" t="s">
        <v>6954</v>
      </c>
      <c r="J2967" s="89"/>
      <c r="K2967" s="89"/>
      <c r="L2967" s="89"/>
      <c r="M2967" s="89"/>
      <c r="N2967" s="264">
        <v>0</v>
      </c>
      <c r="O2967" s="264">
        <v>1000</v>
      </c>
      <c r="P2967" s="89" t="s">
        <v>670</v>
      </c>
    </row>
    <row r="2968" spans="1:16" ht="102" hidden="1">
      <c r="A2968" s="261" t="s">
        <v>559</v>
      </c>
      <c r="B2968" s="89"/>
      <c r="C2968" s="262" t="s">
        <v>759</v>
      </c>
      <c r="D2968" s="84">
        <v>43595</v>
      </c>
      <c r="E2968" s="85" t="s">
        <v>6074</v>
      </c>
      <c r="F2968" s="85" t="s">
        <v>628</v>
      </c>
      <c r="G2968" s="85">
        <v>388314</v>
      </c>
      <c r="H2968" s="89"/>
      <c r="I2968" s="263" t="s">
        <v>6955</v>
      </c>
      <c r="J2968" s="89"/>
      <c r="K2968" s="89"/>
      <c r="L2968" s="89"/>
      <c r="M2968" s="89"/>
      <c r="N2968" s="264">
        <v>0</v>
      </c>
      <c r="O2968" s="264">
        <v>12750</v>
      </c>
      <c r="P2968" s="89" t="s">
        <v>670</v>
      </c>
    </row>
    <row r="2969" spans="1:16" ht="102" hidden="1">
      <c r="A2969" s="261" t="s">
        <v>559</v>
      </c>
      <c r="B2969" s="89"/>
      <c r="C2969" s="262" t="s">
        <v>759</v>
      </c>
      <c r="D2969" s="84">
        <v>43595</v>
      </c>
      <c r="E2969" s="85" t="s">
        <v>6074</v>
      </c>
      <c r="F2969" s="85" t="s">
        <v>628</v>
      </c>
      <c r="G2969" s="85">
        <v>388316</v>
      </c>
      <c r="H2969" s="89"/>
      <c r="I2969" s="263" t="s">
        <v>6956</v>
      </c>
      <c r="J2969" s="89"/>
      <c r="K2969" s="89"/>
      <c r="L2969" s="89"/>
      <c r="M2969" s="89"/>
      <c r="N2969" s="264">
        <v>0</v>
      </c>
      <c r="O2969" s="264">
        <v>250</v>
      </c>
      <c r="P2969" s="89" t="s">
        <v>670</v>
      </c>
    </row>
    <row r="2970" spans="1:16" ht="102" hidden="1">
      <c r="A2970" s="261" t="s">
        <v>559</v>
      </c>
      <c r="B2970" s="89"/>
      <c r="C2970" s="262" t="s">
        <v>759</v>
      </c>
      <c r="D2970" s="84">
        <v>43595</v>
      </c>
      <c r="E2970" s="85" t="s">
        <v>6074</v>
      </c>
      <c r="F2970" s="85" t="s">
        <v>628</v>
      </c>
      <c r="G2970" s="85">
        <v>388581</v>
      </c>
      <c r="H2970" s="89"/>
      <c r="I2970" s="263" t="s">
        <v>6957</v>
      </c>
      <c r="J2970" s="89"/>
      <c r="K2970" s="89"/>
      <c r="L2970" s="89"/>
      <c r="M2970" s="89"/>
      <c r="N2970" s="264">
        <v>0</v>
      </c>
      <c r="O2970" s="264">
        <v>750</v>
      </c>
      <c r="P2970" s="89" t="s">
        <v>670</v>
      </c>
    </row>
    <row r="2971" spans="1:16" ht="102" hidden="1">
      <c r="A2971" s="261" t="s">
        <v>559</v>
      </c>
      <c r="B2971" s="89"/>
      <c r="C2971" s="262" t="s">
        <v>759</v>
      </c>
      <c r="D2971" s="84">
        <v>43595</v>
      </c>
      <c r="E2971" s="85" t="s">
        <v>6074</v>
      </c>
      <c r="F2971" s="85" t="s">
        <v>628</v>
      </c>
      <c r="G2971" s="85">
        <v>388317</v>
      </c>
      <c r="H2971" s="89"/>
      <c r="I2971" s="263" t="s">
        <v>6958</v>
      </c>
      <c r="J2971" s="89"/>
      <c r="K2971" s="89"/>
      <c r="L2971" s="89"/>
      <c r="M2971" s="89"/>
      <c r="N2971" s="264">
        <v>0</v>
      </c>
      <c r="O2971" s="264">
        <v>23500</v>
      </c>
      <c r="P2971" s="89" t="s">
        <v>670</v>
      </c>
    </row>
    <row r="2972" spans="1:16" ht="102" hidden="1">
      <c r="A2972" s="261" t="s">
        <v>559</v>
      </c>
      <c r="B2972" s="89"/>
      <c r="C2972" s="262" t="s">
        <v>759</v>
      </c>
      <c r="D2972" s="84">
        <v>43595</v>
      </c>
      <c r="E2972" s="85" t="s">
        <v>6075</v>
      </c>
      <c r="F2972" s="85" t="s">
        <v>628</v>
      </c>
      <c r="G2972" s="85">
        <v>390126</v>
      </c>
      <c r="H2972" s="89"/>
      <c r="I2972" s="263" t="s">
        <v>6959</v>
      </c>
      <c r="J2972" s="89"/>
      <c r="K2972" s="89"/>
      <c r="L2972" s="89"/>
      <c r="M2972" s="89"/>
      <c r="N2972" s="264">
        <v>0</v>
      </c>
      <c r="O2972" s="264">
        <v>40</v>
      </c>
      <c r="P2972" s="89" t="s">
        <v>670</v>
      </c>
    </row>
    <row r="2973" spans="1:16" ht="102" hidden="1">
      <c r="A2973" s="261" t="s">
        <v>559</v>
      </c>
      <c r="B2973" s="89"/>
      <c r="C2973" s="262" t="s">
        <v>759</v>
      </c>
      <c r="D2973" s="84">
        <v>43595</v>
      </c>
      <c r="E2973" s="85" t="s">
        <v>6075</v>
      </c>
      <c r="F2973" s="85" t="s">
        <v>628</v>
      </c>
      <c r="G2973" s="85">
        <v>388594</v>
      </c>
      <c r="H2973" s="89"/>
      <c r="I2973" s="263" t="s">
        <v>6960</v>
      </c>
      <c r="J2973" s="89"/>
      <c r="K2973" s="89"/>
      <c r="L2973" s="89"/>
      <c r="M2973" s="89"/>
      <c r="N2973" s="264">
        <v>0</v>
      </c>
      <c r="O2973" s="264">
        <v>70579.17</v>
      </c>
      <c r="P2973" s="89" t="s">
        <v>670</v>
      </c>
    </row>
    <row r="2974" spans="1:16" ht="102" hidden="1">
      <c r="A2974" s="261" t="s">
        <v>559</v>
      </c>
      <c r="B2974" s="89"/>
      <c r="C2974" s="262" t="s">
        <v>759</v>
      </c>
      <c r="D2974" s="84">
        <v>43595</v>
      </c>
      <c r="E2974" s="85" t="s">
        <v>6075</v>
      </c>
      <c r="F2974" s="85" t="s">
        <v>628</v>
      </c>
      <c r="G2974" s="85">
        <v>390121</v>
      </c>
      <c r="H2974" s="89"/>
      <c r="I2974" s="263" t="s">
        <v>6961</v>
      </c>
      <c r="J2974" s="89"/>
      <c r="K2974" s="89"/>
      <c r="L2974" s="89"/>
      <c r="M2974" s="89"/>
      <c r="N2974" s="264">
        <v>0</v>
      </c>
      <c r="O2974" s="264">
        <v>8812.5</v>
      </c>
      <c r="P2974" s="89" t="s">
        <v>670</v>
      </c>
    </row>
    <row r="2975" spans="1:16" ht="102" hidden="1">
      <c r="A2975" s="261" t="s">
        <v>559</v>
      </c>
      <c r="B2975" s="89"/>
      <c r="C2975" s="262" t="s">
        <v>759</v>
      </c>
      <c r="D2975" s="84">
        <v>43595</v>
      </c>
      <c r="E2975" s="85" t="s">
        <v>6075</v>
      </c>
      <c r="F2975" s="85" t="s">
        <v>628</v>
      </c>
      <c r="G2975" s="85">
        <v>388633</v>
      </c>
      <c r="H2975" s="89"/>
      <c r="I2975" s="263" t="s">
        <v>6962</v>
      </c>
      <c r="J2975" s="89"/>
      <c r="K2975" s="89"/>
      <c r="L2975" s="89"/>
      <c r="M2975" s="89"/>
      <c r="N2975" s="264">
        <v>0</v>
      </c>
      <c r="O2975" s="264">
        <v>26100</v>
      </c>
      <c r="P2975" s="89" t="s">
        <v>670</v>
      </c>
    </row>
    <row r="2976" spans="1:16" ht="102" hidden="1">
      <c r="A2976" s="261" t="s">
        <v>559</v>
      </c>
      <c r="B2976" s="89"/>
      <c r="C2976" s="262" t="s">
        <v>759</v>
      </c>
      <c r="D2976" s="84">
        <v>43595</v>
      </c>
      <c r="E2976" s="85" t="s">
        <v>6075</v>
      </c>
      <c r="F2976" s="85" t="s">
        <v>628</v>
      </c>
      <c r="G2976" s="85">
        <v>388611</v>
      </c>
      <c r="H2976" s="89"/>
      <c r="I2976" s="263" t="s">
        <v>6963</v>
      </c>
      <c r="J2976" s="89"/>
      <c r="K2976" s="89"/>
      <c r="L2976" s="89"/>
      <c r="M2976" s="89"/>
      <c r="N2976" s="264">
        <v>0</v>
      </c>
      <c r="O2976" s="264">
        <v>17495</v>
      </c>
      <c r="P2976" s="89" t="s">
        <v>670</v>
      </c>
    </row>
    <row r="2977" spans="1:16" ht="102" hidden="1">
      <c r="A2977" s="261" t="s">
        <v>559</v>
      </c>
      <c r="B2977" s="89"/>
      <c r="C2977" s="262" t="s">
        <v>759</v>
      </c>
      <c r="D2977" s="84">
        <v>43595</v>
      </c>
      <c r="E2977" s="85" t="s">
        <v>6075</v>
      </c>
      <c r="F2977" s="85" t="s">
        <v>628</v>
      </c>
      <c r="G2977" s="85">
        <v>390129</v>
      </c>
      <c r="H2977" s="89"/>
      <c r="I2977" s="263" t="s">
        <v>6964</v>
      </c>
      <c r="J2977" s="89"/>
      <c r="K2977" s="89"/>
      <c r="L2977" s="89"/>
      <c r="M2977" s="89"/>
      <c r="N2977" s="264">
        <v>0</v>
      </c>
      <c r="O2977" s="264">
        <v>40</v>
      </c>
      <c r="P2977" s="89" t="s">
        <v>670</v>
      </c>
    </row>
    <row r="2978" spans="1:16" ht="102" hidden="1">
      <c r="A2978" s="261" t="s">
        <v>559</v>
      </c>
      <c r="B2978" s="89"/>
      <c r="C2978" s="262" t="s">
        <v>759</v>
      </c>
      <c r="D2978" s="84">
        <v>43595</v>
      </c>
      <c r="E2978" s="85" t="s">
        <v>6075</v>
      </c>
      <c r="F2978" s="85" t="s">
        <v>628</v>
      </c>
      <c r="G2978" s="85">
        <v>388638</v>
      </c>
      <c r="H2978" s="89"/>
      <c r="I2978" s="263" t="s">
        <v>6965</v>
      </c>
      <c r="J2978" s="89"/>
      <c r="K2978" s="89"/>
      <c r="L2978" s="89"/>
      <c r="M2978" s="89"/>
      <c r="N2978" s="264">
        <v>0</v>
      </c>
      <c r="O2978" s="264">
        <v>10250</v>
      </c>
      <c r="P2978" s="89" t="s">
        <v>670</v>
      </c>
    </row>
    <row r="2979" spans="1:16" ht="102" hidden="1">
      <c r="A2979" s="261" t="s">
        <v>559</v>
      </c>
      <c r="B2979" s="89"/>
      <c r="C2979" s="262" t="s">
        <v>759</v>
      </c>
      <c r="D2979" s="84">
        <v>43595</v>
      </c>
      <c r="E2979" s="85" t="s">
        <v>6075</v>
      </c>
      <c r="F2979" s="85" t="s">
        <v>628</v>
      </c>
      <c r="G2979" s="85">
        <v>390107</v>
      </c>
      <c r="H2979" s="89"/>
      <c r="I2979" s="263" t="s">
        <v>6966</v>
      </c>
      <c r="J2979" s="89"/>
      <c r="K2979" s="89"/>
      <c r="L2979" s="89"/>
      <c r="M2979" s="89"/>
      <c r="N2979" s="264">
        <v>0</v>
      </c>
      <c r="O2979" s="264">
        <v>14850</v>
      </c>
      <c r="P2979" s="89" t="s">
        <v>670</v>
      </c>
    </row>
    <row r="2980" spans="1:16" ht="102" hidden="1">
      <c r="A2980" s="261" t="s">
        <v>559</v>
      </c>
      <c r="B2980" s="89"/>
      <c r="C2980" s="262" t="s">
        <v>759</v>
      </c>
      <c r="D2980" s="84">
        <v>43595</v>
      </c>
      <c r="E2980" s="85" t="s">
        <v>6075</v>
      </c>
      <c r="F2980" s="85" t="s">
        <v>628</v>
      </c>
      <c r="G2980" s="85">
        <v>390130</v>
      </c>
      <c r="H2980" s="89"/>
      <c r="I2980" s="263" t="s">
        <v>6967</v>
      </c>
      <c r="J2980" s="89"/>
      <c r="K2980" s="89"/>
      <c r="L2980" s="89"/>
      <c r="M2980" s="89"/>
      <c r="N2980" s="264">
        <v>0</v>
      </c>
      <c r="O2980" s="264">
        <v>13950</v>
      </c>
      <c r="P2980" s="89" t="s">
        <v>670</v>
      </c>
    </row>
    <row r="2981" spans="1:16" ht="102" hidden="1">
      <c r="A2981" s="261" t="s">
        <v>559</v>
      </c>
      <c r="B2981" s="89"/>
      <c r="C2981" s="262" t="s">
        <v>759</v>
      </c>
      <c r="D2981" s="84">
        <v>43595</v>
      </c>
      <c r="E2981" s="85" t="s">
        <v>6075</v>
      </c>
      <c r="F2981" s="85" t="s">
        <v>628</v>
      </c>
      <c r="G2981" s="85">
        <v>390110</v>
      </c>
      <c r="H2981" s="89"/>
      <c r="I2981" s="263" t="s">
        <v>6968</v>
      </c>
      <c r="J2981" s="89"/>
      <c r="K2981" s="89"/>
      <c r="L2981" s="89"/>
      <c r="M2981" s="89"/>
      <c r="N2981" s="264">
        <v>0</v>
      </c>
      <c r="O2981" s="264">
        <v>40250</v>
      </c>
      <c r="P2981" s="89" t="s">
        <v>670</v>
      </c>
    </row>
    <row r="2982" spans="1:16" ht="102" hidden="1">
      <c r="A2982" s="261" t="s">
        <v>559</v>
      </c>
      <c r="B2982" s="89"/>
      <c r="C2982" s="262" t="s">
        <v>759</v>
      </c>
      <c r="D2982" s="84">
        <v>43595</v>
      </c>
      <c r="E2982" s="85" t="s">
        <v>6075</v>
      </c>
      <c r="F2982" s="85" t="s">
        <v>628</v>
      </c>
      <c r="G2982" s="85">
        <v>390128</v>
      </c>
      <c r="H2982" s="89"/>
      <c r="I2982" s="263" t="s">
        <v>6969</v>
      </c>
      <c r="J2982" s="89"/>
      <c r="K2982" s="89"/>
      <c r="L2982" s="89"/>
      <c r="M2982" s="89"/>
      <c r="N2982" s="264">
        <v>0</v>
      </c>
      <c r="O2982" s="264">
        <v>3750</v>
      </c>
      <c r="P2982" s="89" t="s">
        <v>670</v>
      </c>
    </row>
    <row r="2983" spans="1:16" ht="102" hidden="1">
      <c r="A2983" s="261" t="s">
        <v>559</v>
      </c>
      <c r="B2983" s="89"/>
      <c r="C2983" s="262" t="s">
        <v>759</v>
      </c>
      <c r="D2983" s="84">
        <v>43595</v>
      </c>
      <c r="E2983" s="85" t="s">
        <v>6075</v>
      </c>
      <c r="F2983" s="85" t="s">
        <v>628</v>
      </c>
      <c r="G2983" s="85">
        <v>390113</v>
      </c>
      <c r="H2983" s="89"/>
      <c r="I2983" s="263" t="s">
        <v>6970</v>
      </c>
      <c r="J2983" s="89"/>
      <c r="K2983" s="89"/>
      <c r="L2983" s="89"/>
      <c r="M2983" s="89"/>
      <c r="N2983" s="264">
        <v>0</v>
      </c>
      <c r="O2983" s="264">
        <v>2150</v>
      </c>
      <c r="P2983" s="89" t="s">
        <v>670</v>
      </c>
    </row>
    <row r="2984" spans="1:16" ht="102" hidden="1">
      <c r="A2984" s="261" t="s">
        <v>559</v>
      </c>
      <c r="B2984" s="89"/>
      <c r="C2984" s="262" t="s">
        <v>759</v>
      </c>
      <c r="D2984" s="84">
        <v>43595</v>
      </c>
      <c r="E2984" s="85" t="s">
        <v>6075</v>
      </c>
      <c r="F2984" s="85" t="s">
        <v>628</v>
      </c>
      <c r="G2984" s="85">
        <v>390131</v>
      </c>
      <c r="H2984" s="89"/>
      <c r="I2984" s="263" t="s">
        <v>6971</v>
      </c>
      <c r="J2984" s="89"/>
      <c r="K2984" s="89"/>
      <c r="L2984" s="89"/>
      <c r="M2984" s="89"/>
      <c r="N2984" s="264">
        <v>0</v>
      </c>
      <c r="O2984" s="264">
        <v>40</v>
      </c>
      <c r="P2984" s="89" t="s">
        <v>670</v>
      </c>
    </row>
    <row r="2985" spans="1:16" ht="102" hidden="1">
      <c r="A2985" s="261" t="s">
        <v>559</v>
      </c>
      <c r="B2985" s="89"/>
      <c r="C2985" s="262" t="s">
        <v>759</v>
      </c>
      <c r="D2985" s="84">
        <v>43595</v>
      </c>
      <c r="E2985" s="85" t="s">
        <v>6075</v>
      </c>
      <c r="F2985" s="85" t="s">
        <v>628</v>
      </c>
      <c r="G2985" s="85">
        <v>390119</v>
      </c>
      <c r="H2985" s="89"/>
      <c r="I2985" s="263" t="s">
        <v>6972</v>
      </c>
      <c r="J2985" s="89"/>
      <c r="K2985" s="89"/>
      <c r="L2985" s="89"/>
      <c r="M2985" s="89"/>
      <c r="N2985" s="264">
        <v>0</v>
      </c>
      <c r="O2985" s="264">
        <v>3600</v>
      </c>
      <c r="P2985" s="89" t="s">
        <v>670</v>
      </c>
    </row>
    <row r="2986" spans="1:16" ht="102" hidden="1">
      <c r="A2986" s="261" t="s">
        <v>559</v>
      </c>
      <c r="B2986" s="89"/>
      <c r="C2986" s="262" t="s">
        <v>759</v>
      </c>
      <c r="D2986" s="84">
        <v>43595</v>
      </c>
      <c r="E2986" s="85" t="s">
        <v>6075</v>
      </c>
      <c r="F2986" s="85" t="s">
        <v>628</v>
      </c>
      <c r="G2986" s="85">
        <v>390135</v>
      </c>
      <c r="H2986" s="89"/>
      <c r="I2986" s="263" t="s">
        <v>6973</v>
      </c>
      <c r="J2986" s="89"/>
      <c r="K2986" s="89"/>
      <c r="L2986" s="89"/>
      <c r="M2986" s="89"/>
      <c r="N2986" s="264">
        <v>0</v>
      </c>
      <c r="O2986" s="264">
        <v>7763</v>
      </c>
      <c r="P2986" s="89" t="s">
        <v>670</v>
      </c>
    </row>
    <row r="2987" spans="1:16" ht="102" hidden="1">
      <c r="A2987" s="261" t="s">
        <v>559</v>
      </c>
      <c r="B2987" s="89"/>
      <c r="C2987" s="262" t="s">
        <v>759</v>
      </c>
      <c r="D2987" s="84">
        <v>43595</v>
      </c>
      <c r="E2987" s="85" t="s">
        <v>6075</v>
      </c>
      <c r="F2987" s="85" t="s">
        <v>628</v>
      </c>
      <c r="G2987" s="85">
        <v>388606</v>
      </c>
      <c r="H2987" s="89"/>
      <c r="I2987" s="263" t="s">
        <v>6974</v>
      </c>
      <c r="J2987" s="89"/>
      <c r="K2987" s="89"/>
      <c r="L2987" s="89"/>
      <c r="M2987" s="89"/>
      <c r="N2987" s="264">
        <v>0</v>
      </c>
      <c r="O2987" s="264">
        <v>22304</v>
      </c>
      <c r="P2987" s="89" t="s">
        <v>670</v>
      </c>
    </row>
    <row r="2988" spans="1:16" ht="102" hidden="1">
      <c r="A2988" s="261" t="s">
        <v>559</v>
      </c>
      <c r="B2988" s="89"/>
      <c r="C2988" s="262" t="s">
        <v>759</v>
      </c>
      <c r="D2988" s="84">
        <v>43595</v>
      </c>
      <c r="E2988" s="85" t="s">
        <v>6075</v>
      </c>
      <c r="F2988" s="85" t="s">
        <v>628</v>
      </c>
      <c r="G2988" s="85">
        <v>390134</v>
      </c>
      <c r="H2988" s="89"/>
      <c r="I2988" s="263" t="s">
        <v>6975</v>
      </c>
      <c r="J2988" s="89"/>
      <c r="K2988" s="89"/>
      <c r="L2988" s="89"/>
      <c r="M2988" s="89"/>
      <c r="N2988" s="264">
        <v>0</v>
      </c>
      <c r="O2988" s="264">
        <v>3000</v>
      </c>
      <c r="P2988" s="89" t="s">
        <v>670</v>
      </c>
    </row>
    <row r="2989" spans="1:16" ht="102" hidden="1">
      <c r="A2989" s="261" t="s">
        <v>559</v>
      </c>
      <c r="B2989" s="89"/>
      <c r="C2989" s="262" t="s">
        <v>759</v>
      </c>
      <c r="D2989" s="84">
        <v>43595</v>
      </c>
      <c r="E2989" s="85" t="s">
        <v>6075</v>
      </c>
      <c r="F2989" s="85" t="s">
        <v>628</v>
      </c>
      <c r="G2989" s="85">
        <v>390116</v>
      </c>
      <c r="H2989" s="89"/>
      <c r="I2989" s="263" t="s">
        <v>6976</v>
      </c>
      <c r="J2989" s="89"/>
      <c r="K2989" s="89"/>
      <c r="L2989" s="89"/>
      <c r="M2989" s="89"/>
      <c r="N2989" s="264">
        <v>0</v>
      </c>
      <c r="O2989" s="264">
        <v>64750</v>
      </c>
      <c r="P2989" s="89" t="s">
        <v>670</v>
      </c>
    </row>
    <row r="2990" spans="1:16" ht="102" hidden="1">
      <c r="A2990" s="261" t="s">
        <v>559</v>
      </c>
      <c r="B2990" s="89"/>
      <c r="C2990" s="262" t="s">
        <v>759</v>
      </c>
      <c r="D2990" s="84">
        <v>43595</v>
      </c>
      <c r="E2990" s="85" t="s">
        <v>6075</v>
      </c>
      <c r="F2990" s="85" t="s">
        <v>628</v>
      </c>
      <c r="G2990" s="85">
        <v>390132</v>
      </c>
      <c r="H2990" s="89"/>
      <c r="I2990" s="263" t="s">
        <v>6977</v>
      </c>
      <c r="J2990" s="89"/>
      <c r="K2990" s="89"/>
      <c r="L2990" s="89"/>
      <c r="M2990" s="89"/>
      <c r="N2990" s="264">
        <v>0</v>
      </c>
      <c r="O2990" s="264">
        <v>9000</v>
      </c>
      <c r="P2990" s="89" t="s">
        <v>670</v>
      </c>
    </row>
    <row r="2991" spans="1:16" ht="102" hidden="1">
      <c r="A2991" s="261" t="s">
        <v>559</v>
      </c>
      <c r="B2991" s="89"/>
      <c r="C2991" s="262" t="s">
        <v>759</v>
      </c>
      <c r="D2991" s="84">
        <v>43595</v>
      </c>
      <c r="E2991" s="85" t="s">
        <v>6075</v>
      </c>
      <c r="F2991" s="85" t="s">
        <v>628</v>
      </c>
      <c r="G2991" s="85">
        <v>388627</v>
      </c>
      <c r="H2991" s="89"/>
      <c r="I2991" s="263" t="s">
        <v>6978</v>
      </c>
      <c r="J2991" s="89"/>
      <c r="K2991" s="89"/>
      <c r="L2991" s="89"/>
      <c r="M2991" s="89"/>
      <c r="N2991" s="264">
        <v>0</v>
      </c>
      <c r="O2991" s="264">
        <v>46570</v>
      </c>
      <c r="P2991" s="89" t="s">
        <v>670</v>
      </c>
    </row>
    <row r="2992" spans="1:16" ht="102" hidden="1">
      <c r="A2992" s="261" t="s">
        <v>559</v>
      </c>
      <c r="B2992" s="89"/>
      <c r="C2992" s="262" t="s">
        <v>759</v>
      </c>
      <c r="D2992" s="84">
        <v>43595</v>
      </c>
      <c r="E2992" s="85" t="s">
        <v>6075</v>
      </c>
      <c r="F2992" s="85" t="s">
        <v>628</v>
      </c>
      <c r="G2992" s="85">
        <v>390133</v>
      </c>
      <c r="H2992" s="89"/>
      <c r="I2992" s="263" t="s">
        <v>6979</v>
      </c>
      <c r="J2992" s="89"/>
      <c r="K2992" s="89"/>
      <c r="L2992" s="89"/>
      <c r="M2992" s="89"/>
      <c r="N2992" s="264">
        <v>0</v>
      </c>
      <c r="O2992" s="264">
        <v>4000</v>
      </c>
      <c r="P2992" s="89" t="s">
        <v>670</v>
      </c>
    </row>
    <row r="2993" spans="1:16" ht="102" hidden="1">
      <c r="A2993" s="261" t="s">
        <v>559</v>
      </c>
      <c r="B2993" s="89"/>
      <c r="C2993" s="262" t="s">
        <v>759</v>
      </c>
      <c r="D2993" s="84">
        <v>43595</v>
      </c>
      <c r="E2993" s="85" t="s">
        <v>6075</v>
      </c>
      <c r="F2993" s="85" t="s">
        <v>628</v>
      </c>
      <c r="G2993" s="85">
        <v>388596</v>
      </c>
      <c r="H2993" s="89"/>
      <c r="I2993" s="263" t="s">
        <v>6980</v>
      </c>
      <c r="J2993" s="89"/>
      <c r="K2993" s="89"/>
      <c r="L2993" s="89"/>
      <c r="M2993" s="89"/>
      <c r="N2993" s="264">
        <v>0</v>
      </c>
      <c r="O2993" s="264">
        <v>54000</v>
      </c>
      <c r="P2993" s="89" t="s">
        <v>670</v>
      </c>
    </row>
    <row r="2994" spans="1:16" ht="102" hidden="1">
      <c r="A2994" s="261" t="s">
        <v>559</v>
      </c>
      <c r="B2994" s="89"/>
      <c r="C2994" s="262" t="s">
        <v>759</v>
      </c>
      <c r="D2994" s="84">
        <v>43595</v>
      </c>
      <c r="E2994" s="85" t="s">
        <v>6075</v>
      </c>
      <c r="F2994" s="85" t="s">
        <v>628</v>
      </c>
      <c r="G2994" s="85">
        <v>388579</v>
      </c>
      <c r="H2994" s="89"/>
      <c r="I2994" s="263" t="s">
        <v>6981</v>
      </c>
      <c r="J2994" s="89"/>
      <c r="K2994" s="89"/>
      <c r="L2994" s="89"/>
      <c r="M2994" s="89"/>
      <c r="N2994" s="264">
        <v>0</v>
      </c>
      <c r="O2994" s="264">
        <v>8871</v>
      </c>
      <c r="P2994" s="89" t="s">
        <v>670</v>
      </c>
    </row>
    <row r="2995" spans="1:16" ht="102" hidden="1">
      <c r="A2995" s="261" t="s">
        <v>559</v>
      </c>
      <c r="B2995" s="89"/>
      <c r="C2995" s="262" t="s">
        <v>759</v>
      </c>
      <c r="D2995" s="84">
        <v>43595</v>
      </c>
      <c r="E2995" s="85" t="s">
        <v>6075</v>
      </c>
      <c r="F2995" s="85" t="s">
        <v>628</v>
      </c>
      <c r="G2995" s="85">
        <v>388582</v>
      </c>
      <c r="H2995" s="89"/>
      <c r="I2995" s="263" t="s">
        <v>6982</v>
      </c>
      <c r="J2995" s="89"/>
      <c r="K2995" s="89"/>
      <c r="L2995" s="89"/>
      <c r="M2995" s="89"/>
      <c r="N2995" s="264">
        <v>0</v>
      </c>
      <c r="O2995" s="264">
        <v>250</v>
      </c>
      <c r="P2995" s="89" t="s">
        <v>670</v>
      </c>
    </row>
    <row r="2996" spans="1:16" ht="102" hidden="1">
      <c r="A2996" s="261" t="s">
        <v>559</v>
      </c>
      <c r="B2996" s="89"/>
      <c r="C2996" s="262" t="s">
        <v>759</v>
      </c>
      <c r="D2996" s="84">
        <v>43595</v>
      </c>
      <c r="E2996" s="85" t="s">
        <v>6075</v>
      </c>
      <c r="F2996" s="85" t="s">
        <v>628</v>
      </c>
      <c r="G2996" s="85">
        <v>388607</v>
      </c>
      <c r="H2996" s="89"/>
      <c r="I2996" s="263" t="s">
        <v>6983</v>
      </c>
      <c r="J2996" s="89"/>
      <c r="K2996" s="89"/>
      <c r="L2996" s="89"/>
      <c r="M2996" s="89"/>
      <c r="N2996" s="264">
        <v>0</v>
      </c>
      <c r="O2996" s="264">
        <v>37983.5</v>
      </c>
      <c r="P2996" s="89" t="s">
        <v>670</v>
      </c>
    </row>
    <row r="2997" spans="1:16" ht="102" hidden="1">
      <c r="A2997" s="261" t="s">
        <v>559</v>
      </c>
      <c r="B2997" s="89"/>
      <c r="C2997" s="262" t="s">
        <v>759</v>
      </c>
      <c r="D2997" s="84">
        <v>43595</v>
      </c>
      <c r="E2997" s="85" t="s">
        <v>6075</v>
      </c>
      <c r="F2997" s="85" t="s">
        <v>628</v>
      </c>
      <c r="G2997" s="85">
        <v>388319</v>
      </c>
      <c r="H2997" s="89"/>
      <c r="I2997" s="263" t="s">
        <v>6984</v>
      </c>
      <c r="J2997" s="89"/>
      <c r="K2997" s="89"/>
      <c r="L2997" s="89"/>
      <c r="M2997" s="89"/>
      <c r="N2997" s="264">
        <v>0</v>
      </c>
      <c r="O2997" s="264">
        <v>500</v>
      </c>
      <c r="P2997" s="89" t="s">
        <v>670</v>
      </c>
    </row>
    <row r="2998" spans="1:16" ht="102" hidden="1">
      <c r="A2998" s="261" t="s">
        <v>559</v>
      </c>
      <c r="B2998" s="89"/>
      <c r="C2998" s="262" t="s">
        <v>759</v>
      </c>
      <c r="D2998" s="84">
        <v>43595</v>
      </c>
      <c r="E2998" s="85" t="s">
        <v>6075</v>
      </c>
      <c r="F2998" s="85" t="s">
        <v>628</v>
      </c>
      <c r="G2998" s="85">
        <v>388624</v>
      </c>
      <c r="H2998" s="89"/>
      <c r="I2998" s="263" t="s">
        <v>6985</v>
      </c>
      <c r="J2998" s="89"/>
      <c r="K2998" s="89"/>
      <c r="L2998" s="89"/>
      <c r="M2998" s="89"/>
      <c r="N2998" s="264">
        <v>0</v>
      </c>
      <c r="O2998" s="264">
        <v>18150</v>
      </c>
      <c r="P2998" s="89" t="s">
        <v>670</v>
      </c>
    </row>
    <row r="2999" spans="1:16" ht="102" hidden="1">
      <c r="A2999" s="261" t="s">
        <v>559</v>
      </c>
      <c r="B2999" s="89"/>
      <c r="C2999" s="262" t="s">
        <v>759</v>
      </c>
      <c r="D2999" s="84">
        <v>43595</v>
      </c>
      <c r="E2999" s="85" t="s">
        <v>6075</v>
      </c>
      <c r="F2999" s="85" t="s">
        <v>628</v>
      </c>
      <c r="G2999" s="85">
        <v>388621</v>
      </c>
      <c r="H2999" s="89"/>
      <c r="I2999" s="263" t="s">
        <v>6986</v>
      </c>
      <c r="J2999" s="89"/>
      <c r="K2999" s="89"/>
      <c r="L2999" s="89"/>
      <c r="M2999" s="89"/>
      <c r="N2999" s="264">
        <v>0</v>
      </c>
      <c r="O2999" s="264">
        <v>950</v>
      </c>
      <c r="P2999" s="89" t="s">
        <v>670</v>
      </c>
    </row>
    <row r="3000" spans="1:16" ht="102" hidden="1">
      <c r="A3000" s="261" t="s">
        <v>559</v>
      </c>
      <c r="B3000" s="89"/>
      <c r="C3000" s="262" t="s">
        <v>759</v>
      </c>
      <c r="D3000" s="84">
        <v>43595</v>
      </c>
      <c r="E3000" s="85" t="s">
        <v>6075</v>
      </c>
      <c r="F3000" s="85" t="s">
        <v>628</v>
      </c>
      <c r="G3000" s="85">
        <v>388601</v>
      </c>
      <c r="H3000" s="89"/>
      <c r="I3000" s="263" t="s">
        <v>6987</v>
      </c>
      <c r="J3000" s="89"/>
      <c r="K3000" s="89"/>
      <c r="L3000" s="89"/>
      <c r="M3000" s="89"/>
      <c r="N3000" s="264">
        <v>0</v>
      </c>
      <c r="O3000" s="264">
        <v>89937</v>
      </c>
      <c r="P3000" s="89" t="s">
        <v>670</v>
      </c>
    </row>
    <row r="3001" spans="1:16" ht="102" hidden="1">
      <c r="A3001" s="261" t="s">
        <v>559</v>
      </c>
      <c r="B3001" s="89"/>
      <c r="C3001" s="262" t="s">
        <v>759</v>
      </c>
      <c r="D3001" s="84">
        <v>43595</v>
      </c>
      <c r="E3001" s="85" t="s">
        <v>6075</v>
      </c>
      <c r="F3001" s="85" t="s">
        <v>628</v>
      </c>
      <c r="G3001" s="85">
        <v>388629</v>
      </c>
      <c r="H3001" s="89"/>
      <c r="I3001" s="263" t="s">
        <v>6988</v>
      </c>
      <c r="J3001" s="89"/>
      <c r="K3001" s="89"/>
      <c r="L3001" s="89"/>
      <c r="M3001" s="89"/>
      <c r="N3001" s="264">
        <v>0</v>
      </c>
      <c r="O3001" s="264">
        <v>23</v>
      </c>
      <c r="P3001" s="89" t="s">
        <v>670</v>
      </c>
    </row>
    <row r="3002" spans="1:16" ht="102" hidden="1">
      <c r="A3002" s="261" t="s">
        <v>559</v>
      </c>
      <c r="B3002" s="89"/>
      <c r="C3002" s="262" t="s">
        <v>759</v>
      </c>
      <c r="D3002" s="84">
        <v>43595</v>
      </c>
      <c r="E3002" s="85" t="s">
        <v>6075</v>
      </c>
      <c r="F3002" s="85" t="s">
        <v>628</v>
      </c>
      <c r="G3002" s="85">
        <v>388630</v>
      </c>
      <c r="H3002" s="89"/>
      <c r="I3002" s="263" t="s">
        <v>6989</v>
      </c>
      <c r="J3002" s="89"/>
      <c r="K3002" s="89"/>
      <c r="L3002" s="89"/>
      <c r="M3002" s="89"/>
      <c r="N3002" s="264">
        <v>0</v>
      </c>
      <c r="O3002" s="264">
        <v>13950</v>
      </c>
      <c r="P3002" s="89" t="s">
        <v>670</v>
      </c>
    </row>
    <row r="3003" spans="1:16" ht="102" hidden="1">
      <c r="A3003" s="261" t="s">
        <v>559</v>
      </c>
      <c r="B3003" s="89"/>
      <c r="C3003" s="262" t="s">
        <v>759</v>
      </c>
      <c r="D3003" s="84">
        <v>43595</v>
      </c>
      <c r="E3003" s="85" t="s">
        <v>6075</v>
      </c>
      <c r="F3003" s="85" t="s">
        <v>628</v>
      </c>
      <c r="G3003" s="85">
        <v>388592</v>
      </c>
      <c r="H3003" s="89"/>
      <c r="I3003" s="263" t="s">
        <v>6990</v>
      </c>
      <c r="J3003" s="89"/>
      <c r="K3003" s="89"/>
      <c r="L3003" s="89"/>
      <c r="M3003" s="89"/>
      <c r="N3003" s="264">
        <v>0</v>
      </c>
      <c r="O3003" s="264">
        <v>3000</v>
      </c>
      <c r="P3003" s="89" t="s">
        <v>670</v>
      </c>
    </row>
    <row r="3004" spans="1:16" ht="102" hidden="1">
      <c r="A3004" s="261" t="s">
        <v>559</v>
      </c>
      <c r="B3004" s="89"/>
      <c r="C3004" s="262" t="s">
        <v>759</v>
      </c>
      <c r="D3004" s="84">
        <v>43595</v>
      </c>
      <c r="E3004" s="85" t="s">
        <v>6075</v>
      </c>
      <c r="F3004" s="85" t="s">
        <v>628</v>
      </c>
      <c r="G3004" s="85">
        <v>388635</v>
      </c>
      <c r="H3004" s="89"/>
      <c r="I3004" s="263" t="s">
        <v>6991</v>
      </c>
      <c r="J3004" s="89"/>
      <c r="K3004" s="89"/>
      <c r="L3004" s="89"/>
      <c r="M3004" s="89"/>
      <c r="N3004" s="264">
        <v>0</v>
      </c>
      <c r="O3004" s="264">
        <v>46077</v>
      </c>
      <c r="P3004" s="89" t="s">
        <v>670</v>
      </c>
    </row>
    <row r="3005" spans="1:16" ht="102" hidden="1">
      <c r="A3005" s="261" t="s">
        <v>559</v>
      </c>
      <c r="B3005" s="89"/>
      <c r="C3005" s="262" t="s">
        <v>759</v>
      </c>
      <c r="D3005" s="84">
        <v>43595</v>
      </c>
      <c r="E3005" s="85" t="s">
        <v>6075</v>
      </c>
      <c r="F3005" s="85" t="s">
        <v>628</v>
      </c>
      <c r="G3005" s="85">
        <v>388613</v>
      </c>
      <c r="H3005" s="89"/>
      <c r="I3005" s="263" t="s">
        <v>6992</v>
      </c>
      <c r="J3005" s="89"/>
      <c r="K3005" s="89"/>
      <c r="L3005" s="89"/>
      <c r="M3005" s="89"/>
      <c r="N3005" s="264">
        <v>0</v>
      </c>
      <c r="O3005" s="264">
        <v>7650</v>
      </c>
      <c r="P3005" s="89" t="s">
        <v>670</v>
      </c>
    </row>
    <row r="3006" spans="1:16" ht="102" hidden="1">
      <c r="A3006" s="261" t="s">
        <v>559</v>
      </c>
      <c r="B3006" s="89"/>
      <c r="C3006" s="262" t="s">
        <v>759</v>
      </c>
      <c r="D3006" s="84">
        <v>43595</v>
      </c>
      <c r="E3006" s="85" t="s">
        <v>6075</v>
      </c>
      <c r="F3006" s="85" t="s">
        <v>628</v>
      </c>
      <c r="G3006" s="85">
        <v>388639</v>
      </c>
      <c r="H3006" s="89"/>
      <c r="I3006" s="263" t="s">
        <v>6993</v>
      </c>
      <c r="J3006" s="89"/>
      <c r="K3006" s="89"/>
      <c r="L3006" s="89"/>
      <c r="M3006" s="89"/>
      <c r="N3006" s="264">
        <v>0</v>
      </c>
      <c r="O3006" s="264">
        <v>4005</v>
      </c>
      <c r="P3006" s="89" t="s">
        <v>670</v>
      </c>
    </row>
    <row r="3007" spans="1:16" ht="102" hidden="1">
      <c r="A3007" s="261" t="s">
        <v>559</v>
      </c>
      <c r="B3007" s="89"/>
      <c r="C3007" s="262" t="s">
        <v>759</v>
      </c>
      <c r="D3007" s="84">
        <v>43595</v>
      </c>
      <c r="E3007" s="85" t="s">
        <v>6075</v>
      </c>
      <c r="F3007" s="85" t="s">
        <v>628</v>
      </c>
      <c r="G3007" s="85">
        <v>388634</v>
      </c>
      <c r="H3007" s="89"/>
      <c r="I3007" s="263" t="s">
        <v>6994</v>
      </c>
      <c r="J3007" s="89"/>
      <c r="K3007" s="89"/>
      <c r="L3007" s="89"/>
      <c r="M3007" s="89"/>
      <c r="N3007" s="264">
        <v>0</v>
      </c>
      <c r="O3007" s="264">
        <v>1000</v>
      </c>
      <c r="P3007" s="89" t="s">
        <v>670</v>
      </c>
    </row>
    <row r="3008" spans="1:16" ht="102" hidden="1">
      <c r="A3008" s="261" t="s">
        <v>559</v>
      </c>
      <c r="B3008" s="89"/>
      <c r="C3008" s="262" t="s">
        <v>759</v>
      </c>
      <c r="D3008" s="84">
        <v>43595</v>
      </c>
      <c r="E3008" s="85" t="s">
        <v>6075</v>
      </c>
      <c r="F3008" s="85" t="s">
        <v>628</v>
      </c>
      <c r="G3008" s="85">
        <v>390104</v>
      </c>
      <c r="H3008" s="89"/>
      <c r="I3008" s="263" t="s">
        <v>6995</v>
      </c>
      <c r="J3008" s="89"/>
      <c r="K3008" s="89"/>
      <c r="L3008" s="89"/>
      <c r="M3008" s="89"/>
      <c r="N3008" s="264">
        <v>0</v>
      </c>
      <c r="O3008" s="264">
        <v>4495</v>
      </c>
      <c r="P3008" s="89" t="s">
        <v>670</v>
      </c>
    </row>
    <row r="3009" spans="1:16" ht="102" hidden="1">
      <c r="A3009" s="261" t="s">
        <v>559</v>
      </c>
      <c r="B3009" s="89"/>
      <c r="C3009" s="262" t="s">
        <v>759</v>
      </c>
      <c r="D3009" s="84">
        <v>43595</v>
      </c>
      <c r="E3009" s="85" t="s">
        <v>6075</v>
      </c>
      <c r="F3009" s="85" t="s">
        <v>628</v>
      </c>
      <c r="G3009" s="85">
        <v>388551</v>
      </c>
      <c r="H3009" s="89"/>
      <c r="I3009" s="263" t="s">
        <v>6996</v>
      </c>
      <c r="J3009" s="89"/>
      <c r="K3009" s="89"/>
      <c r="L3009" s="89"/>
      <c r="M3009" s="89"/>
      <c r="N3009" s="264">
        <v>0</v>
      </c>
      <c r="O3009" s="264">
        <v>5000</v>
      </c>
      <c r="P3009" s="89" t="s">
        <v>670</v>
      </c>
    </row>
    <row r="3010" spans="1:16" ht="102" hidden="1">
      <c r="A3010" s="261" t="s">
        <v>559</v>
      </c>
      <c r="B3010" s="89"/>
      <c r="C3010" s="262" t="s">
        <v>759</v>
      </c>
      <c r="D3010" s="84">
        <v>43595</v>
      </c>
      <c r="E3010" s="85" t="s">
        <v>6075</v>
      </c>
      <c r="F3010" s="85" t="s">
        <v>628</v>
      </c>
      <c r="G3010" s="85">
        <v>390111</v>
      </c>
      <c r="H3010" s="89"/>
      <c r="I3010" s="263" t="s">
        <v>6997</v>
      </c>
      <c r="J3010" s="89"/>
      <c r="K3010" s="89"/>
      <c r="L3010" s="89"/>
      <c r="M3010" s="89"/>
      <c r="N3010" s="264">
        <v>0</v>
      </c>
      <c r="O3010" s="264">
        <v>1300</v>
      </c>
      <c r="P3010" s="89" t="s">
        <v>670</v>
      </c>
    </row>
    <row r="3011" spans="1:16" ht="102" hidden="1">
      <c r="A3011" s="261" t="s">
        <v>559</v>
      </c>
      <c r="B3011" s="89"/>
      <c r="C3011" s="262" t="s">
        <v>759</v>
      </c>
      <c r="D3011" s="84">
        <v>43595</v>
      </c>
      <c r="E3011" s="85" t="s">
        <v>6075</v>
      </c>
      <c r="F3011" s="85" t="s">
        <v>628</v>
      </c>
      <c r="G3011" s="85">
        <v>388610</v>
      </c>
      <c r="H3011" s="89"/>
      <c r="I3011" s="263" t="s">
        <v>6998</v>
      </c>
      <c r="J3011" s="89"/>
      <c r="K3011" s="89"/>
      <c r="L3011" s="89"/>
      <c r="M3011" s="89"/>
      <c r="N3011" s="264">
        <v>0</v>
      </c>
      <c r="O3011" s="264">
        <v>2874</v>
      </c>
      <c r="P3011" s="89" t="s">
        <v>670</v>
      </c>
    </row>
    <row r="3012" spans="1:16" ht="102" hidden="1">
      <c r="A3012" s="261" t="s">
        <v>559</v>
      </c>
      <c r="B3012" s="89"/>
      <c r="C3012" s="262" t="s">
        <v>759</v>
      </c>
      <c r="D3012" s="84">
        <v>43595</v>
      </c>
      <c r="E3012" s="85" t="s">
        <v>6075</v>
      </c>
      <c r="F3012" s="85" t="s">
        <v>628</v>
      </c>
      <c r="G3012" s="85">
        <v>390117</v>
      </c>
      <c r="H3012" s="89"/>
      <c r="I3012" s="263" t="s">
        <v>6999</v>
      </c>
      <c r="J3012" s="89"/>
      <c r="K3012" s="89"/>
      <c r="L3012" s="89"/>
      <c r="M3012" s="89"/>
      <c r="N3012" s="264">
        <v>0</v>
      </c>
      <c r="O3012" s="264">
        <v>200</v>
      </c>
      <c r="P3012" s="89" t="s">
        <v>670</v>
      </c>
    </row>
    <row r="3013" spans="1:16" ht="102" hidden="1">
      <c r="A3013" s="261" t="s">
        <v>559</v>
      </c>
      <c r="B3013" s="89"/>
      <c r="C3013" s="262" t="s">
        <v>759</v>
      </c>
      <c r="D3013" s="84">
        <v>43595</v>
      </c>
      <c r="E3013" s="85" t="s">
        <v>6075</v>
      </c>
      <c r="F3013" s="85" t="s">
        <v>628</v>
      </c>
      <c r="G3013" s="85">
        <v>388327</v>
      </c>
      <c r="H3013" s="89"/>
      <c r="I3013" s="263" t="s">
        <v>7000</v>
      </c>
      <c r="J3013" s="89"/>
      <c r="K3013" s="89"/>
      <c r="L3013" s="89"/>
      <c r="M3013" s="89"/>
      <c r="N3013" s="264">
        <v>0</v>
      </c>
      <c r="O3013" s="264">
        <v>7000</v>
      </c>
      <c r="P3013" s="89" t="s">
        <v>670</v>
      </c>
    </row>
    <row r="3014" spans="1:16" ht="102" hidden="1">
      <c r="A3014" s="261" t="s">
        <v>559</v>
      </c>
      <c r="B3014" s="89"/>
      <c r="C3014" s="262" t="s">
        <v>759</v>
      </c>
      <c r="D3014" s="84">
        <v>43595</v>
      </c>
      <c r="E3014" s="85" t="s">
        <v>6075</v>
      </c>
      <c r="F3014" s="85" t="s">
        <v>628</v>
      </c>
      <c r="G3014" s="85">
        <v>390127</v>
      </c>
      <c r="H3014" s="89"/>
      <c r="I3014" s="263" t="s">
        <v>7001</v>
      </c>
      <c r="J3014" s="89"/>
      <c r="K3014" s="89"/>
      <c r="L3014" s="89"/>
      <c r="M3014" s="89"/>
      <c r="N3014" s="264">
        <v>0</v>
      </c>
      <c r="O3014" s="264">
        <v>11500</v>
      </c>
      <c r="P3014" s="89" t="s">
        <v>670</v>
      </c>
    </row>
    <row r="3015" spans="1:16" ht="102" hidden="1">
      <c r="A3015" s="261" t="s">
        <v>559</v>
      </c>
      <c r="B3015" s="89"/>
      <c r="C3015" s="262" t="s">
        <v>759</v>
      </c>
      <c r="D3015" s="84">
        <v>43595</v>
      </c>
      <c r="E3015" s="85" t="s">
        <v>6075</v>
      </c>
      <c r="F3015" s="85" t="s">
        <v>628</v>
      </c>
      <c r="G3015" s="85">
        <v>388322</v>
      </c>
      <c r="H3015" s="89"/>
      <c r="I3015" s="263" t="s">
        <v>7002</v>
      </c>
      <c r="J3015" s="89"/>
      <c r="K3015" s="89"/>
      <c r="L3015" s="89"/>
      <c r="M3015" s="89"/>
      <c r="N3015" s="264">
        <v>0</v>
      </c>
      <c r="O3015" s="264">
        <v>6000</v>
      </c>
      <c r="P3015" s="89" t="s">
        <v>670</v>
      </c>
    </row>
    <row r="3016" spans="1:16" ht="102" hidden="1">
      <c r="A3016" s="261" t="s">
        <v>559</v>
      </c>
      <c r="B3016" s="89"/>
      <c r="C3016" s="262" t="s">
        <v>759</v>
      </c>
      <c r="D3016" s="84">
        <v>43595</v>
      </c>
      <c r="E3016" s="85" t="s">
        <v>6075</v>
      </c>
      <c r="F3016" s="85" t="s">
        <v>628</v>
      </c>
      <c r="G3016" s="85">
        <v>390381</v>
      </c>
      <c r="H3016" s="89"/>
      <c r="I3016" s="263" t="s">
        <v>7003</v>
      </c>
      <c r="J3016" s="89"/>
      <c r="K3016" s="89"/>
      <c r="L3016" s="89"/>
      <c r="M3016" s="89"/>
      <c r="N3016" s="264">
        <v>0</v>
      </c>
      <c r="O3016" s="264">
        <v>13750</v>
      </c>
      <c r="P3016" s="89" t="s">
        <v>670</v>
      </c>
    </row>
    <row r="3017" spans="1:16" ht="102" hidden="1">
      <c r="A3017" s="261" t="s">
        <v>559</v>
      </c>
      <c r="B3017" s="89"/>
      <c r="C3017" s="262" t="s">
        <v>759</v>
      </c>
      <c r="D3017" s="84">
        <v>43595</v>
      </c>
      <c r="E3017" s="85" t="s">
        <v>6075</v>
      </c>
      <c r="F3017" s="85" t="s">
        <v>628</v>
      </c>
      <c r="G3017" s="85">
        <v>388573</v>
      </c>
      <c r="H3017" s="89"/>
      <c r="I3017" s="263" t="s">
        <v>7004</v>
      </c>
      <c r="J3017" s="89"/>
      <c r="K3017" s="89"/>
      <c r="L3017" s="89"/>
      <c r="M3017" s="89"/>
      <c r="N3017" s="264">
        <v>0</v>
      </c>
      <c r="O3017" s="264">
        <v>26790</v>
      </c>
      <c r="P3017" s="89" t="s">
        <v>670</v>
      </c>
    </row>
    <row r="3018" spans="1:16" ht="102" hidden="1">
      <c r="A3018" s="261" t="s">
        <v>559</v>
      </c>
      <c r="B3018" s="89"/>
      <c r="C3018" s="262" t="s">
        <v>759</v>
      </c>
      <c r="D3018" s="84">
        <v>43595</v>
      </c>
      <c r="E3018" s="85" t="s">
        <v>6075</v>
      </c>
      <c r="F3018" s="85" t="s">
        <v>628</v>
      </c>
      <c r="G3018" s="85">
        <v>390123</v>
      </c>
      <c r="H3018" s="89"/>
      <c r="I3018" s="263" t="s">
        <v>7005</v>
      </c>
      <c r="J3018" s="89"/>
      <c r="K3018" s="89"/>
      <c r="L3018" s="89"/>
      <c r="M3018" s="89"/>
      <c r="N3018" s="264">
        <v>0</v>
      </c>
      <c r="O3018" s="264">
        <v>16750</v>
      </c>
      <c r="P3018" s="89" t="s">
        <v>670</v>
      </c>
    </row>
    <row r="3019" spans="1:16" ht="102" hidden="1">
      <c r="A3019" s="261" t="s">
        <v>559</v>
      </c>
      <c r="B3019" s="89"/>
      <c r="C3019" s="262" t="s">
        <v>759</v>
      </c>
      <c r="D3019" s="84">
        <v>43595</v>
      </c>
      <c r="E3019" s="85" t="s">
        <v>6075</v>
      </c>
      <c r="F3019" s="85" t="s">
        <v>628</v>
      </c>
      <c r="G3019" s="85">
        <v>388625</v>
      </c>
      <c r="H3019" s="89"/>
      <c r="I3019" s="263" t="s">
        <v>7006</v>
      </c>
      <c r="J3019" s="89"/>
      <c r="K3019" s="89"/>
      <c r="L3019" s="89"/>
      <c r="M3019" s="89"/>
      <c r="N3019" s="264">
        <v>0</v>
      </c>
      <c r="O3019" s="264">
        <v>1000</v>
      </c>
      <c r="P3019" s="89" t="s">
        <v>670</v>
      </c>
    </row>
    <row r="3020" spans="1:16" ht="102" hidden="1">
      <c r="A3020" s="261" t="s">
        <v>559</v>
      </c>
      <c r="B3020" s="89"/>
      <c r="C3020" s="262" t="s">
        <v>759</v>
      </c>
      <c r="D3020" s="84">
        <v>43595</v>
      </c>
      <c r="E3020" s="85" t="s">
        <v>6075</v>
      </c>
      <c r="F3020" s="85" t="s">
        <v>628</v>
      </c>
      <c r="G3020" s="85">
        <v>390383</v>
      </c>
      <c r="H3020" s="89"/>
      <c r="I3020" s="263" t="s">
        <v>7007</v>
      </c>
      <c r="J3020" s="89"/>
      <c r="K3020" s="89"/>
      <c r="L3020" s="89"/>
      <c r="M3020" s="89"/>
      <c r="N3020" s="264">
        <v>0</v>
      </c>
      <c r="O3020" s="264">
        <v>8500</v>
      </c>
      <c r="P3020" s="89" t="s">
        <v>670</v>
      </c>
    </row>
    <row r="3021" spans="1:16" ht="102" hidden="1">
      <c r="A3021" s="261" t="s">
        <v>559</v>
      </c>
      <c r="B3021" s="89"/>
      <c r="C3021" s="262" t="s">
        <v>759</v>
      </c>
      <c r="D3021" s="84">
        <v>43595</v>
      </c>
      <c r="E3021" s="85" t="s">
        <v>6075</v>
      </c>
      <c r="F3021" s="85" t="s">
        <v>628</v>
      </c>
      <c r="G3021" s="85">
        <v>388563</v>
      </c>
      <c r="H3021" s="89"/>
      <c r="I3021" s="263" t="s">
        <v>7008</v>
      </c>
      <c r="J3021" s="89"/>
      <c r="K3021" s="89"/>
      <c r="L3021" s="89"/>
      <c r="M3021" s="89"/>
      <c r="N3021" s="264">
        <v>0</v>
      </c>
      <c r="O3021" s="264">
        <v>11250</v>
      </c>
      <c r="P3021" s="89" t="s">
        <v>670</v>
      </c>
    </row>
    <row r="3022" spans="1:16" ht="102" hidden="1">
      <c r="A3022" s="261" t="s">
        <v>559</v>
      </c>
      <c r="B3022" s="89"/>
      <c r="C3022" s="262" t="s">
        <v>759</v>
      </c>
      <c r="D3022" s="84">
        <v>43595</v>
      </c>
      <c r="E3022" s="85" t="s">
        <v>6075</v>
      </c>
      <c r="F3022" s="85" t="s">
        <v>628</v>
      </c>
      <c r="G3022" s="85">
        <v>390385</v>
      </c>
      <c r="H3022" s="89"/>
      <c r="I3022" s="263" t="s">
        <v>7009</v>
      </c>
      <c r="J3022" s="89"/>
      <c r="K3022" s="89"/>
      <c r="L3022" s="89"/>
      <c r="M3022" s="89"/>
      <c r="N3022" s="264">
        <v>0</v>
      </c>
      <c r="O3022" s="264">
        <v>2350</v>
      </c>
      <c r="P3022" s="89" t="s">
        <v>670</v>
      </c>
    </row>
    <row r="3023" spans="1:16" ht="102" hidden="1">
      <c r="A3023" s="261" t="s">
        <v>559</v>
      </c>
      <c r="B3023" s="89"/>
      <c r="C3023" s="262" t="s">
        <v>759</v>
      </c>
      <c r="D3023" s="84">
        <v>43595</v>
      </c>
      <c r="E3023" s="85" t="s">
        <v>6075</v>
      </c>
      <c r="F3023" s="85" t="s">
        <v>628</v>
      </c>
      <c r="G3023" s="85">
        <v>388605</v>
      </c>
      <c r="H3023" s="89"/>
      <c r="I3023" s="263" t="s">
        <v>7010</v>
      </c>
      <c r="J3023" s="89"/>
      <c r="K3023" s="89"/>
      <c r="L3023" s="89"/>
      <c r="M3023" s="89"/>
      <c r="N3023" s="264">
        <v>0</v>
      </c>
      <c r="O3023" s="264">
        <v>16000</v>
      </c>
      <c r="P3023" s="89" t="s">
        <v>670</v>
      </c>
    </row>
    <row r="3024" spans="1:16" ht="102" hidden="1">
      <c r="A3024" s="261" t="s">
        <v>559</v>
      </c>
      <c r="B3024" s="89"/>
      <c r="C3024" s="262" t="s">
        <v>759</v>
      </c>
      <c r="D3024" s="84">
        <v>43595</v>
      </c>
      <c r="E3024" s="85" t="s">
        <v>6075</v>
      </c>
      <c r="F3024" s="85" t="s">
        <v>628</v>
      </c>
      <c r="G3024" s="85">
        <v>390384</v>
      </c>
      <c r="H3024" s="89"/>
      <c r="I3024" s="263" t="s">
        <v>7011</v>
      </c>
      <c r="J3024" s="89"/>
      <c r="K3024" s="89"/>
      <c r="L3024" s="89"/>
      <c r="M3024" s="89"/>
      <c r="N3024" s="264">
        <v>0</v>
      </c>
      <c r="O3024" s="264">
        <v>500</v>
      </c>
      <c r="P3024" s="89" t="s">
        <v>670</v>
      </c>
    </row>
    <row r="3025" spans="1:16" ht="102" hidden="1">
      <c r="A3025" s="261" t="s">
        <v>559</v>
      </c>
      <c r="B3025" s="89"/>
      <c r="C3025" s="262" t="s">
        <v>759</v>
      </c>
      <c r="D3025" s="84">
        <v>43595</v>
      </c>
      <c r="E3025" s="85" t="s">
        <v>6075</v>
      </c>
      <c r="F3025" s="85" t="s">
        <v>628</v>
      </c>
      <c r="G3025" s="85">
        <v>388558</v>
      </c>
      <c r="H3025" s="89"/>
      <c r="I3025" s="263" t="s">
        <v>7012</v>
      </c>
      <c r="J3025" s="89"/>
      <c r="K3025" s="89"/>
      <c r="L3025" s="89"/>
      <c r="M3025" s="89"/>
      <c r="N3025" s="264">
        <v>0</v>
      </c>
      <c r="O3025" s="264">
        <v>1350</v>
      </c>
      <c r="P3025" s="89" t="s">
        <v>670</v>
      </c>
    </row>
    <row r="3026" spans="1:16" ht="102" hidden="1">
      <c r="A3026" s="261" t="s">
        <v>559</v>
      </c>
      <c r="B3026" s="89"/>
      <c r="C3026" s="262" t="s">
        <v>759</v>
      </c>
      <c r="D3026" s="84">
        <v>43595</v>
      </c>
      <c r="E3026" s="85" t="s">
        <v>6075</v>
      </c>
      <c r="F3026" s="85" t="s">
        <v>628</v>
      </c>
      <c r="G3026" s="85">
        <v>390386</v>
      </c>
      <c r="H3026" s="89"/>
      <c r="I3026" s="263" t="s">
        <v>7013</v>
      </c>
      <c r="J3026" s="89"/>
      <c r="K3026" s="89"/>
      <c r="L3026" s="89"/>
      <c r="M3026" s="89"/>
      <c r="N3026" s="264">
        <v>0</v>
      </c>
      <c r="O3026" s="264">
        <v>3600</v>
      </c>
      <c r="P3026" s="89" t="s">
        <v>670</v>
      </c>
    </row>
    <row r="3027" spans="1:16" ht="102" hidden="1">
      <c r="A3027" s="261" t="s">
        <v>559</v>
      </c>
      <c r="B3027" s="89"/>
      <c r="C3027" s="262" t="s">
        <v>759</v>
      </c>
      <c r="D3027" s="84">
        <v>43595</v>
      </c>
      <c r="E3027" s="85" t="s">
        <v>6075</v>
      </c>
      <c r="F3027" s="85" t="s">
        <v>628</v>
      </c>
      <c r="G3027" s="85">
        <v>388602</v>
      </c>
      <c r="H3027" s="89"/>
      <c r="I3027" s="263" t="s">
        <v>7014</v>
      </c>
      <c r="J3027" s="89"/>
      <c r="K3027" s="89"/>
      <c r="L3027" s="89"/>
      <c r="M3027" s="89"/>
      <c r="N3027" s="264">
        <v>0</v>
      </c>
      <c r="O3027" s="264">
        <v>1150</v>
      </c>
      <c r="P3027" s="89" t="s">
        <v>670</v>
      </c>
    </row>
    <row r="3028" spans="1:16" ht="102" hidden="1">
      <c r="A3028" s="261" t="s">
        <v>559</v>
      </c>
      <c r="B3028" s="89"/>
      <c r="C3028" s="262" t="s">
        <v>759</v>
      </c>
      <c r="D3028" s="84">
        <v>43595</v>
      </c>
      <c r="E3028" s="85" t="s">
        <v>6075</v>
      </c>
      <c r="F3028" s="85" t="s">
        <v>628</v>
      </c>
      <c r="G3028" s="85">
        <v>388324</v>
      </c>
      <c r="H3028" s="89"/>
      <c r="I3028" s="263" t="s">
        <v>7015</v>
      </c>
      <c r="J3028" s="89"/>
      <c r="K3028" s="89"/>
      <c r="L3028" s="89"/>
      <c r="M3028" s="89"/>
      <c r="N3028" s="264">
        <v>0</v>
      </c>
      <c r="O3028" s="264">
        <v>15000</v>
      </c>
      <c r="P3028" s="89" t="s">
        <v>670</v>
      </c>
    </row>
    <row r="3029" spans="1:16" ht="102" hidden="1">
      <c r="A3029" s="261" t="s">
        <v>559</v>
      </c>
      <c r="B3029" s="89"/>
      <c r="C3029" s="262" t="s">
        <v>759</v>
      </c>
      <c r="D3029" s="84">
        <v>43595</v>
      </c>
      <c r="E3029" s="85" t="s">
        <v>6075</v>
      </c>
      <c r="F3029" s="85" t="s">
        <v>628</v>
      </c>
      <c r="G3029" s="85">
        <v>388565</v>
      </c>
      <c r="H3029" s="89"/>
      <c r="I3029" s="263" t="s">
        <v>7016</v>
      </c>
      <c r="J3029" s="89"/>
      <c r="K3029" s="89"/>
      <c r="L3029" s="89"/>
      <c r="M3029" s="89"/>
      <c r="N3029" s="264">
        <v>0</v>
      </c>
      <c r="O3029" s="264">
        <v>13750</v>
      </c>
      <c r="P3029" s="89" t="s">
        <v>670</v>
      </c>
    </row>
    <row r="3030" spans="1:16" ht="102" hidden="1">
      <c r="A3030" s="261" t="s">
        <v>559</v>
      </c>
      <c r="B3030" s="89"/>
      <c r="C3030" s="262" t="s">
        <v>759</v>
      </c>
      <c r="D3030" s="84">
        <v>43595</v>
      </c>
      <c r="E3030" s="85" t="s">
        <v>6075</v>
      </c>
      <c r="F3030" s="85" t="s">
        <v>628</v>
      </c>
      <c r="G3030" s="85">
        <v>388548</v>
      </c>
      <c r="H3030" s="89"/>
      <c r="I3030" s="263" t="s">
        <v>7017</v>
      </c>
      <c r="J3030" s="89"/>
      <c r="K3030" s="89"/>
      <c r="L3030" s="89"/>
      <c r="M3030" s="89"/>
      <c r="N3030" s="264">
        <v>0</v>
      </c>
      <c r="O3030" s="264">
        <v>2980</v>
      </c>
      <c r="P3030" s="89" t="s">
        <v>670</v>
      </c>
    </row>
    <row r="3031" spans="1:16" ht="102" hidden="1">
      <c r="A3031" s="261" t="s">
        <v>559</v>
      </c>
      <c r="B3031" s="89"/>
      <c r="C3031" s="262" t="s">
        <v>759</v>
      </c>
      <c r="D3031" s="84">
        <v>43595</v>
      </c>
      <c r="E3031" s="85" t="s">
        <v>6075</v>
      </c>
      <c r="F3031" s="85" t="s">
        <v>628</v>
      </c>
      <c r="G3031" s="85">
        <v>388618</v>
      </c>
      <c r="H3031" s="89"/>
      <c r="I3031" s="263" t="s">
        <v>7018</v>
      </c>
      <c r="J3031" s="89"/>
      <c r="K3031" s="89"/>
      <c r="L3031" s="89"/>
      <c r="M3031" s="89"/>
      <c r="N3031" s="264">
        <v>0</v>
      </c>
      <c r="O3031" s="264">
        <v>480.21</v>
      </c>
      <c r="P3031" s="89" t="s">
        <v>670</v>
      </c>
    </row>
    <row r="3032" spans="1:16" ht="102" hidden="1">
      <c r="A3032" s="261" t="s">
        <v>559</v>
      </c>
      <c r="B3032" s="89"/>
      <c r="C3032" s="262" t="s">
        <v>759</v>
      </c>
      <c r="D3032" s="84">
        <v>43595</v>
      </c>
      <c r="E3032" s="85" t="s">
        <v>6075</v>
      </c>
      <c r="F3032" s="85" t="s">
        <v>628</v>
      </c>
      <c r="G3032" s="85">
        <v>388549</v>
      </c>
      <c r="H3032" s="89"/>
      <c r="I3032" s="263" t="s">
        <v>7019</v>
      </c>
      <c r="J3032" s="89"/>
      <c r="K3032" s="89"/>
      <c r="L3032" s="89"/>
      <c r="M3032" s="89"/>
      <c r="N3032" s="264">
        <v>0</v>
      </c>
      <c r="O3032" s="264">
        <v>3263</v>
      </c>
      <c r="P3032" s="89" t="s">
        <v>670</v>
      </c>
    </row>
    <row r="3033" spans="1:16" ht="102" hidden="1">
      <c r="A3033" s="261" t="s">
        <v>559</v>
      </c>
      <c r="B3033" s="89"/>
      <c r="C3033" s="262" t="s">
        <v>759</v>
      </c>
      <c r="D3033" s="84">
        <v>43595</v>
      </c>
      <c r="E3033" s="85" t="s">
        <v>6075</v>
      </c>
      <c r="F3033" s="85" t="s">
        <v>628</v>
      </c>
      <c r="G3033" s="85">
        <v>388585</v>
      </c>
      <c r="H3033" s="89"/>
      <c r="I3033" s="263" t="s">
        <v>7020</v>
      </c>
      <c r="J3033" s="89"/>
      <c r="K3033" s="89"/>
      <c r="L3033" s="89"/>
      <c r="M3033" s="89"/>
      <c r="N3033" s="264">
        <v>0</v>
      </c>
      <c r="O3033" s="264">
        <v>24000</v>
      </c>
      <c r="P3033" s="89" t="s">
        <v>670</v>
      </c>
    </row>
    <row r="3034" spans="1:16" ht="102" hidden="1">
      <c r="A3034" s="261" t="s">
        <v>559</v>
      </c>
      <c r="B3034" s="89"/>
      <c r="C3034" s="262" t="s">
        <v>759</v>
      </c>
      <c r="D3034" s="84">
        <v>43595</v>
      </c>
      <c r="E3034" s="85" t="s">
        <v>6075</v>
      </c>
      <c r="F3034" s="85" t="s">
        <v>628</v>
      </c>
      <c r="G3034" s="85">
        <v>388569</v>
      </c>
      <c r="H3034" s="89"/>
      <c r="I3034" s="263" t="s">
        <v>7021</v>
      </c>
      <c r="J3034" s="89"/>
      <c r="K3034" s="89"/>
      <c r="L3034" s="89"/>
      <c r="M3034" s="89"/>
      <c r="N3034" s="264">
        <v>0</v>
      </c>
      <c r="O3034" s="264">
        <v>6750</v>
      </c>
      <c r="P3034" s="89" t="s">
        <v>670</v>
      </c>
    </row>
    <row r="3035" spans="1:16" ht="102" hidden="1">
      <c r="A3035" s="261" t="s">
        <v>559</v>
      </c>
      <c r="B3035" s="89"/>
      <c r="C3035" s="262" t="s">
        <v>759</v>
      </c>
      <c r="D3035" s="84">
        <v>43595</v>
      </c>
      <c r="E3035" s="85" t="s">
        <v>6075</v>
      </c>
      <c r="F3035" s="85" t="s">
        <v>628</v>
      </c>
      <c r="G3035" s="85">
        <v>388615</v>
      </c>
      <c r="H3035" s="89"/>
      <c r="I3035" s="263" t="s">
        <v>7022</v>
      </c>
      <c r="J3035" s="89"/>
      <c r="K3035" s="89"/>
      <c r="L3035" s="89"/>
      <c r="M3035" s="89"/>
      <c r="N3035" s="264">
        <v>0</v>
      </c>
      <c r="O3035" s="264">
        <v>7250</v>
      </c>
      <c r="P3035" s="89" t="s">
        <v>670</v>
      </c>
    </row>
    <row r="3036" spans="1:16" ht="102" hidden="1">
      <c r="A3036" s="261" t="s">
        <v>559</v>
      </c>
      <c r="B3036" s="89"/>
      <c r="C3036" s="262" t="s">
        <v>759</v>
      </c>
      <c r="D3036" s="84">
        <v>43595</v>
      </c>
      <c r="E3036" s="85" t="s">
        <v>6075</v>
      </c>
      <c r="F3036" s="85" t="s">
        <v>628</v>
      </c>
      <c r="G3036" s="85">
        <v>388564</v>
      </c>
      <c r="H3036" s="89"/>
      <c r="I3036" s="263" t="s">
        <v>7023</v>
      </c>
      <c r="J3036" s="89"/>
      <c r="K3036" s="89"/>
      <c r="L3036" s="89"/>
      <c r="M3036" s="89"/>
      <c r="N3036" s="264">
        <v>0</v>
      </c>
      <c r="O3036" s="264">
        <v>100</v>
      </c>
      <c r="P3036" s="89" t="s">
        <v>670</v>
      </c>
    </row>
    <row r="3037" spans="1:16" ht="102" hidden="1">
      <c r="A3037" s="261" t="s">
        <v>559</v>
      </c>
      <c r="B3037" s="89"/>
      <c r="C3037" s="262" t="s">
        <v>759</v>
      </c>
      <c r="D3037" s="84">
        <v>43595</v>
      </c>
      <c r="E3037" s="85" t="s">
        <v>6075</v>
      </c>
      <c r="F3037" s="85" t="s">
        <v>628</v>
      </c>
      <c r="G3037" s="85">
        <v>388577</v>
      </c>
      <c r="H3037" s="89"/>
      <c r="I3037" s="263" t="s">
        <v>7024</v>
      </c>
      <c r="J3037" s="89"/>
      <c r="K3037" s="89"/>
      <c r="L3037" s="89"/>
      <c r="M3037" s="89"/>
      <c r="N3037" s="264">
        <v>0</v>
      </c>
      <c r="O3037" s="264">
        <v>3000</v>
      </c>
      <c r="P3037" s="89" t="s">
        <v>670</v>
      </c>
    </row>
    <row r="3038" spans="1:16" ht="102" hidden="1">
      <c r="A3038" s="261" t="s">
        <v>559</v>
      </c>
      <c r="B3038" s="89"/>
      <c r="C3038" s="262" t="s">
        <v>759</v>
      </c>
      <c r="D3038" s="84">
        <v>43595</v>
      </c>
      <c r="E3038" s="85" t="s">
        <v>6075</v>
      </c>
      <c r="F3038" s="85" t="s">
        <v>628</v>
      </c>
      <c r="G3038" s="85">
        <v>388562</v>
      </c>
      <c r="H3038" s="89"/>
      <c r="I3038" s="263" t="s">
        <v>7025</v>
      </c>
      <c r="J3038" s="89"/>
      <c r="K3038" s="89"/>
      <c r="L3038" s="89"/>
      <c r="M3038" s="89"/>
      <c r="N3038" s="264">
        <v>0</v>
      </c>
      <c r="O3038" s="264">
        <v>600</v>
      </c>
      <c r="P3038" s="89" t="s">
        <v>670</v>
      </c>
    </row>
    <row r="3039" spans="1:16" ht="102" hidden="1">
      <c r="A3039" s="261" t="s">
        <v>559</v>
      </c>
      <c r="B3039" s="89"/>
      <c r="C3039" s="262" t="s">
        <v>759</v>
      </c>
      <c r="D3039" s="84">
        <v>43595</v>
      </c>
      <c r="E3039" s="85" t="s">
        <v>6075</v>
      </c>
      <c r="F3039" s="85" t="s">
        <v>628</v>
      </c>
      <c r="G3039" s="85">
        <v>390103</v>
      </c>
      <c r="H3039" s="89"/>
      <c r="I3039" s="263" t="s">
        <v>7026</v>
      </c>
      <c r="J3039" s="89"/>
      <c r="K3039" s="89"/>
      <c r="L3039" s="89"/>
      <c r="M3039" s="89"/>
      <c r="N3039" s="264">
        <v>0</v>
      </c>
      <c r="O3039" s="264">
        <v>3000</v>
      </c>
      <c r="P3039" s="89" t="s">
        <v>670</v>
      </c>
    </row>
    <row r="3040" spans="1:16" ht="102" hidden="1">
      <c r="A3040" s="261" t="s">
        <v>559</v>
      </c>
      <c r="B3040" s="89"/>
      <c r="C3040" s="262" t="s">
        <v>759</v>
      </c>
      <c r="D3040" s="84">
        <v>43595</v>
      </c>
      <c r="E3040" s="85" t="s">
        <v>6075</v>
      </c>
      <c r="F3040" s="85" t="s">
        <v>628</v>
      </c>
      <c r="G3040" s="85">
        <v>388567</v>
      </c>
      <c r="H3040" s="89"/>
      <c r="I3040" s="263" t="s">
        <v>6968</v>
      </c>
      <c r="J3040" s="89"/>
      <c r="K3040" s="89"/>
      <c r="L3040" s="89"/>
      <c r="M3040" s="89"/>
      <c r="N3040" s="264">
        <v>0</v>
      </c>
      <c r="O3040" s="264">
        <v>750</v>
      </c>
      <c r="P3040" s="89" t="s">
        <v>670</v>
      </c>
    </row>
    <row r="3041" spans="1:16" ht="102" hidden="1">
      <c r="A3041" s="261" t="s">
        <v>559</v>
      </c>
      <c r="B3041" s="89"/>
      <c r="C3041" s="262" t="s">
        <v>759</v>
      </c>
      <c r="D3041" s="84">
        <v>43595</v>
      </c>
      <c r="E3041" s="85" t="s">
        <v>6075</v>
      </c>
      <c r="F3041" s="85" t="s">
        <v>628</v>
      </c>
      <c r="G3041" s="85">
        <v>388590</v>
      </c>
      <c r="H3041" s="89"/>
      <c r="I3041" s="263" t="s">
        <v>7027</v>
      </c>
      <c r="J3041" s="89"/>
      <c r="K3041" s="89"/>
      <c r="L3041" s="89"/>
      <c r="M3041" s="89"/>
      <c r="N3041" s="264">
        <v>0</v>
      </c>
      <c r="O3041" s="264">
        <v>900</v>
      </c>
      <c r="P3041" s="89" t="s">
        <v>670</v>
      </c>
    </row>
    <row r="3042" spans="1:16" ht="102" hidden="1">
      <c r="A3042" s="261" t="s">
        <v>559</v>
      </c>
      <c r="B3042" s="89"/>
      <c r="C3042" s="262" t="s">
        <v>759</v>
      </c>
      <c r="D3042" s="84">
        <v>43595</v>
      </c>
      <c r="E3042" s="85" t="s">
        <v>6075</v>
      </c>
      <c r="F3042" s="85" t="s">
        <v>628</v>
      </c>
      <c r="G3042" s="85">
        <v>388574</v>
      </c>
      <c r="H3042" s="89"/>
      <c r="I3042" s="263" t="s">
        <v>7028</v>
      </c>
      <c r="J3042" s="89"/>
      <c r="K3042" s="89"/>
      <c r="L3042" s="89"/>
      <c r="M3042" s="89"/>
      <c r="N3042" s="264">
        <v>0</v>
      </c>
      <c r="O3042" s="264">
        <v>1150</v>
      </c>
      <c r="P3042" s="89" t="s">
        <v>670</v>
      </c>
    </row>
    <row r="3043" spans="1:16" ht="102" hidden="1">
      <c r="A3043" s="261" t="s">
        <v>559</v>
      </c>
      <c r="B3043" s="89"/>
      <c r="C3043" s="262" t="s">
        <v>759</v>
      </c>
      <c r="D3043" s="84">
        <v>43595</v>
      </c>
      <c r="E3043" s="85" t="s">
        <v>6075</v>
      </c>
      <c r="F3043" s="85" t="s">
        <v>628</v>
      </c>
      <c r="G3043" s="85">
        <v>388598</v>
      </c>
      <c r="H3043" s="89"/>
      <c r="I3043" s="263" t="s">
        <v>7029</v>
      </c>
      <c r="J3043" s="89"/>
      <c r="K3043" s="89"/>
      <c r="L3043" s="89"/>
      <c r="M3043" s="89"/>
      <c r="N3043" s="264">
        <v>0</v>
      </c>
      <c r="O3043" s="264">
        <v>1500</v>
      </c>
      <c r="P3043" s="89" t="s">
        <v>670</v>
      </c>
    </row>
    <row r="3044" spans="1:16" ht="102" hidden="1">
      <c r="A3044" s="261" t="s">
        <v>559</v>
      </c>
      <c r="B3044" s="89"/>
      <c r="C3044" s="262" t="s">
        <v>759</v>
      </c>
      <c r="D3044" s="84">
        <v>43595</v>
      </c>
      <c r="E3044" s="85" t="s">
        <v>6075</v>
      </c>
      <c r="F3044" s="85" t="s">
        <v>628</v>
      </c>
      <c r="G3044" s="85">
        <v>388587</v>
      </c>
      <c r="H3044" s="89"/>
      <c r="I3044" s="263" t="s">
        <v>7030</v>
      </c>
      <c r="J3044" s="89"/>
      <c r="K3044" s="89"/>
      <c r="L3044" s="89"/>
      <c r="M3044" s="89"/>
      <c r="N3044" s="264">
        <v>0</v>
      </c>
      <c r="O3044" s="264">
        <v>1000</v>
      </c>
      <c r="P3044" s="89" t="s">
        <v>670</v>
      </c>
    </row>
    <row r="3045" spans="1:16" ht="102" hidden="1">
      <c r="A3045" s="261" t="s">
        <v>559</v>
      </c>
      <c r="B3045" s="89"/>
      <c r="C3045" s="262" t="s">
        <v>759</v>
      </c>
      <c r="D3045" s="84">
        <v>43595</v>
      </c>
      <c r="E3045" s="85" t="s">
        <v>6075</v>
      </c>
      <c r="F3045" s="85" t="s">
        <v>628</v>
      </c>
      <c r="G3045" s="85">
        <v>388318</v>
      </c>
      <c r="H3045" s="89"/>
      <c r="I3045" s="263" t="s">
        <v>7031</v>
      </c>
      <c r="J3045" s="89"/>
      <c r="K3045" s="89"/>
      <c r="L3045" s="89"/>
      <c r="M3045" s="89"/>
      <c r="N3045" s="264">
        <v>0</v>
      </c>
      <c r="O3045" s="264">
        <v>4250</v>
      </c>
      <c r="P3045" s="89" t="s">
        <v>670</v>
      </c>
    </row>
    <row r="3046" spans="1:16" ht="102" hidden="1">
      <c r="A3046" s="261" t="s">
        <v>559</v>
      </c>
      <c r="B3046" s="89"/>
      <c r="C3046" s="262" t="s">
        <v>759</v>
      </c>
      <c r="D3046" s="84">
        <v>43595</v>
      </c>
      <c r="E3046" s="85" t="s">
        <v>6075</v>
      </c>
      <c r="F3046" s="85" t="s">
        <v>628</v>
      </c>
      <c r="G3046" s="85">
        <v>388584</v>
      </c>
      <c r="H3046" s="89"/>
      <c r="I3046" s="263" t="s">
        <v>7032</v>
      </c>
      <c r="J3046" s="89"/>
      <c r="K3046" s="89"/>
      <c r="L3046" s="89"/>
      <c r="M3046" s="89"/>
      <c r="N3046" s="264">
        <v>0</v>
      </c>
      <c r="O3046" s="264">
        <v>2000</v>
      </c>
      <c r="P3046" s="89" t="s">
        <v>670</v>
      </c>
    </row>
    <row r="3047" spans="1:16" ht="102" hidden="1">
      <c r="A3047" s="261" t="s">
        <v>559</v>
      </c>
      <c r="B3047" s="89"/>
      <c r="C3047" s="262" t="s">
        <v>759</v>
      </c>
      <c r="D3047" s="84">
        <v>43595</v>
      </c>
      <c r="E3047" s="85" t="s">
        <v>6075</v>
      </c>
      <c r="F3047" s="85" t="s">
        <v>628</v>
      </c>
      <c r="G3047" s="85">
        <v>388588</v>
      </c>
      <c r="H3047" s="89"/>
      <c r="I3047" s="263" t="s">
        <v>7033</v>
      </c>
      <c r="J3047" s="89"/>
      <c r="K3047" s="89"/>
      <c r="L3047" s="89"/>
      <c r="M3047" s="89"/>
      <c r="N3047" s="264">
        <v>0</v>
      </c>
      <c r="O3047" s="264">
        <v>18000</v>
      </c>
      <c r="P3047" s="89" t="s">
        <v>670</v>
      </c>
    </row>
    <row r="3048" spans="1:16" ht="51" hidden="1">
      <c r="A3048" s="261" t="s">
        <v>556</v>
      </c>
      <c r="B3048" s="89"/>
      <c r="C3048" s="262" t="s">
        <v>616</v>
      </c>
      <c r="D3048" s="84">
        <v>43595</v>
      </c>
      <c r="E3048" s="85" t="s">
        <v>6076</v>
      </c>
      <c r="F3048" s="85" t="s">
        <v>6</v>
      </c>
      <c r="G3048" s="85">
        <v>1117042</v>
      </c>
      <c r="H3048" s="89"/>
      <c r="I3048" s="263" t="s">
        <v>7034</v>
      </c>
      <c r="J3048" s="89"/>
      <c r="K3048" s="89"/>
      <c r="L3048" s="89"/>
      <c r="M3048" s="89"/>
      <c r="N3048" s="264">
        <v>0</v>
      </c>
      <c r="O3048" s="264">
        <v>4930.93</v>
      </c>
      <c r="P3048" s="89" t="s">
        <v>670</v>
      </c>
    </row>
    <row r="3049" spans="1:16" ht="76.5" hidden="1">
      <c r="A3049" s="261" t="s">
        <v>557</v>
      </c>
      <c r="B3049" s="89"/>
      <c r="C3049" s="262" t="s">
        <v>777</v>
      </c>
      <c r="D3049" s="84">
        <v>43595</v>
      </c>
      <c r="E3049" s="85" t="s">
        <v>6077</v>
      </c>
      <c r="F3049" s="85" t="s">
        <v>6</v>
      </c>
      <c r="G3049" s="85">
        <v>1117094</v>
      </c>
      <c r="H3049" s="89"/>
      <c r="I3049" s="263" t="s">
        <v>7035</v>
      </c>
      <c r="J3049" s="89"/>
      <c r="K3049" s="89"/>
      <c r="L3049" s="89"/>
      <c r="M3049" s="89"/>
      <c r="N3049" s="264">
        <v>0</v>
      </c>
      <c r="O3049" s="264">
        <v>50000</v>
      </c>
      <c r="P3049" s="89" t="s">
        <v>670</v>
      </c>
    </row>
    <row r="3050" spans="1:16" ht="76.5" hidden="1">
      <c r="A3050" s="261" t="s">
        <v>563</v>
      </c>
      <c r="B3050" s="89"/>
      <c r="C3050" s="262" t="s">
        <v>614</v>
      </c>
      <c r="D3050" s="84">
        <v>43595</v>
      </c>
      <c r="E3050" s="85" t="s">
        <v>6078</v>
      </c>
      <c r="F3050" s="85" t="s">
        <v>6</v>
      </c>
      <c r="G3050" s="85">
        <v>1117109</v>
      </c>
      <c r="H3050" s="89"/>
      <c r="I3050" s="263" t="s">
        <v>7036</v>
      </c>
      <c r="J3050" s="89"/>
      <c r="K3050" s="89"/>
      <c r="L3050" s="89"/>
      <c r="M3050" s="89"/>
      <c r="N3050" s="264">
        <v>0</v>
      </c>
      <c r="O3050" s="264">
        <v>3067.1</v>
      </c>
      <c r="P3050" s="89" t="s">
        <v>670</v>
      </c>
    </row>
    <row r="3051" spans="1:16" ht="51" hidden="1">
      <c r="A3051" s="261" t="s">
        <v>556</v>
      </c>
      <c r="B3051" s="89"/>
      <c r="C3051" s="262" t="s">
        <v>616</v>
      </c>
      <c r="D3051" s="84">
        <v>43595</v>
      </c>
      <c r="E3051" s="85" t="s">
        <v>6079</v>
      </c>
      <c r="F3051" s="85" t="s">
        <v>6</v>
      </c>
      <c r="G3051" s="85">
        <v>1117110</v>
      </c>
      <c r="H3051" s="89"/>
      <c r="I3051" s="263" t="s">
        <v>7037</v>
      </c>
      <c r="J3051" s="89"/>
      <c r="K3051" s="89"/>
      <c r="L3051" s="89"/>
      <c r="M3051" s="89"/>
      <c r="N3051" s="264">
        <v>0</v>
      </c>
      <c r="O3051" s="264">
        <v>894.82</v>
      </c>
      <c r="P3051" s="89" t="s">
        <v>670</v>
      </c>
    </row>
    <row r="3052" spans="1:16" ht="51" hidden="1">
      <c r="A3052" s="261">
        <v>513</v>
      </c>
      <c r="B3052" s="89"/>
      <c r="C3052" s="262" t="s">
        <v>171</v>
      </c>
      <c r="D3052" s="84">
        <v>43595</v>
      </c>
      <c r="E3052" s="85" t="s">
        <v>6080</v>
      </c>
      <c r="F3052" s="85" t="s">
        <v>15</v>
      </c>
      <c r="G3052" s="85">
        <v>1036077</v>
      </c>
      <c r="H3052" s="89"/>
      <c r="I3052" s="263" t="s">
        <v>7038</v>
      </c>
      <c r="J3052" s="89"/>
      <c r="K3052" s="89"/>
      <c r="L3052" s="89"/>
      <c r="M3052" s="89"/>
      <c r="N3052" s="264">
        <v>50</v>
      </c>
      <c r="O3052" s="264">
        <v>0</v>
      </c>
      <c r="P3052" s="89" t="s">
        <v>670</v>
      </c>
    </row>
    <row r="3053" spans="1:16" ht="63.75" hidden="1">
      <c r="A3053" s="261">
        <v>513</v>
      </c>
      <c r="B3053" s="89"/>
      <c r="C3053" s="262" t="s">
        <v>171</v>
      </c>
      <c r="D3053" s="84">
        <v>43595</v>
      </c>
      <c r="E3053" s="85" t="s">
        <v>6081</v>
      </c>
      <c r="F3053" s="85" t="s">
        <v>15</v>
      </c>
      <c r="G3053" s="85">
        <v>1036079</v>
      </c>
      <c r="H3053" s="89"/>
      <c r="I3053" s="263" t="s">
        <v>7039</v>
      </c>
      <c r="J3053" s="89"/>
      <c r="K3053" s="89"/>
      <c r="L3053" s="89"/>
      <c r="M3053" s="89"/>
      <c r="N3053" s="264">
        <v>50</v>
      </c>
      <c r="O3053" s="264">
        <v>0</v>
      </c>
      <c r="P3053" s="89" t="s">
        <v>670</v>
      </c>
    </row>
    <row r="3054" spans="1:16" ht="63.75" hidden="1">
      <c r="A3054" s="261">
        <v>513</v>
      </c>
      <c r="B3054" s="89"/>
      <c r="C3054" s="262" t="s">
        <v>171</v>
      </c>
      <c r="D3054" s="84">
        <v>43595</v>
      </c>
      <c r="E3054" s="85" t="s">
        <v>6082</v>
      </c>
      <c r="F3054" s="85" t="s">
        <v>15</v>
      </c>
      <c r="G3054" s="85">
        <v>1036081</v>
      </c>
      <c r="H3054" s="89"/>
      <c r="I3054" s="263" t="s">
        <v>7040</v>
      </c>
      <c r="J3054" s="89"/>
      <c r="K3054" s="89"/>
      <c r="L3054" s="89"/>
      <c r="M3054" s="89"/>
      <c r="N3054" s="264">
        <v>50</v>
      </c>
      <c r="O3054" s="264">
        <v>0</v>
      </c>
      <c r="P3054" s="89" t="s">
        <v>670</v>
      </c>
    </row>
    <row r="3055" spans="1:16" ht="51" hidden="1">
      <c r="A3055" s="261">
        <v>513</v>
      </c>
      <c r="B3055" s="89"/>
      <c r="C3055" s="262" t="s">
        <v>171</v>
      </c>
      <c r="D3055" s="84">
        <v>43595</v>
      </c>
      <c r="E3055" s="85" t="s">
        <v>6083</v>
      </c>
      <c r="F3055" s="85" t="s">
        <v>15</v>
      </c>
      <c r="G3055" s="85">
        <v>1036083</v>
      </c>
      <c r="H3055" s="89"/>
      <c r="I3055" s="263" t="s">
        <v>7041</v>
      </c>
      <c r="J3055" s="89"/>
      <c r="K3055" s="89"/>
      <c r="L3055" s="89"/>
      <c r="M3055" s="89"/>
      <c r="N3055" s="264">
        <v>50</v>
      </c>
      <c r="O3055" s="264">
        <v>0</v>
      </c>
      <c r="P3055" s="89" t="s">
        <v>670</v>
      </c>
    </row>
    <row r="3056" spans="1:16" ht="51" hidden="1">
      <c r="A3056" s="261">
        <v>513</v>
      </c>
      <c r="B3056" s="89"/>
      <c r="C3056" s="262" t="s">
        <v>171</v>
      </c>
      <c r="D3056" s="84">
        <v>43595</v>
      </c>
      <c r="E3056" s="85" t="s">
        <v>6084</v>
      </c>
      <c r="F3056" s="85" t="s">
        <v>15</v>
      </c>
      <c r="G3056" s="85">
        <v>1036085</v>
      </c>
      <c r="H3056" s="89"/>
      <c r="I3056" s="263" t="s">
        <v>7038</v>
      </c>
      <c r="J3056" s="89"/>
      <c r="K3056" s="89"/>
      <c r="L3056" s="89"/>
      <c r="M3056" s="89"/>
      <c r="N3056" s="264">
        <v>50</v>
      </c>
      <c r="O3056" s="264">
        <v>0</v>
      </c>
      <c r="P3056" s="89" t="s">
        <v>670</v>
      </c>
    </row>
    <row r="3057" spans="1:16" ht="89.25" hidden="1">
      <c r="A3057" s="261">
        <v>376</v>
      </c>
      <c r="B3057" s="89"/>
      <c r="C3057" s="262" t="s">
        <v>638</v>
      </c>
      <c r="D3057" s="84">
        <v>43595</v>
      </c>
      <c r="E3057" s="85" t="s">
        <v>6085</v>
      </c>
      <c r="F3057" s="85" t="s">
        <v>11</v>
      </c>
      <c r="G3057" s="85">
        <v>953833</v>
      </c>
      <c r="H3057" s="89"/>
      <c r="I3057" s="263" t="s">
        <v>7042</v>
      </c>
      <c r="J3057" s="89"/>
      <c r="K3057" s="89"/>
      <c r="L3057" s="89"/>
      <c r="M3057" s="89"/>
      <c r="N3057" s="264">
        <v>490</v>
      </c>
      <c r="O3057" s="264">
        <v>0</v>
      </c>
      <c r="P3057" s="89" t="s">
        <v>670</v>
      </c>
    </row>
    <row r="3058" spans="1:16" ht="51" hidden="1">
      <c r="A3058" s="261">
        <v>513</v>
      </c>
      <c r="B3058" s="89"/>
      <c r="C3058" s="262" t="s">
        <v>171</v>
      </c>
      <c r="D3058" s="84">
        <v>43595</v>
      </c>
      <c r="E3058" s="85" t="s">
        <v>6086</v>
      </c>
      <c r="F3058" s="85" t="s">
        <v>11</v>
      </c>
      <c r="G3058" s="85">
        <v>953840</v>
      </c>
      <c r="H3058" s="89"/>
      <c r="I3058" s="263" t="s">
        <v>7043</v>
      </c>
      <c r="J3058" s="89"/>
      <c r="K3058" s="89"/>
      <c r="L3058" s="89"/>
      <c r="M3058" s="89"/>
      <c r="N3058" s="264">
        <v>50</v>
      </c>
      <c r="O3058" s="264">
        <v>0</v>
      </c>
      <c r="P3058" s="89" t="s">
        <v>670</v>
      </c>
    </row>
    <row r="3059" spans="1:16" ht="51" hidden="1">
      <c r="A3059" s="261" t="s">
        <v>565</v>
      </c>
      <c r="B3059" s="89"/>
      <c r="C3059" s="262" t="s">
        <v>615</v>
      </c>
      <c r="D3059" s="84">
        <v>43598</v>
      </c>
      <c r="E3059" s="85" t="s">
        <v>6087</v>
      </c>
      <c r="F3059" s="85" t="s">
        <v>3</v>
      </c>
      <c r="G3059" s="85">
        <v>1740598</v>
      </c>
      <c r="H3059" s="89"/>
      <c r="I3059" s="263" t="s">
        <v>7044</v>
      </c>
      <c r="J3059" s="89"/>
      <c r="K3059" s="89"/>
      <c r="L3059" s="89"/>
      <c r="M3059" s="89"/>
      <c r="N3059" s="264">
        <v>0</v>
      </c>
      <c r="O3059" s="264">
        <v>25</v>
      </c>
      <c r="P3059" s="89" t="s">
        <v>670</v>
      </c>
    </row>
    <row r="3060" spans="1:16" ht="51" hidden="1">
      <c r="A3060" s="261">
        <v>526</v>
      </c>
      <c r="B3060" s="89"/>
      <c r="C3060" s="262" t="s">
        <v>610</v>
      </c>
      <c r="D3060" s="84">
        <v>43598</v>
      </c>
      <c r="E3060" s="85" t="s">
        <v>6088</v>
      </c>
      <c r="F3060" s="85" t="s">
        <v>3</v>
      </c>
      <c r="G3060" s="85">
        <v>1740594</v>
      </c>
      <c r="H3060" s="89"/>
      <c r="I3060" s="263" t="s">
        <v>7045</v>
      </c>
      <c r="J3060" s="89"/>
      <c r="K3060" s="89"/>
      <c r="L3060" s="89"/>
      <c r="M3060" s="89"/>
      <c r="N3060" s="264">
        <v>0</v>
      </c>
      <c r="O3060" s="264">
        <v>1089.74</v>
      </c>
      <c r="P3060" s="89" t="s">
        <v>670</v>
      </c>
    </row>
    <row r="3061" spans="1:16" ht="51" hidden="1">
      <c r="A3061" s="261" t="s">
        <v>565</v>
      </c>
      <c r="B3061" s="89"/>
      <c r="C3061" s="262" t="s">
        <v>615</v>
      </c>
      <c r="D3061" s="84">
        <v>43598</v>
      </c>
      <c r="E3061" s="85" t="s">
        <v>6089</v>
      </c>
      <c r="F3061" s="85" t="s">
        <v>3</v>
      </c>
      <c r="G3061" s="85">
        <v>1740565</v>
      </c>
      <c r="H3061" s="89"/>
      <c r="I3061" s="263" t="s">
        <v>7046</v>
      </c>
      <c r="J3061" s="89"/>
      <c r="K3061" s="89"/>
      <c r="L3061" s="89"/>
      <c r="M3061" s="89"/>
      <c r="N3061" s="264">
        <v>0</v>
      </c>
      <c r="O3061" s="264">
        <v>4661</v>
      </c>
      <c r="P3061" s="89" t="s">
        <v>670</v>
      </c>
    </row>
    <row r="3062" spans="1:16" ht="51" hidden="1">
      <c r="A3062" s="261">
        <v>526</v>
      </c>
      <c r="B3062" s="89"/>
      <c r="C3062" s="262" t="s">
        <v>610</v>
      </c>
      <c r="D3062" s="84">
        <v>43598</v>
      </c>
      <c r="E3062" s="85" t="s">
        <v>6090</v>
      </c>
      <c r="F3062" s="85" t="s">
        <v>3</v>
      </c>
      <c r="G3062" s="85">
        <v>1740545</v>
      </c>
      <c r="H3062" s="89"/>
      <c r="I3062" s="263" t="s">
        <v>7047</v>
      </c>
      <c r="J3062" s="89"/>
      <c r="K3062" s="89"/>
      <c r="L3062" s="89"/>
      <c r="M3062" s="89"/>
      <c r="N3062" s="264">
        <v>0</v>
      </c>
      <c r="O3062" s="264">
        <v>6.25</v>
      </c>
      <c r="P3062" s="89" t="s">
        <v>670</v>
      </c>
    </row>
    <row r="3063" spans="1:16" ht="51" hidden="1">
      <c r="A3063" s="261">
        <v>70</v>
      </c>
      <c r="B3063" s="89"/>
      <c r="C3063" s="262" t="s">
        <v>53</v>
      </c>
      <c r="D3063" s="84">
        <v>43598</v>
      </c>
      <c r="E3063" s="85" t="s">
        <v>6091</v>
      </c>
      <c r="F3063" s="85" t="s">
        <v>3</v>
      </c>
      <c r="G3063" s="85">
        <v>1740691</v>
      </c>
      <c r="H3063" s="89"/>
      <c r="I3063" s="263" t="s">
        <v>7048</v>
      </c>
      <c r="J3063" s="89"/>
      <c r="K3063" s="89"/>
      <c r="L3063" s="89"/>
      <c r="M3063" s="89"/>
      <c r="N3063" s="264">
        <v>0</v>
      </c>
      <c r="O3063" s="264">
        <v>8336</v>
      </c>
      <c r="P3063" s="89" t="s">
        <v>670</v>
      </c>
    </row>
    <row r="3064" spans="1:16" ht="63.75" hidden="1">
      <c r="A3064" s="261" t="s">
        <v>565</v>
      </c>
      <c r="B3064" s="89"/>
      <c r="C3064" s="262" t="s">
        <v>615</v>
      </c>
      <c r="D3064" s="84">
        <v>43598</v>
      </c>
      <c r="E3064" s="85" t="s">
        <v>6092</v>
      </c>
      <c r="F3064" s="85" t="s">
        <v>3</v>
      </c>
      <c r="G3064" s="85">
        <v>1740662</v>
      </c>
      <c r="H3064" s="89"/>
      <c r="I3064" s="263" t="s">
        <v>7049</v>
      </c>
      <c r="J3064" s="89"/>
      <c r="K3064" s="89"/>
      <c r="L3064" s="89"/>
      <c r="M3064" s="89"/>
      <c r="N3064" s="264">
        <v>0</v>
      </c>
      <c r="O3064" s="264">
        <v>1500</v>
      </c>
      <c r="P3064" s="89" t="s">
        <v>670</v>
      </c>
    </row>
    <row r="3065" spans="1:16" ht="51" hidden="1">
      <c r="A3065" s="261" t="s">
        <v>565</v>
      </c>
      <c r="B3065" s="89"/>
      <c r="C3065" s="262" t="s">
        <v>615</v>
      </c>
      <c r="D3065" s="84">
        <v>43598</v>
      </c>
      <c r="E3065" s="85" t="s">
        <v>6093</v>
      </c>
      <c r="F3065" s="85" t="s">
        <v>3</v>
      </c>
      <c r="G3065" s="85">
        <v>1740661</v>
      </c>
      <c r="H3065" s="89"/>
      <c r="I3065" s="263" t="s">
        <v>7050</v>
      </c>
      <c r="J3065" s="89"/>
      <c r="K3065" s="89"/>
      <c r="L3065" s="89"/>
      <c r="M3065" s="89"/>
      <c r="N3065" s="264">
        <v>0</v>
      </c>
      <c r="O3065" s="264">
        <v>50846.48</v>
      </c>
      <c r="P3065" s="89" t="s">
        <v>670</v>
      </c>
    </row>
    <row r="3066" spans="1:16" ht="38.25" hidden="1">
      <c r="A3066" s="261" t="s">
        <v>565</v>
      </c>
      <c r="B3066" s="89"/>
      <c r="C3066" s="262" t="s">
        <v>615</v>
      </c>
      <c r="D3066" s="84">
        <v>43598</v>
      </c>
      <c r="E3066" s="85" t="s">
        <v>6094</v>
      </c>
      <c r="F3066" s="85" t="s">
        <v>3</v>
      </c>
      <c r="G3066" s="85">
        <v>1740623</v>
      </c>
      <c r="H3066" s="89"/>
      <c r="I3066" s="263" t="s">
        <v>7051</v>
      </c>
      <c r="J3066" s="89"/>
      <c r="K3066" s="89"/>
      <c r="L3066" s="89"/>
      <c r="M3066" s="89"/>
      <c r="N3066" s="264">
        <v>0</v>
      </c>
      <c r="O3066" s="264">
        <v>1043.26</v>
      </c>
      <c r="P3066" s="89" t="s">
        <v>670</v>
      </c>
    </row>
    <row r="3067" spans="1:16" ht="51" hidden="1">
      <c r="A3067" s="261">
        <v>526</v>
      </c>
      <c r="B3067" s="89"/>
      <c r="C3067" s="262" t="s">
        <v>610</v>
      </c>
      <c r="D3067" s="84">
        <v>43598</v>
      </c>
      <c r="E3067" s="85" t="s">
        <v>6095</v>
      </c>
      <c r="F3067" s="85" t="s">
        <v>3</v>
      </c>
      <c r="G3067" s="85">
        <v>1740486</v>
      </c>
      <c r="H3067" s="89"/>
      <c r="I3067" s="263" t="s">
        <v>7052</v>
      </c>
      <c r="J3067" s="89"/>
      <c r="K3067" s="89"/>
      <c r="L3067" s="89"/>
      <c r="M3067" s="89"/>
      <c r="N3067" s="264">
        <v>0</v>
      </c>
      <c r="O3067" s="264">
        <v>263</v>
      </c>
      <c r="P3067" s="89" t="s">
        <v>741</v>
      </c>
    </row>
    <row r="3068" spans="1:16" ht="51" hidden="1">
      <c r="A3068" s="261" t="s">
        <v>565</v>
      </c>
      <c r="B3068" s="89"/>
      <c r="C3068" s="262" t="s">
        <v>615</v>
      </c>
      <c r="D3068" s="84">
        <v>43598</v>
      </c>
      <c r="E3068" s="85" t="s">
        <v>6096</v>
      </c>
      <c r="F3068" s="85" t="s">
        <v>3</v>
      </c>
      <c r="G3068" s="85">
        <v>1740463</v>
      </c>
      <c r="H3068" s="89"/>
      <c r="I3068" s="263" t="s">
        <v>7053</v>
      </c>
      <c r="J3068" s="89"/>
      <c r="K3068" s="89"/>
      <c r="L3068" s="89"/>
      <c r="M3068" s="89"/>
      <c r="N3068" s="264">
        <v>0</v>
      </c>
      <c r="O3068" s="264">
        <v>7212.1100000000006</v>
      </c>
      <c r="P3068" s="89" t="s">
        <v>670</v>
      </c>
    </row>
    <row r="3069" spans="1:16" ht="51" hidden="1">
      <c r="A3069" s="261" t="s">
        <v>565</v>
      </c>
      <c r="B3069" s="89"/>
      <c r="C3069" s="262" t="s">
        <v>615</v>
      </c>
      <c r="D3069" s="84">
        <v>43598</v>
      </c>
      <c r="E3069" s="85" t="s">
        <v>6097</v>
      </c>
      <c r="F3069" s="85" t="s">
        <v>3</v>
      </c>
      <c r="G3069" s="85">
        <v>1740457</v>
      </c>
      <c r="H3069" s="89"/>
      <c r="I3069" s="263" t="s">
        <v>7054</v>
      </c>
      <c r="J3069" s="89"/>
      <c r="K3069" s="89"/>
      <c r="L3069" s="89"/>
      <c r="M3069" s="89"/>
      <c r="N3069" s="264">
        <v>0</v>
      </c>
      <c r="O3069" s="264">
        <v>7212.1100000000006</v>
      </c>
      <c r="P3069" s="89" t="s">
        <v>670</v>
      </c>
    </row>
    <row r="3070" spans="1:16" ht="63.75" hidden="1">
      <c r="A3070" s="261">
        <v>382</v>
      </c>
      <c r="B3070" s="89"/>
      <c r="C3070" s="262" t="s">
        <v>1356</v>
      </c>
      <c r="D3070" s="84">
        <v>43598</v>
      </c>
      <c r="E3070" s="85" t="s">
        <v>6098</v>
      </c>
      <c r="F3070" s="85" t="s">
        <v>3</v>
      </c>
      <c r="G3070" s="85">
        <v>1740397</v>
      </c>
      <c r="H3070" s="89"/>
      <c r="I3070" s="263" t="s">
        <v>7055</v>
      </c>
      <c r="J3070" s="89"/>
      <c r="K3070" s="89"/>
      <c r="L3070" s="89"/>
      <c r="M3070" s="89"/>
      <c r="N3070" s="264">
        <v>0</v>
      </c>
      <c r="O3070" s="264">
        <v>10240.44</v>
      </c>
      <c r="P3070" s="89" t="s">
        <v>670</v>
      </c>
    </row>
    <row r="3071" spans="1:16" ht="38.25" hidden="1">
      <c r="A3071" s="261" t="s">
        <v>565</v>
      </c>
      <c r="B3071" s="89"/>
      <c r="C3071" s="262" t="s">
        <v>615</v>
      </c>
      <c r="D3071" s="84">
        <v>43598</v>
      </c>
      <c r="E3071" s="85" t="s">
        <v>6099</v>
      </c>
      <c r="F3071" s="85" t="s">
        <v>3</v>
      </c>
      <c r="G3071" s="85">
        <v>1740435</v>
      </c>
      <c r="H3071" s="89"/>
      <c r="I3071" s="263" t="s">
        <v>7056</v>
      </c>
      <c r="J3071" s="89"/>
      <c r="K3071" s="89"/>
      <c r="L3071" s="89"/>
      <c r="M3071" s="89"/>
      <c r="N3071" s="264">
        <v>0</v>
      </c>
      <c r="O3071" s="264">
        <v>145.56</v>
      </c>
      <c r="P3071" s="89" t="s">
        <v>670</v>
      </c>
    </row>
    <row r="3072" spans="1:16" ht="51" hidden="1">
      <c r="A3072" s="261">
        <v>16</v>
      </c>
      <c r="B3072" s="89"/>
      <c r="C3072" s="262" t="s">
        <v>43</v>
      </c>
      <c r="D3072" s="84">
        <v>43598</v>
      </c>
      <c r="E3072" s="85" t="s">
        <v>6100</v>
      </c>
      <c r="F3072" s="85" t="s">
        <v>3</v>
      </c>
      <c r="G3072" s="85">
        <v>1740432</v>
      </c>
      <c r="H3072" s="89"/>
      <c r="I3072" s="263" t="s">
        <v>7057</v>
      </c>
      <c r="J3072" s="89"/>
      <c r="K3072" s="89"/>
      <c r="L3072" s="89"/>
      <c r="M3072" s="89"/>
      <c r="N3072" s="264">
        <v>0</v>
      </c>
      <c r="O3072" s="264">
        <v>3482.94</v>
      </c>
      <c r="P3072" s="89" t="s">
        <v>670</v>
      </c>
    </row>
    <row r="3073" spans="1:16" ht="51" hidden="1">
      <c r="A3073" s="261" t="s">
        <v>565</v>
      </c>
      <c r="B3073" s="89"/>
      <c r="C3073" s="262" t="s">
        <v>615</v>
      </c>
      <c r="D3073" s="84">
        <v>43598</v>
      </c>
      <c r="E3073" s="85" t="s">
        <v>6101</v>
      </c>
      <c r="F3073" s="85" t="s">
        <v>3</v>
      </c>
      <c r="G3073" s="85">
        <v>1740393</v>
      </c>
      <c r="H3073" s="89"/>
      <c r="I3073" s="263" t="s">
        <v>7058</v>
      </c>
      <c r="J3073" s="89"/>
      <c r="K3073" s="89"/>
      <c r="L3073" s="89"/>
      <c r="M3073" s="89"/>
      <c r="N3073" s="264">
        <v>0</v>
      </c>
      <c r="O3073" s="264">
        <v>836.36</v>
      </c>
      <c r="P3073" s="89" t="s">
        <v>670</v>
      </c>
    </row>
    <row r="3074" spans="1:16" ht="51" hidden="1">
      <c r="A3074" s="261">
        <v>526</v>
      </c>
      <c r="B3074" s="89"/>
      <c r="C3074" s="262" t="s">
        <v>610</v>
      </c>
      <c r="D3074" s="84">
        <v>43598</v>
      </c>
      <c r="E3074" s="85" t="s">
        <v>6102</v>
      </c>
      <c r="F3074" s="85" t="s">
        <v>3</v>
      </c>
      <c r="G3074" s="85">
        <v>1740488</v>
      </c>
      <c r="H3074" s="89"/>
      <c r="I3074" s="263" t="s">
        <v>7059</v>
      </c>
      <c r="J3074" s="89"/>
      <c r="K3074" s="89"/>
      <c r="L3074" s="89"/>
      <c r="M3074" s="89"/>
      <c r="N3074" s="264">
        <v>0</v>
      </c>
      <c r="O3074" s="264">
        <v>942</v>
      </c>
      <c r="P3074" s="89" t="s">
        <v>670</v>
      </c>
    </row>
    <row r="3075" spans="1:16" ht="76.5" hidden="1">
      <c r="A3075" s="261" t="s">
        <v>557</v>
      </c>
      <c r="B3075" s="89"/>
      <c r="C3075" s="262" t="s">
        <v>777</v>
      </c>
      <c r="D3075" s="84">
        <v>43598</v>
      </c>
      <c r="E3075" s="85" t="s">
        <v>6103</v>
      </c>
      <c r="F3075" s="85" t="s">
        <v>6</v>
      </c>
      <c r="G3075" s="85">
        <v>1117754</v>
      </c>
      <c r="H3075" s="89"/>
      <c r="I3075" s="263" t="s">
        <v>7060</v>
      </c>
      <c r="J3075" s="89"/>
      <c r="K3075" s="89"/>
      <c r="L3075" s="89"/>
      <c r="M3075" s="89"/>
      <c r="N3075" s="264">
        <v>0</v>
      </c>
      <c r="O3075" s="264">
        <v>70000</v>
      </c>
      <c r="P3075" s="89" t="s">
        <v>670</v>
      </c>
    </row>
    <row r="3076" spans="1:16" ht="51" hidden="1">
      <c r="A3076" s="261">
        <v>513</v>
      </c>
      <c r="B3076" s="89"/>
      <c r="C3076" s="262" t="s">
        <v>171</v>
      </c>
      <c r="D3076" s="84">
        <v>43598</v>
      </c>
      <c r="E3076" s="85" t="s">
        <v>6104</v>
      </c>
      <c r="F3076" s="85" t="s">
        <v>15</v>
      </c>
      <c r="G3076" s="85">
        <v>1037552</v>
      </c>
      <c r="H3076" s="89"/>
      <c r="I3076" s="263" t="s">
        <v>7061</v>
      </c>
      <c r="J3076" s="89"/>
      <c r="K3076" s="89"/>
      <c r="L3076" s="89"/>
      <c r="M3076" s="89"/>
      <c r="N3076" s="264">
        <v>50</v>
      </c>
      <c r="O3076" s="264">
        <v>0</v>
      </c>
      <c r="P3076" s="89" t="s">
        <v>670</v>
      </c>
    </row>
    <row r="3077" spans="1:16" ht="51" hidden="1">
      <c r="A3077" s="261">
        <v>513</v>
      </c>
      <c r="B3077" s="89"/>
      <c r="C3077" s="262" t="s">
        <v>171</v>
      </c>
      <c r="D3077" s="84">
        <v>43598</v>
      </c>
      <c r="E3077" s="85" t="s">
        <v>6105</v>
      </c>
      <c r="F3077" s="85" t="s">
        <v>15</v>
      </c>
      <c r="G3077" s="85">
        <v>1037554</v>
      </c>
      <c r="H3077" s="89"/>
      <c r="I3077" s="263" t="s">
        <v>7062</v>
      </c>
      <c r="J3077" s="89"/>
      <c r="K3077" s="89"/>
      <c r="L3077" s="89"/>
      <c r="M3077" s="89"/>
      <c r="N3077" s="264">
        <v>50</v>
      </c>
      <c r="O3077" s="264">
        <v>0</v>
      </c>
      <c r="P3077" s="89" t="s">
        <v>670</v>
      </c>
    </row>
    <row r="3078" spans="1:16" ht="51" hidden="1">
      <c r="A3078" s="261">
        <v>513</v>
      </c>
      <c r="B3078" s="89"/>
      <c r="C3078" s="262" t="s">
        <v>171</v>
      </c>
      <c r="D3078" s="84">
        <v>43598</v>
      </c>
      <c r="E3078" s="85" t="s">
        <v>6106</v>
      </c>
      <c r="F3078" s="85" t="s">
        <v>15</v>
      </c>
      <c r="G3078" s="85">
        <v>1037556</v>
      </c>
      <c r="H3078" s="89"/>
      <c r="I3078" s="263" t="s">
        <v>7063</v>
      </c>
      <c r="J3078" s="89"/>
      <c r="K3078" s="89"/>
      <c r="L3078" s="89"/>
      <c r="M3078" s="89"/>
      <c r="N3078" s="264">
        <v>50</v>
      </c>
      <c r="O3078" s="264">
        <v>0</v>
      </c>
      <c r="P3078" s="89" t="s">
        <v>670</v>
      </c>
    </row>
    <row r="3079" spans="1:16" ht="51" hidden="1">
      <c r="A3079" s="261">
        <v>513</v>
      </c>
      <c r="B3079" s="89"/>
      <c r="C3079" s="262" t="s">
        <v>171</v>
      </c>
      <c r="D3079" s="84">
        <v>43598</v>
      </c>
      <c r="E3079" s="85" t="s">
        <v>6107</v>
      </c>
      <c r="F3079" s="85" t="s">
        <v>15</v>
      </c>
      <c r="G3079" s="85">
        <v>1037408</v>
      </c>
      <c r="H3079" s="89"/>
      <c r="I3079" s="263" t="s">
        <v>719</v>
      </c>
      <c r="J3079" s="89"/>
      <c r="K3079" s="89"/>
      <c r="L3079" s="89"/>
      <c r="M3079" s="89"/>
      <c r="N3079" s="264">
        <v>50</v>
      </c>
      <c r="O3079" s="264">
        <v>0</v>
      </c>
      <c r="P3079" s="89" t="s">
        <v>670</v>
      </c>
    </row>
    <row r="3080" spans="1:16" ht="76.5" hidden="1">
      <c r="A3080" s="261" t="s">
        <v>557</v>
      </c>
      <c r="B3080" s="89"/>
      <c r="C3080" s="262" t="s">
        <v>777</v>
      </c>
      <c r="D3080" s="84">
        <v>43598</v>
      </c>
      <c r="E3080" s="85" t="s">
        <v>6108</v>
      </c>
      <c r="F3080" s="85" t="s">
        <v>6</v>
      </c>
      <c r="G3080" s="85">
        <v>953883</v>
      </c>
      <c r="H3080" s="89"/>
      <c r="I3080" s="263" t="s">
        <v>7064</v>
      </c>
      <c r="J3080" s="89"/>
      <c r="K3080" s="89"/>
      <c r="L3080" s="89"/>
      <c r="M3080" s="89"/>
      <c r="N3080" s="264">
        <v>0</v>
      </c>
      <c r="O3080" s="264">
        <v>1880820.96</v>
      </c>
      <c r="P3080" s="89" t="s">
        <v>670</v>
      </c>
    </row>
    <row r="3081" spans="1:16" ht="51" hidden="1">
      <c r="A3081" s="261">
        <v>117</v>
      </c>
      <c r="B3081" s="89"/>
      <c r="C3081" s="262" t="s">
        <v>62</v>
      </c>
      <c r="D3081" s="84">
        <v>43598</v>
      </c>
      <c r="E3081" s="85" t="s">
        <v>6109</v>
      </c>
      <c r="F3081" s="85" t="s">
        <v>11</v>
      </c>
      <c r="G3081" s="85">
        <v>953990</v>
      </c>
      <c r="H3081" s="89"/>
      <c r="I3081" s="263" t="s">
        <v>7065</v>
      </c>
      <c r="J3081" s="89"/>
      <c r="K3081" s="89"/>
      <c r="L3081" s="89"/>
      <c r="M3081" s="89"/>
      <c r="N3081" s="264">
        <v>50</v>
      </c>
      <c r="O3081" s="264">
        <v>0</v>
      </c>
      <c r="P3081" s="89" t="s">
        <v>670</v>
      </c>
    </row>
    <row r="3082" spans="1:16" ht="51" hidden="1">
      <c r="A3082" s="261">
        <v>513</v>
      </c>
      <c r="B3082" s="89"/>
      <c r="C3082" s="262" t="s">
        <v>171</v>
      </c>
      <c r="D3082" s="84">
        <v>43598</v>
      </c>
      <c r="E3082" s="85" t="s">
        <v>6110</v>
      </c>
      <c r="F3082" s="85" t="s">
        <v>15</v>
      </c>
      <c r="G3082" s="85">
        <v>1037558</v>
      </c>
      <c r="H3082" s="89"/>
      <c r="I3082" s="263" t="s">
        <v>7066</v>
      </c>
      <c r="J3082" s="89"/>
      <c r="K3082" s="89"/>
      <c r="L3082" s="89"/>
      <c r="M3082" s="89"/>
      <c r="N3082" s="264">
        <v>50</v>
      </c>
      <c r="O3082" s="264">
        <v>0</v>
      </c>
      <c r="P3082" s="89" t="s">
        <v>670</v>
      </c>
    </row>
    <row r="3083" spans="1:16" ht="51" hidden="1">
      <c r="A3083" s="261">
        <v>513</v>
      </c>
      <c r="B3083" s="89"/>
      <c r="C3083" s="262" t="s">
        <v>171</v>
      </c>
      <c r="D3083" s="84">
        <v>43598</v>
      </c>
      <c r="E3083" s="85" t="s">
        <v>6111</v>
      </c>
      <c r="F3083" s="85" t="s">
        <v>15</v>
      </c>
      <c r="G3083" s="85">
        <v>1037560</v>
      </c>
      <c r="H3083" s="89"/>
      <c r="I3083" s="263" t="s">
        <v>7067</v>
      </c>
      <c r="J3083" s="89"/>
      <c r="K3083" s="89"/>
      <c r="L3083" s="89"/>
      <c r="M3083" s="89"/>
      <c r="N3083" s="264">
        <v>50</v>
      </c>
      <c r="O3083" s="264">
        <v>0</v>
      </c>
      <c r="P3083" s="89" t="s">
        <v>670</v>
      </c>
    </row>
    <row r="3084" spans="1:16" ht="51" hidden="1">
      <c r="A3084" s="261">
        <v>48</v>
      </c>
      <c r="B3084" s="89"/>
      <c r="C3084" s="262" t="s">
        <v>50</v>
      </c>
      <c r="D3084" s="84">
        <v>43599</v>
      </c>
      <c r="E3084" s="85" t="s">
        <v>6112</v>
      </c>
      <c r="F3084" s="85" t="s">
        <v>3</v>
      </c>
      <c r="G3084" s="85">
        <v>1741027</v>
      </c>
      <c r="H3084" s="89"/>
      <c r="I3084" s="263" t="s">
        <v>7068</v>
      </c>
      <c r="J3084" s="89"/>
      <c r="K3084" s="89"/>
      <c r="L3084" s="89"/>
      <c r="M3084" s="89"/>
      <c r="N3084" s="264">
        <v>0</v>
      </c>
      <c r="O3084" s="264">
        <v>550</v>
      </c>
      <c r="P3084" s="89" t="s">
        <v>670</v>
      </c>
    </row>
    <row r="3085" spans="1:16" ht="38.25" hidden="1">
      <c r="A3085" s="261">
        <v>291</v>
      </c>
      <c r="B3085" s="89"/>
      <c r="C3085" s="262" t="s">
        <v>129</v>
      </c>
      <c r="D3085" s="84">
        <v>43599</v>
      </c>
      <c r="E3085" s="85" t="s">
        <v>6113</v>
      </c>
      <c r="F3085" s="85" t="s">
        <v>3</v>
      </c>
      <c r="G3085" s="85">
        <v>1741031</v>
      </c>
      <c r="H3085" s="89"/>
      <c r="I3085" s="263" t="s">
        <v>7069</v>
      </c>
      <c r="J3085" s="89"/>
      <c r="K3085" s="89"/>
      <c r="L3085" s="89"/>
      <c r="M3085" s="89"/>
      <c r="N3085" s="264">
        <v>0</v>
      </c>
      <c r="O3085" s="264">
        <v>6</v>
      </c>
      <c r="P3085" s="89" t="s">
        <v>670</v>
      </c>
    </row>
    <row r="3086" spans="1:16" ht="51" hidden="1">
      <c r="A3086" s="261">
        <v>526</v>
      </c>
      <c r="B3086" s="89"/>
      <c r="C3086" s="262" t="s">
        <v>610</v>
      </c>
      <c r="D3086" s="84">
        <v>43599</v>
      </c>
      <c r="E3086" s="85" t="s">
        <v>6114</v>
      </c>
      <c r="F3086" s="85" t="s">
        <v>3</v>
      </c>
      <c r="G3086" s="85">
        <v>1741022</v>
      </c>
      <c r="H3086" s="89"/>
      <c r="I3086" s="263" t="s">
        <v>7070</v>
      </c>
      <c r="J3086" s="89"/>
      <c r="K3086" s="89"/>
      <c r="L3086" s="89"/>
      <c r="M3086" s="89"/>
      <c r="N3086" s="264">
        <v>0</v>
      </c>
      <c r="O3086" s="264">
        <v>64.930000000000007</v>
      </c>
      <c r="P3086" s="89" t="s">
        <v>670</v>
      </c>
    </row>
    <row r="3087" spans="1:16" ht="51" hidden="1">
      <c r="A3087" s="261" t="s">
        <v>565</v>
      </c>
      <c r="B3087" s="89"/>
      <c r="C3087" s="262" t="s">
        <v>615</v>
      </c>
      <c r="D3087" s="84">
        <v>43599</v>
      </c>
      <c r="E3087" s="85" t="s">
        <v>6115</v>
      </c>
      <c r="F3087" s="85" t="s">
        <v>3</v>
      </c>
      <c r="G3087" s="85">
        <v>1740972</v>
      </c>
      <c r="H3087" s="89"/>
      <c r="I3087" s="263" t="s">
        <v>7071</v>
      </c>
      <c r="J3087" s="89"/>
      <c r="K3087" s="89"/>
      <c r="L3087" s="89"/>
      <c r="M3087" s="89"/>
      <c r="N3087" s="264">
        <v>0</v>
      </c>
      <c r="O3087" s="264">
        <v>4000</v>
      </c>
      <c r="P3087" s="89" t="s">
        <v>670</v>
      </c>
    </row>
    <row r="3088" spans="1:16" ht="63.75" hidden="1">
      <c r="A3088" s="261">
        <v>592</v>
      </c>
      <c r="B3088" s="89"/>
      <c r="C3088" s="262" t="s">
        <v>645</v>
      </c>
      <c r="D3088" s="84">
        <v>43599</v>
      </c>
      <c r="E3088" s="85" t="s">
        <v>6116</v>
      </c>
      <c r="F3088" s="85" t="s">
        <v>3</v>
      </c>
      <c r="G3088" s="85">
        <v>1741162</v>
      </c>
      <c r="H3088" s="89"/>
      <c r="I3088" s="263" t="s">
        <v>7072</v>
      </c>
      <c r="J3088" s="89"/>
      <c r="K3088" s="89"/>
      <c r="L3088" s="89"/>
      <c r="M3088" s="89"/>
      <c r="N3088" s="264">
        <v>0</v>
      </c>
      <c r="O3088" s="264">
        <v>86</v>
      </c>
      <c r="P3088" s="89" t="s">
        <v>670</v>
      </c>
    </row>
    <row r="3089" spans="1:16" ht="63.75" hidden="1">
      <c r="A3089" s="261">
        <v>592</v>
      </c>
      <c r="B3089" s="89"/>
      <c r="C3089" s="262" t="s">
        <v>645</v>
      </c>
      <c r="D3089" s="84">
        <v>43599</v>
      </c>
      <c r="E3089" s="85" t="s">
        <v>6117</v>
      </c>
      <c r="F3089" s="85" t="s">
        <v>3</v>
      </c>
      <c r="G3089" s="85">
        <v>1741159</v>
      </c>
      <c r="H3089" s="89"/>
      <c r="I3089" s="263" t="s">
        <v>7073</v>
      </c>
      <c r="J3089" s="89"/>
      <c r="K3089" s="89"/>
      <c r="L3089" s="89"/>
      <c r="M3089" s="89"/>
      <c r="N3089" s="264">
        <v>0</v>
      </c>
      <c r="O3089" s="264">
        <v>1803</v>
      </c>
      <c r="P3089" s="89" t="s">
        <v>670</v>
      </c>
    </row>
    <row r="3090" spans="1:16" ht="51" hidden="1">
      <c r="A3090" s="261">
        <v>70</v>
      </c>
      <c r="B3090" s="89"/>
      <c r="C3090" s="262" t="s">
        <v>53</v>
      </c>
      <c r="D3090" s="84">
        <v>43599</v>
      </c>
      <c r="E3090" s="85" t="s">
        <v>6118</v>
      </c>
      <c r="F3090" s="85" t="s">
        <v>3</v>
      </c>
      <c r="G3090" s="85">
        <v>1741124</v>
      </c>
      <c r="H3090" s="89"/>
      <c r="I3090" s="263" t="s">
        <v>7074</v>
      </c>
      <c r="J3090" s="89"/>
      <c r="K3090" s="89"/>
      <c r="L3090" s="89"/>
      <c r="M3090" s="89"/>
      <c r="N3090" s="264">
        <v>0</v>
      </c>
      <c r="O3090" s="264">
        <v>185</v>
      </c>
      <c r="P3090" s="89" t="s">
        <v>670</v>
      </c>
    </row>
    <row r="3091" spans="1:16" ht="38.25" hidden="1">
      <c r="A3091" s="261" t="s">
        <v>565</v>
      </c>
      <c r="B3091" s="89"/>
      <c r="C3091" s="262" t="s">
        <v>615</v>
      </c>
      <c r="D3091" s="84">
        <v>43599</v>
      </c>
      <c r="E3091" s="85" t="s">
        <v>6119</v>
      </c>
      <c r="F3091" s="85" t="s">
        <v>3</v>
      </c>
      <c r="G3091" s="85">
        <v>1740924</v>
      </c>
      <c r="H3091" s="89"/>
      <c r="I3091" s="263" t="s">
        <v>7075</v>
      </c>
      <c r="J3091" s="89"/>
      <c r="K3091" s="89"/>
      <c r="L3091" s="89"/>
      <c r="M3091" s="89"/>
      <c r="N3091" s="264">
        <v>0</v>
      </c>
      <c r="O3091" s="264">
        <v>10355.94</v>
      </c>
      <c r="P3091" s="89" t="s">
        <v>670</v>
      </c>
    </row>
    <row r="3092" spans="1:16" ht="51" hidden="1">
      <c r="A3092" s="261" t="s">
        <v>565</v>
      </c>
      <c r="B3092" s="89"/>
      <c r="C3092" s="262" t="s">
        <v>615</v>
      </c>
      <c r="D3092" s="84">
        <v>43599</v>
      </c>
      <c r="E3092" s="85" t="s">
        <v>6120</v>
      </c>
      <c r="F3092" s="85" t="s">
        <v>3</v>
      </c>
      <c r="G3092" s="85">
        <v>1740922</v>
      </c>
      <c r="H3092" s="89"/>
      <c r="I3092" s="263" t="s">
        <v>7076</v>
      </c>
      <c r="J3092" s="89"/>
      <c r="K3092" s="89"/>
      <c r="L3092" s="89"/>
      <c r="M3092" s="89"/>
      <c r="N3092" s="264">
        <v>0</v>
      </c>
      <c r="O3092" s="264">
        <v>71.850000000000009</v>
      </c>
      <c r="P3092" s="89" t="s">
        <v>670</v>
      </c>
    </row>
    <row r="3093" spans="1:16" ht="51" hidden="1">
      <c r="A3093" s="261" t="s">
        <v>565</v>
      </c>
      <c r="B3093" s="89"/>
      <c r="C3093" s="262" t="s">
        <v>615</v>
      </c>
      <c r="D3093" s="84">
        <v>43599</v>
      </c>
      <c r="E3093" s="85" t="s">
        <v>6121</v>
      </c>
      <c r="F3093" s="85" t="s">
        <v>3</v>
      </c>
      <c r="G3093" s="85">
        <v>1740921</v>
      </c>
      <c r="H3093" s="89"/>
      <c r="I3093" s="263" t="s">
        <v>7077</v>
      </c>
      <c r="J3093" s="89"/>
      <c r="K3093" s="89"/>
      <c r="L3093" s="89"/>
      <c r="M3093" s="89"/>
      <c r="N3093" s="264">
        <v>0</v>
      </c>
      <c r="O3093" s="264">
        <v>139.1</v>
      </c>
      <c r="P3093" s="89" t="s">
        <v>670</v>
      </c>
    </row>
    <row r="3094" spans="1:16" ht="51" hidden="1">
      <c r="A3094" s="261" t="s">
        <v>565</v>
      </c>
      <c r="B3094" s="89"/>
      <c r="C3094" s="262" t="s">
        <v>615</v>
      </c>
      <c r="D3094" s="84">
        <v>43599</v>
      </c>
      <c r="E3094" s="85" t="s">
        <v>6122</v>
      </c>
      <c r="F3094" s="85" t="s">
        <v>3</v>
      </c>
      <c r="G3094" s="85">
        <v>1740918</v>
      </c>
      <c r="H3094" s="89"/>
      <c r="I3094" s="263" t="s">
        <v>7078</v>
      </c>
      <c r="J3094" s="89"/>
      <c r="K3094" s="89"/>
      <c r="L3094" s="89"/>
      <c r="M3094" s="89"/>
      <c r="N3094" s="264">
        <v>0</v>
      </c>
      <c r="O3094" s="264">
        <v>1923.22</v>
      </c>
      <c r="P3094" s="89" t="s">
        <v>670</v>
      </c>
    </row>
    <row r="3095" spans="1:16" ht="51" hidden="1">
      <c r="A3095" s="261">
        <v>16</v>
      </c>
      <c r="B3095" s="89"/>
      <c r="C3095" s="262" t="s">
        <v>43</v>
      </c>
      <c r="D3095" s="84">
        <v>43599</v>
      </c>
      <c r="E3095" s="85" t="s">
        <v>6123</v>
      </c>
      <c r="F3095" s="85" t="s">
        <v>3</v>
      </c>
      <c r="G3095" s="85">
        <v>1740916</v>
      </c>
      <c r="H3095" s="89"/>
      <c r="I3095" s="263" t="s">
        <v>7079</v>
      </c>
      <c r="J3095" s="89"/>
      <c r="K3095" s="89"/>
      <c r="L3095" s="89"/>
      <c r="M3095" s="89"/>
      <c r="N3095" s="264">
        <v>0</v>
      </c>
      <c r="O3095" s="264">
        <v>4000</v>
      </c>
      <c r="P3095" s="89" t="s">
        <v>670</v>
      </c>
    </row>
    <row r="3096" spans="1:16" ht="63.75" hidden="1">
      <c r="A3096" s="261">
        <v>310</v>
      </c>
      <c r="B3096" s="89"/>
      <c r="C3096" s="262" t="s">
        <v>141</v>
      </c>
      <c r="D3096" s="84">
        <v>43599</v>
      </c>
      <c r="E3096" s="85" t="s">
        <v>6124</v>
      </c>
      <c r="F3096" s="85" t="s">
        <v>3</v>
      </c>
      <c r="G3096" s="85">
        <v>1740914</v>
      </c>
      <c r="H3096" s="89"/>
      <c r="I3096" s="263" t="s">
        <v>7080</v>
      </c>
      <c r="J3096" s="89"/>
      <c r="K3096" s="89"/>
      <c r="L3096" s="89"/>
      <c r="M3096" s="89"/>
      <c r="N3096" s="264">
        <v>0</v>
      </c>
      <c r="O3096" s="264">
        <v>1323.9</v>
      </c>
      <c r="P3096" s="89" t="s">
        <v>670</v>
      </c>
    </row>
    <row r="3097" spans="1:16" ht="51" hidden="1">
      <c r="A3097" s="261">
        <v>25</v>
      </c>
      <c r="B3097" s="89"/>
      <c r="C3097" s="262" t="s">
        <v>45</v>
      </c>
      <c r="D3097" s="84">
        <v>43599</v>
      </c>
      <c r="E3097" s="85" t="s">
        <v>6125</v>
      </c>
      <c r="F3097" s="85" t="s">
        <v>3</v>
      </c>
      <c r="G3097" s="85">
        <v>1740872</v>
      </c>
      <c r="H3097" s="89"/>
      <c r="I3097" s="263" t="s">
        <v>7081</v>
      </c>
      <c r="J3097" s="89"/>
      <c r="K3097" s="89"/>
      <c r="L3097" s="89"/>
      <c r="M3097" s="89"/>
      <c r="N3097" s="264">
        <v>0</v>
      </c>
      <c r="O3097" s="264">
        <v>193.20000000000002</v>
      </c>
      <c r="P3097" s="89" t="s">
        <v>670</v>
      </c>
    </row>
    <row r="3098" spans="1:16" ht="63.75" hidden="1">
      <c r="A3098" s="261">
        <v>310</v>
      </c>
      <c r="B3098" s="89"/>
      <c r="C3098" s="262" t="s">
        <v>141</v>
      </c>
      <c r="D3098" s="84">
        <v>43599</v>
      </c>
      <c r="E3098" s="85" t="s">
        <v>6126</v>
      </c>
      <c r="F3098" s="85" t="s">
        <v>3</v>
      </c>
      <c r="G3098" s="85">
        <v>1740917</v>
      </c>
      <c r="H3098" s="89"/>
      <c r="I3098" s="263" t="s">
        <v>7082</v>
      </c>
      <c r="J3098" s="89"/>
      <c r="K3098" s="89"/>
      <c r="L3098" s="89"/>
      <c r="M3098" s="89"/>
      <c r="N3098" s="264">
        <v>0</v>
      </c>
      <c r="O3098" s="264">
        <v>5</v>
      </c>
      <c r="P3098" s="89" t="s">
        <v>670</v>
      </c>
    </row>
    <row r="3099" spans="1:16" ht="51" hidden="1">
      <c r="A3099" s="261">
        <v>190</v>
      </c>
      <c r="B3099" s="89"/>
      <c r="C3099" s="262" t="s">
        <v>92</v>
      </c>
      <c r="D3099" s="84">
        <v>43599</v>
      </c>
      <c r="E3099" s="85" t="s">
        <v>6127</v>
      </c>
      <c r="F3099" s="85" t="s">
        <v>3</v>
      </c>
      <c r="G3099" s="85">
        <v>1740868</v>
      </c>
      <c r="H3099" s="89"/>
      <c r="I3099" s="263" t="s">
        <v>7083</v>
      </c>
      <c r="J3099" s="89"/>
      <c r="K3099" s="89"/>
      <c r="L3099" s="89"/>
      <c r="M3099" s="89"/>
      <c r="N3099" s="264">
        <v>0</v>
      </c>
      <c r="O3099" s="264">
        <v>500</v>
      </c>
      <c r="P3099" s="89" t="s">
        <v>670</v>
      </c>
    </row>
    <row r="3100" spans="1:16" ht="51" hidden="1">
      <c r="A3100" s="261" t="s">
        <v>565</v>
      </c>
      <c r="B3100" s="89"/>
      <c r="C3100" s="262" t="s">
        <v>615</v>
      </c>
      <c r="D3100" s="84">
        <v>43599</v>
      </c>
      <c r="E3100" s="85" t="s">
        <v>6128</v>
      </c>
      <c r="F3100" s="85" t="s">
        <v>3</v>
      </c>
      <c r="G3100" s="85">
        <v>1740867</v>
      </c>
      <c r="H3100" s="89"/>
      <c r="I3100" s="263" t="s">
        <v>7084</v>
      </c>
      <c r="J3100" s="89"/>
      <c r="K3100" s="89"/>
      <c r="L3100" s="89"/>
      <c r="M3100" s="89"/>
      <c r="N3100" s="264">
        <v>0</v>
      </c>
      <c r="O3100" s="264">
        <v>414</v>
      </c>
      <c r="P3100" s="89" t="s">
        <v>670</v>
      </c>
    </row>
    <row r="3101" spans="1:16" ht="38.25" hidden="1">
      <c r="A3101" s="261">
        <v>70</v>
      </c>
      <c r="B3101" s="89"/>
      <c r="C3101" s="262" t="s">
        <v>53</v>
      </c>
      <c r="D3101" s="84">
        <v>43599</v>
      </c>
      <c r="E3101" s="85" t="s">
        <v>6129</v>
      </c>
      <c r="F3101" s="85" t="s">
        <v>3</v>
      </c>
      <c r="G3101" s="85">
        <v>1740847</v>
      </c>
      <c r="H3101" s="89"/>
      <c r="I3101" s="263" t="s">
        <v>7085</v>
      </c>
      <c r="J3101" s="89"/>
      <c r="K3101" s="89"/>
      <c r="L3101" s="89"/>
      <c r="M3101" s="89"/>
      <c r="N3101" s="264">
        <v>0</v>
      </c>
      <c r="O3101" s="264">
        <v>20</v>
      </c>
      <c r="P3101" s="89" t="s">
        <v>670</v>
      </c>
    </row>
    <row r="3102" spans="1:16" ht="38.25" hidden="1">
      <c r="A3102" s="261" t="s">
        <v>565</v>
      </c>
      <c r="B3102" s="89"/>
      <c r="C3102" s="262" t="s">
        <v>615</v>
      </c>
      <c r="D3102" s="84">
        <v>43599</v>
      </c>
      <c r="E3102" s="85" t="s">
        <v>6130</v>
      </c>
      <c r="F3102" s="85" t="s">
        <v>3</v>
      </c>
      <c r="G3102" s="85">
        <v>1740848</v>
      </c>
      <c r="H3102" s="89"/>
      <c r="I3102" s="263" t="s">
        <v>7086</v>
      </c>
      <c r="J3102" s="89"/>
      <c r="K3102" s="89"/>
      <c r="L3102" s="89"/>
      <c r="M3102" s="89"/>
      <c r="N3102" s="264">
        <v>0</v>
      </c>
      <c r="O3102" s="264">
        <v>1027.07</v>
      </c>
      <c r="P3102" s="89" t="s">
        <v>670</v>
      </c>
    </row>
    <row r="3103" spans="1:16" ht="38.25" hidden="1">
      <c r="A3103" s="261">
        <v>86</v>
      </c>
      <c r="B3103" s="89"/>
      <c r="C3103" s="262" t="s">
        <v>56</v>
      </c>
      <c r="D3103" s="84">
        <v>43599</v>
      </c>
      <c r="E3103" s="85" t="s">
        <v>6131</v>
      </c>
      <c r="F3103" s="85" t="s">
        <v>3</v>
      </c>
      <c r="G3103" s="85">
        <v>1740849</v>
      </c>
      <c r="H3103" s="89"/>
      <c r="I3103" s="263" t="s">
        <v>7087</v>
      </c>
      <c r="J3103" s="89"/>
      <c r="K3103" s="89"/>
      <c r="L3103" s="89"/>
      <c r="M3103" s="89"/>
      <c r="N3103" s="264">
        <v>0</v>
      </c>
      <c r="O3103" s="264">
        <v>5113</v>
      </c>
      <c r="P3103" s="89" t="s">
        <v>670</v>
      </c>
    </row>
    <row r="3104" spans="1:16" ht="102" hidden="1">
      <c r="A3104" s="261" t="s">
        <v>559</v>
      </c>
      <c r="B3104" s="89"/>
      <c r="C3104" s="262" t="s">
        <v>759</v>
      </c>
      <c r="D3104" s="84">
        <v>43599</v>
      </c>
      <c r="E3104" s="85" t="s">
        <v>6132</v>
      </c>
      <c r="F3104" s="85" t="s">
        <v>628</v>
      </c>
      <c r="G3104" s="85">
        <v>401372</v>
      </c>
      <c r="H3104" s="89"/>
      <c r="I3104" s="263" t="s">
        <v>7088</v>
      </c>
      <c r="J3104" s="89"/>
      <c r="K3104" s="89"/>
      <c r="L3104" s="89"/>
      <c r="M3104" s="89"/>
      <c r="N3104" s="264">
        <v>0</v>
      </c>
      <c r="O3104" s="264">
        <v>2500</v>
      </c>
      <c r="P3104" s="89" t="s">
        <v>670</v>
      </c>
    </row>
    <row r="3105" spans="1:16" ht="51" hidden="1">
      <c r="A3105" s="261">
        <v>41</v>
      </c>
      <c r="B3105" s="89"/>
      <c r="C3105" s="262" t="s">
        <v>47</v>
      </c>
      <c r="D3105" s="84">
        <v>43599</v>
      </c>
      <c r="E3105" s="85" t="s">
        <v>6133</v>
      </c>
      <c r="F3105" s="85" t="s">
        <v>6</v>
      </c>
      <c r="G3105" s="85">
        <v>1118044</v>
      </c>
      <c r="H3105" s="89"/>
      <c r="I3105" s="263" t="s">
        <v>7089</v>
      </c>
      <c r="J3105" s="89"/>
      <c r="K3105" s="89"/>
      <c r="L3105" s="89"/>
      <c r="M3105" s="89"/>
      <c r="N3105" s="264">
        <v>0</v>
      </c>
      <c r="O3105" s="264">
        <v>197708</v>
      </c>
      <c r="P3105" s="89" t="s">
        <v>670</v>
      </c>
    </row>
    <row r="3106" spans="1:16" ht="51" hidden="1">
      <c r="A3106" s="261">
        <v>41</v>
      </c>
      <c r="B3106" s="89"/>
      <c r="C3106" s="262" t="s">
        <v>47</v>
      </c>
      <c r="D3106" s="84">
        <v>43599</v>
      </c>
      <c r="E3106" s="85" t="s">
        <v>6134</v>
      </c>
      <c r="F3106" s="85" t="s">
        <v>6</v>
      </c>
      <c r="G3106" s="85">
        <v>1118045</v>
      </c>
      <c r="H3106" s="89"/>
      <c r="I3106" s="263" t="s">
        <v>7090</v>
      </c>
      <c r="J3106" s="89"/>
      <c r="K3106" s="89"/>
      <c r="L3106" s="89"/>
      <c r="M3106" s="89"/>
      <c r="N3106" s="264">
        <v>0</v>
      </c>
      <c r="O3106" s="264">
        <v>175000</v>
      </c>
      <c r="P3106" s="89" t="s">
        <v>670</v>
      </c>
    </row>
    <row r="3107" spans="1:16" ht="76.5" hidden="1">
      <c r="A3107" s="261" t="s">
        <v>557</v>
      </c>
      <c r="B3107" s="89"/>
      <c r="C3107" s="262" t="s">
        <v>777</v>
      </c>
      <c r="D3107" s="84">
        <v>43599</v>
      </c>
      <c r="E3107" s="85" t="s">
        <v>6135</v>
      </c>
      <c r="F3107" s="85" t="s">
        <v>6</v>
      </c>
      <c r="G3107" s="85">
        <v>1118186</v>
      </c>
      <c r="H3107" s="89"/>
      <c r="I3107" s="263" t="s">
        <v>7091</v>
      </c>
      <c r="J3107" s="89"/>
      <c r="K3107" s="89"/>
      <c r="L3107" s="89"/>
      <c r="M3107" s="89"/>
      <c r="N3107" s="264">
        <v>0</v>
      </c>
      <c r="O3107" s="264">
        <v>150000</v>
      </c>
      <c r="P3107" s="89" t="s">
        <v>670</v>
      </c>
    </row>
    <row r="3108" spans="1:16" ht="76.5" hidden="1">
      <c r="A3108" s="261">
        <v>86</v>
      </c>
      <c r="B3108" s="89"/>
      <c r="C3108" s="262" t="s">
        <v>56</v>
      </c>
      <c r="D3108" s="84">
        <v>43599</v>
      </c>
      <c r="E3108" s="85" t="s">
        <v>6136</v>
      </c>
      <c r="F3108" s="85" t="s">
        <v>6</v>
      </c>
      <c r="G3108" s="85">
        <v>954144</v>
      </c>
      <c r="H3108" s="89"/>
      <c r="I3108" s="263" t="s">
        <v>7092</v>
      </c>
      <c r="J3108" s="89"/>
      <c r="K3108" s="89"/>
      <c r="L3108" s="89"/>
      <c r="M3108" s="89"/>
      <c r="N3108" s="264">
        <v>0</v>
      </c>
      <c r="O3108" s="264">
        <v>114123.44</v>
      </c>
      <c r="P3108" s="89" t="s">
        <v>670</v>
      </c>
    </row>
    <row r="3109" spans="1:16" ht="76.5" hidden="1">
      <c r="A3109" s="261">
        <v>10</v>
      </c>
      <c r="B3109" s="89"/>
      <c r="C3109" s="262" t="s">
        <v>41</v>
      </c>
      <c r="D3109" s="84">
        <v>43599</v>
      </c>
      <c r="E3109" s="85" t="s">
        <v>6137</v>
      </c>
      <c r="F3109" s="85" t="s">
        <v>6</v>
      </c>
      <c r="G3109" s="85">
        <v>1038772</v>
      </c>
      <c r="H3109" s="89"/>
      <c r="I3109" s="263" t="s">
        <v>7093</v>
      </c>
      <c r="J3109" s="89"/>
      <c r="K3109" s="89"/>
      <c r="L3109" s="89"/>
      <c r="M3109" s="89"/>
      <c r="N3109" s="264">
        <v>0</v>
      </c>
      <c r="O3109" s="264">
        <v>7936.54</v>
      </c>
      <c r="P3109" s="89" t="s">
        <v>670</v>
      </c>
    </row>
    <row r="3110" spans="1:16" ht="51" hidden="1">
      <c r="A3110" s="261">
        <v>513</v>
      </c>
      <c r="B3110" s="89"/>
      <c r="C3110" s="262" t="s">
        <v>171</v>
      </c>
      <c r="D3110" s="84">
        <v>43599</v>
      </c>
      <c r="E3110" s="85" t="s">
        <v>6138</v>
      </c>
      <c r="F3110" s="85" t="s">
        <v>11</v>
      </c>
      <c r="G3110" s="85">
        <v>954200</v>
      </c>
      <c r="H3110" s="89"/>
      <c r="I3110" s="263" t="s">
        <v>7094</v>
      </c>
      <c r="J3110" s="89"/>
      <c r="K3110" s="89"/>
      <c r="L3110" s="89"/>
      <c r="M3110" s="89"/>
      <c r="N3110" s="264">
        <v>50</v>
      </c>
      <c r="O3110" s="264">
        <v>0</v>
      </c>
      <c r="P3110" s="89" t="s">
        <v>670</v>
      </c>
    </row>
    <row r="3111" spans="1:16" ht="51" hidden="1">
      <c r="A3111" s="261" t="s">
        <v>565</v>
      </c>
      <c r="B3111" s="89"/>
      <c r="C3111" s="262" t="s">
        <v>615</v>
      </c>
      <c r="D3111" s="84">
        <v>43600</v>
      </c>
      <c r="E3111" s="85" t="s">
        <v>6139</v>
      </c>
      <c r="F3111" s="85" t="s">
        <v>3</v>
      </c>
      <c r="G3111" s="85">
        <v>1741463</v>
      </c>
      <c r="H3111" s="89"/>
      <c r="I3111" s="263" t="s">
        <v>7095</v>
      </c>
      <c r="J3111" s="89"/>
      <c r="K3111" s="89"/>
      <c r="L3111" s="89"/>
      <c r="M3111" s="89"/>
      <c r="N3111" s="264">
        <v>0</v>
      </c>
      <c r="O3111" s="264">
        <v>7489.49</v>
      </c>
      <c r="P3111" s="89" t="s">
        <v>670</v>
      </c>
    </row>
    <row r="3112" spans="1:16" ht="51" hidden="1">
      <c r="A3112" s="261" t="s">
        <v>565</v>
      </c>
      <c r="B3112" s="89"/>
      <c r="C3112" s="262" t="s">
        <v>615</v>
      </c>
      <c r="D3112" s="84">
        <v>43600</v>
      </c>
      <c r="E3112" s="85" t="s">
        <v>6140</v>
      </c>
      <c r="F3112" s="85" t="s">
        <v>3</v>
      </c>
      <c r="G3112" s="85">
        <v>1741458</v>
      </c>
      <c r="H3112" s="89"/>
      <c r="I3112" s="263" t="s">
        <v>7096</v>
      </c>
      <c r="J3112" s="89"/>
      <c r="K3112" s="89"/>
      <c r="L3112" s="89"/>
      <c r="M3112" s="89"/>
      <c r="N3112" s="264">
        <v>0</v>
      </c>
      <c r="O3112" s="264">
        <v>302.36</v>
      </c>
      <c r="P3112" s="89" t="s">
        <v>670</v>
      </c>
    </row>
    <row r="3113" spans="1:16" ht="38.25" hidden="1">
      <c r="A3113" s="261" t="s">
        <v>565</v>
      </c>
      <c r="B3113" s="89"/>
      <c r="C3113" s="262" t="s">
        <v>615</v>
      </c>
      <c r="D3113" s="84">
        <v>43600</v>
      </c>
      <c r="E3113" s="85" t="s">
        <v>6141</v>
      </c>
      <c r="F3113" s="85" t="s">
        <v>3</v>
      </c>
      <c r="G3113" s="85">
        <v>1741443</v>
      </c>
      <c r="H3113" s="89"/>
      <c r="I3113" s="263" t="s">
        <v>7097</v>
      </c>
      <c r="J3113" s="89"/>
      <c r="K3113" s="89"/>
      <c r="L3113" s="89"/>
      <c r="M3113" s="89"/>
      <c r="N3113" s="264">
        <v>0</v>
      </c>
      <c r="O3113" s="264">
        <v>25</v>
      </c>
      <c r="P3113" s="89" t="s">
        <v>670</v>
      </c>
    </row>
    <row r="3114" spans="1:16" ht="63.75" hidden="1">
      <c r="A3114" s="261" t="s">
        <v>565</v>
      </c>
      <c r="B3114" s="89"/>
      <c r="C3114" s="262" t="s">
        <v>615</v>
      </c>
      <c r="D3114" s="84">
        <v>43600</v>
      </c>
      <c r="E3114" s="85" t="s">
        <v>6142</v>
      </c>
      <c r="F3114" s="85" t="s">
        <v>3</v>
      </c>
      <c r="G3114" s="85">
        <v>1741432</v>
      </c>
      <c r="H3114" s="89"/>
      <c r="I3114" s="263" t="s">
        <v>7098</v>
      </c>
      <c r="J3114" s="89"/>
      <c r="K3114" s="89"/>
      <c r="L3114" s="89"/>
      <c r="M3114" s="89"/>
      <c r="N3114" s="264">
        <v>0</v>
      </c>
      <c r="O3114" s="264">
        <v>9830</v>
      </c>
      <c r="P3114" s="89" t="s">
        <v>670</v>
      </c>
    </row>
    <row r="3115" spans="1:16" ht="51" hidden="1">
      <c r="A3115" s="261" t="s">
        <v>565</v>
      </c>
      <c r="B3115" s="89"/>
      <c r="C3115" s="262" t="s">
        <v>615</v>
      </c>
      <c r="D3115" s="84">
        <v>43600</v>
      </c>
      <c r="E3115" s="85" t="s">
        <v>6143</v>
      </c>
      <c r="F3115" s="85" t="s">
        <v>3</v>
      </c>
      <c r="G3115" s="85">
        <v>1741425</v>
      </c>
      <c r="H3115" s="89"/>
      <c r="I3115" s="263" t="s">
        <v>7099</v>
      </c>
      <c r="J3115" s="89"/>
      <c r="K3115" s="89"/>
      <c r="L3115" s="89"/>
      <c r="M3115" s="89"/>
      <c r="N3115" s="264">
        <v>0</v>
      </c>
      <c r="O3115" s="264">
        <v>1090.1400000000001</v>
      </c>
      <c r="P3115" s="89" t="s">
        <v>670</v>
      </c>
    </row>
    <row r="3116" spans="1:16" ht="38.25" hidden="1">
      <c r="A3116" s="261" t="s">
        <v>565</v>
      </c>
      <c r="B3116" s="89"/>
      <c r="C3116" s="262" t="s">
        <v>615</v>
      </c>
      <c r="D3116" s="84">
        <v>43600</v>
      </c>
      <c r="E3116" s="85" t="s">
        <v>6144</v>
      </c>
      <c r="F3116" s="85" t="s">
        <v>3</v>
      </c>
      <c r="G3116" s="85">
        <v>1741411</v>
      </c>
      <c r="H3116" s="89"/>
      <c r="I3116" s="263" t="s">
        <v>7100</v>
      </c>
      <c r="J3116" s="89"/>
      <c r="K3116" s="89"/>
      <c r="L3116" s="89"/>
      <c r="M3116" s="89"/>
      <c r="N3116" s="264">
        <v>0</v>
      </c>
      <c r="O3116" s="264">
        <v>500</v>
      </c>
      <c r="P3116" s="89" t="s">
        <v>670</v>
      </c>
    </row>
    <row r="3117" spans="1:16" ht="51" hidden="1">
      <c r="A3117" s="261" t="s">
        <v>565</v>
      </c>
      <c r="B3117" s="89"/>
      <c r="C3117" s="262" t="s">
        <v>615</v>
      </c>
      <c r="D3117" s="84">
        <v>43600</v>
      </c>
      <c r="E3117" s="85" t="s">
        <v>6145</v>
      </c>
      <c r="F3117" s="85" t="s">
        <v>3</v>
      </c>
      <c r="G3117" s="85">
        <v>1741400</v>
      </c>
      <c r="H3117" s="89"/>
      <c r="I3117" s="263" t="s">
        <v>7101</v>
      </c>
      <c r="J3117" s="89"/>
      <c r="K3117" s="89"/>
      <c r="L3117" s="89"/>
      <c r="M3117" s="89"/>
      <c r="N3117" s="264">
        <v>0</v>
      </c>
      <c r="O3117" s="264">
        <v>2610</v>
      </c>
      <c r="P3117" s="89" t="s">
        <v>670</v>
      </c>
    </row>
    <row r="3118" spans="1:16" ht="51" hidden="1">
      <c r="A3118" s="261" t="s">
        <v>565</v>
      </c>
      <c r="B3118" s="89"/>
      <c r="C3118" s="262" t="s">
        <v>615</v>
      </c>
      <c r="D3118" s="84">
        <v>43600</v>
      </c>
      <c r="E3118" s="85" t="s">
        <v>6146</v>
      </c>
      <c r="F3118" s="85" t="s">
        <v>3</v>
      </c>
      <c r="G3118" s="85">
        <v>1741563</v>
      </c>
      <c r="H3118" s="89"/>
      <c r="I3118" s="263" t="s">
        <v>7102</v>
      </c>
      <c r="J3118" s="89"/>
      <c r="K3118" s="89"/>
      <c r="L3118" s="89"/>
      <c r="M3118" s="89"/>
      <c r="N3118" s="264">
        <v>0</v>
      </c>
      <c r="O3118" s="264">
        <v>91</v>
      </c>
      <c r="P3118" s="89" t="s">
        <v>670</v>
      </c>
    </row>
    <row r="3119" spans="1:16" ht="51" hidden="1">
      <c r="A3119" s="261" t="s">
        <v>565</v>
      </c>
      <c r="B3119" s="89"/>
      <c r="C3119" s="262" t="s">
        <v>615</v>
      </c>
      <c r="D3119" s="84">
        <v>43600</v>
      </c>
      <c r="E3119" s="85" t="s">
        <v>6147</v>
      </c>
      <c r="F3119" s="85" t="s">
        <v>3</v>
      </c>
      <c r="G3119" s="85">
        <v>1741533</v>
      </c>
      <c r="H3119" s="89"/>
      <c r="I3119" s="263" t="s">
        <v>7103</v>
      </c>
      <c r="J3119" s="89"/>
      <c r="K3119" s="89"/>
      <c r="L3119" s="89"/>
      <c r="M3119" s="89"/>
      <c r="N3119" s="264">
        <v>0</v>
      </c>
      <c r="O3119" s="264">
        <v>1009.3100000000001</v>
      </c>
      <c r="P3119" s="89" t="s">
        <v>741</v>
      </c>
    </row>
    <row r="3120" spans="1:16" ht="51" hidden="1">
      <c r="A3120" s="261" t="s">
        <v>565</v>
      </c>
      <c r="B3120" s="89"/>
      <c r="C3120" s="262" t="s">
        <v>615</v>
      </c>
      <c r="D3120" s="84">
        <v>43600</v>
      </c>
      <c r="E3120" s="85" t="s">
        <v>6148</v>
      </c>
      <c r="F3120" s="85" t="s">
        <v>3</v>
      </c>
      <c r="G3120" s="85">
        <v>1741473</v>
      </c>
      <c r="H3120" s="89"/>
      <c r="I3120" s="263" t="s">
        <v>7104</v>
      </c>
      <c r="J3120" s="89"/>
      <c r="K3120" s="89"/>
      <c r="L3120" s="89"/>
      <c r="M3120" s="89"/>
      <c r="N3120" s="264">
        <v>0</v>
      </c>
      <c r="O3120" s="264">
        <v>3204.31</v>
      </c>
      <c r="P3120" s="89" t="s">
        <v>670</v>
      </c>
    </row>
    <row r="3121" spans="1:16" ht="51" hidden="1">
      <c r="A3121" s="261" t="s">
        <v>565</v>
      </c>
      <c r="B3121" s="89"/>
      <c r="C3121" s="262" t="s">
        <v>615</v>
      </c>
      <c r="D3121" s="84">
        <v>43600</v>
      </c>
      <c r="E3121" s="85" t="s">
        <v>6149</v>
      </c>
      <c r="F3121" s="85" t="s">
        <v>3</v>
      </c>
      <c r="G3121" s="85">
        <v>1741383</v>
      </c>
      <c r="H3121" s="89"/>
      <c r="I3121" s="263" t="s">
        <v>7105</v>
      </c>
      <c r="J3121" s="89"/>
      <c r="K3121" s="89"/>
      <c r="L3121" s="89"/>
      <c r="M3121" s="89"/>
      <c r="N3121" s="264">
        <v>0</v>
      </c>
      <c r="O3121" s="264">
        <v>7919.02</v>
      </c>
      <c r="P3121" s="89" t="s">
        <v>670</v>
      </c>
    </row>
    <row r="3122" spans="1:16" ht="51" hidden="1">
      <c r="A3122" s="261" t="s">
        <v>565</v>
      </c>
      <c r="B3122" s="89"/>
      <c r="C3122" s="262" t="s">
        <v>615</v>
      </c>
      <c r="D3122" s="84">
        <v>43600</v>
      </c>
      <c r="E3122" s="85" t="s">
        <v>6150</v>
      </c>
      <c r="F3122" s="85" t="s">
        <v>3</v>
      </c>
      <c r="G3122" s="85">
        <v>1741380</v>
      </c>
      <c r="H3122" s="89"/>
      <c r="I3122" s="263" t="s">
        <v>7106</v>
      </c>
      <c r="J3122" s="89"/>
      <c r="K3122" s="89"/>
      <c r="L3122" s="89"/>
      <c r="M3122" s="89"/>
      <c r="N3122" s="264">
        <v>0</v>
      </c>
      <c r="O3122" s="264">
        <v>2715.56</v>
      </c>
      <c r="P3122" s="89" t="s">
        <v>670</v>
      </c>
    </row>
    <row r="3123" spans="1:16" ht="63.75" hidden="1">
      <c r="A3123" s="261">
        <v>592</v>
      </c>
      <c r="B3123" s="89"/>
      <c r="C3123" s="262" t="s">
        <v>645</v>
      </c>
      <c r="D3123" s="84">
        <v>43600</v>
      </c>
      <c r="E3123" s="85" t="s">
        <v>6151</v>
      </c>
      <c r="F3123" s="85" t="s">
        <v>3</v>
      </c>
      <c r="G3123" s="85">
        <v>1741364</v>
      </c>
      <c r="H3123" s="89"/>
      <c r="I3123" s="263" t="s">
        <v>7107</v>
      </c>
      <c r="J3123" s="89"/>
      <c r="K3123" s="89"/>
      <c r="L3123" s="89"/>
      <c r="M3123" s="89"/>
      <c r="N3123" s="264">
        <v>0</v>
      </c>
      <c r="O3123" s="264">
        <v>2122</v>
      </c>
      <c r="P3123" s="89" t="s">
        <v>670</v>
      </c>
    </row>
    <row r="3124" spans="1:16" ht="63.75" hidden="1">
      <c r="A3124" s="261" t="s">
        <v>565</v>
      </c>
      <c r="B3124" s="89"/>
      <c r="C3124" s="262" t="s">
        <v>615</v>
      </c>
      <c r="D3124" s="84">
        <v>43600</v>
      </c>
      <c r="E3124" s="85" t="s">
        <v>6152</v>
      </c>
      <c r="F3124" s="85" t="s">
        <v>3</v>
      </c>
      <c r="G3124" s="85">
        <v>1741344</v>
      </c>
      <c r="H3124" s="89"/>
      <c r="I3124" s="263" t="s">
        <v>7108</v>
      </c>
      <c r="J3124" s="89"/>
      <c r="K3124" s="89"/>
      <c r="L3124" s="89"/>
      <c r="M3124" s="89"/>
      <c r="N3124" s="264">
        <v>0</v>
      </c>
      <c r="O3124" s="264">
        <v>139.49</v>
      </c>
      <c r="P3124" s="89" t="s">
        <v>670</v>
      </c>
    </row>
    <row r="3125" spans="1:16" ht="51" hidden="1">
      <c r="A3125" s="261">
        <v>153</v>
      </c>
      <c r="B3125" s="89"/>
      <c r="C3125" s="262" t="s">
        <v>83</v>
      </c>
      <c r="D3125" s="84">
        <v>43600</v>
      </c>
      <c r="E3125" s="85" t="s">
        <v>6153</v>
      </c>
      <c r="F3125" s="85" t="s">
        <v>3</v>
      </c>
      <c r="G3125" s="85">
        <v>1741382</v>
      </c>
      <c r="H3125" s="89"/>
      <c r="I3125" s="263" t="s">
        <v>7109</v>
      </c>
      <c r="J3125" s="89"/>
      <c r="K3125" s="89"/>
      <c r="L3125" s="89"/>
      <c r="M3125" s="89"/>
      <c r="N3125" s="264">
        <v>0</v>
      </c>
      <c r="O3125" s="264">
        <v>685</v>
      </c>
      <c r="P3125" s="89" t="s">
        <v>670</v>
      </c>
    </row>
    <row r="3126" spans="1:16" ht="38.25" hidden="1">
      <c r="A3126" s="261" t="s">
        <v>565</v>
      </c>
      <c r="B3126" s="89"/>
      <c r="C3126" s="262" t="s">
        <v>615</v>
      </c>
      <c r="D3126" s="84">
        <v>43600</v>
      </c>
      <c r="E3126" s="85" t="s">
        <v>6154</v>
      </c>
      <c r="F3126" s="85" t="s">
        <v>3</v>
      </c>
      <c r="G3126" s="85">
        <v>1741370</v>
      </c>
      <c r="H3126" s="89"/>
      <c r="I3126" s="263" t="s">
        <v>7110</v>
      </c>
      <c r="J3126" s="89"/>
      <c r="K3126" s="89"/>
      <c r="L3126" s="89"/>
      <c r="M3126" s="89"/>
      <c r="N3126" s="264">
        <v>0</v>
      </c>
      <c r="O3126" s="264">
        <v>821.54</v>
      </c>
      <c r="P3126" s="89" t="s">
        <v>670</v>
      </c>
    </row>
    <row r="3127" spans="1:16" ht="51" hidden="1">
      <c r="A3127" s="261" t="s">
        <v>565</v>
      </c>
      <c r="B3127" s="89"/>
      <c r="C3127" s="262" t="s">
        <v>615</v>
      </c>
      <c r="D3127" s="84">
        <v>43600</v>
      </c>
      <c r="E3127" s="85" t="s">
        <v>6155</v>
      </c>
      <c r="F3127" s="85" t="s">
        <v>3</v>
      </c>
      <c r="G3127" s="85">
        <v>1741452</v>
      </c>
      <c r="H3127" s="89"/>
      <c r="I3127" s="263" t="s">
        <v>7111</v>
      </c>
      <c r="J3127" s="89"/>
      <c r="K3127" s="89"/>
      <c r="L3127" s="89"/>
      <c r="M3127" s="89"/>
      <c r="N3127" s="264">
        <v>0</v>
      </c>
      <c r="O3127" s="264">
        <v>237.6</v>
      </c>
      <c r="P3127" s="89" t="s">
        <v>670</v>
      </c>
    </row>
    <row r="3128" spans="1:16" ht="38.25" hidden="1">
      <c r="A3128" s="261" t="s">
        <v>565</v>
      </c>
      <c r="B3128" s="89"/>
      <c r="C3128" s="262" t="s">
        <v>615</v>
      </c>
      <c r="D3128" s="84">
        <v>43600</v>
      </c>
      <c r="E3128" s="85" t="s">
        <v>6156</v>
      </c>
      <c r="F3128" s="85" t="s">
        <v>3</v>
      </c>
      <c r="G3128" s="85">
        <v>1741326</v>
      </c>
      <c r="H3128" s="89"/>
      <c r="I3128" s="263" t="s">
        <v>7112</v>
      </c>
      <c r="J3128" s="89"/>
      <c r="K3128" s="89"/>
      <c r="L3128" s="89"/>
      <c r="M3128" s="89"/>
      <c r="N3128" s="264">
        <v>0</v>
      </c>
      <c r="O3128" s="264">
        <v>326.86</v>
      </c>
      <c r="P3128" s="89" t="s">
        <v>670</v>
      </c>
    </row>
    <row r="3129" spans="1:16" ht="38.25" hidden="1">
      <c r="A3129" s="261" t="s">
        <v>565</v>
      </c>
      <c r="B3129" s="89"/>
      <c r="C3129" s="262" t="s">
        <v>615</v>
      </c>
      <c r="D3129" s="84">
        <v>43600</v>
      </c>
      <c r="E3129" s="85" t="s">
        <v>6157</v>
      </c>
      <c r="F3129" s="85" t="s">
        <v>3</v>
      </c>
      <c r="G3129" s="85">
        <v>1741327</v>
      </c>
      <c r="H3129" s="89"/>
      <c r="I3129" s="263" t="s">
        <v>7113</v>
      </c>
      <c r="J3129" s="89"/>
      <c r="K3129" s="89"/>
      <c r="L3129" s="89"/>
      <c r="M3129" s="89"/>
      <c r="N3129" s="264">
        <v>0</v>
      </c>
      <c r="O3129" s="264">
        <v>822.74</v>
      </c>
      <c r="P3129" s="89" t="s">
        <v>670</v>
      </c>
    </row>
    <row r="3130" spans="1:16" ht="38.25" hidden="1">
      <c r="A3130" s="261" t="s">
        <v>565</v>
      </c>
      <c r="B3130" s="89"/>
      <c r="C3130" s="262" t="s">
        <v>615</v>
      </c>
      <c r="D3130" s="84">
        <v>43600</v>
      </c>
      <c r="E3130" s="85" t="s">
        <v>6158</v>
      </c>
      <c r="F3130" s="85" t="s">
        <v>3</v>
      </c>
      <c r="G3130" s="85">
        <v>1741338</v>
      </c>
      <c r="H3130" s="89"/>
      <c r="I3130" s="263" t="s">
        <v>7114</v>
      </c>
      <c r="J3130" s="89"/>
      <c r="K3130" s="89"/>
      <c r="L3130" s="89"/>
      <c r="M3130" s="89"/>
      <c r="N3130" s="264">
        <v>0</v>
      </c>
      <c r="O3130" s="264">
        <v>3647.67</v>
      </c>
      <c r="P3130" s="89" t="s">
        <v>670</v>
      </c>
    </row>
    <row r="3131" spans="1:16" ht="51" hidden="1">
      <c r="A3131" s="261" t="s">
        <v>557</v>
      </c>
      <c r="B3131" s="89"/>
      <c r="C3131" s="262" t="s">
        <v>777</v>
      </c>
      <c r="D3131" s="84">
        <v>43600</v>
      </c>
      <c r="E3131" s="85" t="s">
        <v>6159</v>
      </c>
      <c r="F3131" s="85" t="s">
        <v>11</v>
      </c>
      <c r="G3131" s="85">
        <v>12163</v>
      </c>
      <c r="H3131" s="89"/>
      <c r="I3131" s="263" t="s">
        <v>7115</v>
      </c>
      <c r="J3131" s="89"/>
      <c r="K3131" s="89"/>
      <c r="L3131" s="89"/>
      <c r="M3131" s="89"/>
      <c r="N3131" s="264">
        <v>271.37</v>
      </c>
      <c r="O3131" s="264">
        <v>0</v>
      </c>
      <c r="P3131" s="89" t="s">
        <v>670</v>
      </c>
    </row>
    <row r="3132" spans="1:16" ht="114.75" hidden="1">
      <c r="A3132" s="261">
        <v>132</v>
      </c>
      <c r="B3132" s="89"/>
      <c r="C3132" s="262" t="s">
        <v>68</v>
      </c>
      <c r="D3132" s="84">
        <v>43600</v>
      </c>
      <c r="E3132" s="85" t="s">
        <v>6160</v>
      </c>
      <c r="F3132" s="85" t="s">
        <v>629</v>
      </c>
      <c r="G3132" s="85">
        <v>7993</v>
      </c>
      <c r="H3132" s="89"/>
      <c r="I3132" s="263" t="s">
        <v>7116</v>
      </c>
      <c r="J3132" s="89"/>
      <c r="K3132" s="89"/>
      <c r="L3132" s="89"/>
      <c r="M3132" s="89"/>
      <c r="N3132" s="264">
        <v>520.64</v>
      </c>
      <c r="O3132" s="264">
        <v>0</v>
      </c>
      <c r="P3132" s="89" t="s">
        <v>670</v>
      </c>
    </row>
    <row r="3133" spans="1:16" ht="63.75" hidden="1">
      <c r="A3133" s="261">
        <v>10</v>
      </c>
      <c r="B3133" s="89"/>
      <c r="C3133" s="262" t="s">
        <v>41</v>
      </c>
      <c r="D3133" s="84">
        <v>43600</v>
      </c>
      <c r="E3133" s="85" t="s">
        <v>6161</v>
      </c>
      <c r="F3133" s="85" t="s">
        <v>6</v>
      </c>
      <c r="G3133" s="85">
        <v>1039999</v>
      </c>
      <c r="H3133" s="89"/>
      <c r="I3133" s="263" t="s">
        <v>7117</v>
      </c>
      <c r="J3133" s="89"/>
      <c r="K3133" s="89"/>
      <c r="L3133" s="89"/>
      <c r="M3133" s="89"/>
      <c r="N3133" s="264">
        <v>0</v>
      </c>
      <c r="O3133" s="264">
        <v>22274.35</v>
      </c>
      <c r="P3133" s="89" t="s">
        <v>670</v>
      </c>
    </row>
    <row r="3134" spans="1:16" ht="76.5" hidden="1">
      <c r="A3134" s="261" t="s">
        <v>556</v>
      </c>
      <c r="B3134" s="89"/>
      <c r="C3134" s="262" t="s">
        <v>616</v>
      </c>
      <c r="D3134" s="84">
        <v>43600</v>
      </c>
      <c r="E3134" s="85" t="s">
        <v>6162</v>
      </c>
      <c r="F3134" s="85" t="s">
        <v>671</v>
      </c>
      <c r="G3134" s="85">
        <v>413883</v>
      </c>
      <c r="H3134" s="89"/>
      <c r="I3134" s="263" t="s">
        <v>7118</v>
      </c>
      <c r="J3134" s="89"/>
      <c r="K3134" s="89"/>
      <c r="L3134" s="89"/>
      <c r="M3134" s="89"/>
      <c r="N3134" s="264">
        <v>0</v>
      </c>
      <c r="O3134" s="264">
        <v>64485</v>
      </c>
      <c r="P3134" s="89" t="s">
        <v>670</v>
      </c>
    </row>
    <row r="3135" spans="1:16" ht="76.5" hidden="1">
      <c r="A3135" s="261" t="s">
        <v>557</v>
      </c>
      <c r="B3135" s="89"/>
      <c r="C3135" s="262" t="s">
        <v>777</v>
      </c>
      <c r="D3135" s="84">
        <v>43600</v>
      </c>
      <c r="E3135" s="85" t="s">
        <v>6163</v>
      </c>
      <c r="F3135" s="85" t="s">
        <v>6</v>
      </c>
      <c r="G3135" s="85">
        <v>1118908</v>
      </c>
      <c r="H3135" s="89"/>
      <c r="I3135" s="263" t="s">
        <v>7119</v>
      </c>
      <c r="J3135" s="89"/>
      <c r="K3135" s="89"/>
      <c r="L3135" s="89"/>
      <c r="M3135" s="89"/>
      <c r="N3135" s="264">
        <v>0</v>
      </c>
      <c r="O3135" s="264">
        <v>150000</v>
      </c>
      <c r="P3135" s="89" t="s">
        <v>670</v>
      </c>
    </row>
    <row r="3136" spans="1:16" ht="76.5" hidden="1">
      <c r="A3136" s="261">
        <v>513</v>
      </c>
      <c r="B3136" s="89"/>
      <c r="C3136" s="262" t="s">
        <v>171</v>
      </c>
      <c r="D3136" s="84">
        <v>43600</v>
      </c>
      <c r="E3136" s="85" t="s">
        <v>6164</v>
      </c>
      <c r="F3136" s="85" t="s">
        <v>15</v>
      </c>
      <c r="G3136" s="85">
        <v>1039753</v>
      </c>
      <c r="H3136" s="89"/>
      <c r="I3136" s="263" t="s">
        <v>7120</v>
      </c>
      <c r="J3136" s="89"/>
      <c r="K3136" s="89"/>
      <c r="L3136" s="89"/>
      <c r="M3136" s="89"/>
      <c r="N3136" s="264">
        <v>847.54</v>
      </c>
      <c r="O3136" s="264">
        <v>0</v>
      </c>
      <c r="P3136" s="89" t="s">
        <v>670</v>
      </c>
    </row>
    <row r="3137" spans="1:16" ht="76.5" hidden="1">
      <c r="A3137" s="261">
        <v>513</v>
      </c>
      <c r="B3137" s="89"/>
      <c r="C3137" s="262" t="s">
        <v>171</v>
      </c>
      <c r="D3137" s="84">
        <v>43600</v>
      </c>
      <c r="E3137" s="85" t="s">
        <v>6165</v>
      </c>
      <c r="F3137" s="85" t="s">
        <v>15</v>
      </c>
      <c r="G3137" s="85">
        <v>1039756</v>
      </c>
      <c r="H3137" s="89"/>
      <c r="I3137" s="263" t="s">
        <v>7121</v>
      </c>
      <c r="J3137" s="89"/>
      <c r="K3137" s="89"/>
      <c r="L3137" s="89"/>
      <c r="M3137" s="89"/>
      <c r="N3137" s="264">
        <v>386.35</v>
      </c>
      <c r="O3137" s="264">
        <v>0</v>
      </c>
      <c r="P3137" s="89" t="s">
        <v>670</v>
      </c>
    </row>
    <row r="3138" spans="1:16" ht="51" hidden="1">
      <c r="A3138" s="261">
        <v>513</v>
      </c>
      <c r="B3138" s="89"/>
      <c r="C3138" s="262" t="s">
        <v>171</v>
      </c>
      <c r="D3138" s="84">
        <v>43600</v>
      </c>
      <c r="E3138" s="85" t="s">
        <v>6166</v>
      </c>
      <c r="F3138" s="85" t="s">
        <v>15</v>
      </c>
      <c r="G3138" s="85">
        <v>1040003</v>
      </c>
      <c r="H3138" s="89"/>
      <c r="I3138" s="263" t="s">
        <v>718</v>
      </c>
      <c r="J3138" s="89"/>
      <c r="K3138" s="89"/>
      <c r="L3138" s="89"/>
      <c r="M3138" s="89"/>
      <c r="N3138" s="264">
        <v>50</v>
      </c>
      <c r="O3138" s="264">
        <v>0</v>
      </c>
      <c r="P3138" s="89" t="s">
        <v>670</v>
      </c>
    </row>
    <row r="3139" spans="1:16" ht="63.75" hidden="1">
      <c r="A3139" s="261">
        <v>513</v>
      </c>
      <c r="B3139" s="89"/>
      <c r="C3139" s="262" t="s">
        <v>171</v>
      </c>
      <c r="D3139" s="84">
        <v>43600</v>
      </c>
      <c r="E3139" s="85" t="s">
        <v>6167</v>
      </c>
      <c r="F3139" s="85" t="s">
        <v>15</v>
      </c>
      <c r="G3139" s="85">
        <v>1040005</v>
      </c>
      <c r="H3139" s="89"/>
      <c r="I3139" s="263" t="s">
        <v>7122</v>
      </c>
      <c r="J3139" s="89"/>
      <c r="K3139" s="89"/>
      <c r="L3139" s="89"/>
      <c r="M3139" s="89"/>
      <c r="N3139" s="264">
        <v>50</v>
      </c>
      <c r="O3139" s="264">
        <v>0</v>
      </c>
      <c r="P3139" s="89" t="s">
        <v>670</v>
      </c>
    </row>
    <row r="3140" spans="1:16" ht="51" hidden="1">
      <c r="A3140" s="261" t="s">
        <v>557</v>
      </c>
      <c r="B3140" s="89"/>
      <c r="C3140" s="262" t="s">
        <v>777</v>
      </c>
      <c r="D3140" s="84">
        <v>43600</v>
      </c>
      <c r="E3140" s="85" t="s">
        <v>6168</v>
      </c>
      <c r="F3140" s="85" t="s">
        <v>11</v>
      </c>
      <c r="G3140" s="85">
        <v>12314</v>
      </c>
      <c r="H3140" s="89"/>
      <c r="I3140" s="263" t="s">
        <v>7123</v>
      </c>
      <c r="J3140" s="89"/>
      <c r="K3140" s="89"/>
      <c r="L3140" s="89"/>
      <c r="M3140" s="89"/>
      <c r="N3140" s="264">
        <v>417.76</v>
      </c>
      <c r="O3140" s="264">
        <v>0</v>
      </c>
      <c r="P3140" s="89" t="s">
        <v>670</v>
      </c>
    </row>
    <row r="3141" spans="1:16" ht="51" hidden="1">
      <c r="A3141" s="261">
        <v>117</v>
      </c>
      <c r="B3141" s="89"/>
      <c r="C3141" s="262" t="s">
        <v>62</v>
      </c>
      <c r="D3141" s="84">
        <v>43600</v>
      </c>
      <c r="E3141" s="85" t="s">
        <v>6169</v>
      </c>
      <c r="F3141" s="85" t="s">
        <v>11</v>
      </c>
      <c r="G3141" s="85">
        <v>954301</v>
      </c>
      <c r="H3141" s="89"/>
      <c r="I3141" s="263" t="s">
        <v>7124</v>
      </c>
      <c r="J3141" s="89"/>
      <c r="K3141" s="89"/>
      <c r="L3141" s="89"/>
      <c r="M3141" s="89"/>
      <c r="N3141" s="264">
        <v>50</v>
      </c>
      <c r="O3141" s="264">
        <v>0</v>
      </c>
      <c r="P3141" s="89" t="s">
        <v>670</v>
      </c>
    </row>
    <row r="3142" spans="1:16" ht="89.25" hidden="1">
      <c r="A3142" s="261" t="s">
        <v>557</v>
      </c>
      <c r="B3142" s="89"/>
      <c r="C3142" s="262" t="s">
        <v>777</v>
      </c>
      <c r="D3142" s="84">
        <v>43600</v>
      </c>
      <c r="E3142" s="85" t="s">
        <v>6170</v>
      </c>
      <c r="F3142" s="85" t="s">
        <v>13</v>
      </c>
      <c r="G3142" s="85">
        <v>954305</v>
      </c>
      <c r="H3142" s="89"/>
      <c r="I3142" s="263" t="s">
        <v>7125</v>
      </c>
      <c r="J3142" s="89"/>
      <c r="K3142" s="89"/>
      <c r="L3142" s="89"/>
      <c r="M3142" s="89"/>
      <c r="N3142" s="264">
        <v>22638000</v>
      </c>
      <c r="O3142" s="264">
        <v>0</v>
      </c>
      <c r="P3142" s="89" t="s">
        <v>670</v>
      </c>
    </row>
    <row r="3143" spans="1:16" ht="76.5" hidden="1">
      <c r="A3143" s="261" t="s">
        <v>557</v>
      </c>
      <c r="B3143" s="89"/>
      <c r="C3143" s="262" t="s">
        <v>777</v>
      </c>
      <c r="D3143" s="84">
        <v>43600</v>
      </c>
      <c r="E3143" s="85" t="s">
        <v>6171</v>
      </c>
      <c r="F3143" s="85" t="s">
        <v>11</v>
      </c>
      <c r="G3143" s="85">
        <v>954305</v>
      </c>
      <c r="H3143" s="89"/>
      <c r="I3143" s="263" t="s">
        <v>7126</v>
      </c>
      <c r="J3143" s="89"/>
      <c r="K3143" s="89"/>
      <c r="L3143" s="89"/>
      <c r="M3143" s="89"/>
      <c r="N3143" s="264">
        <v>50</v>
      </c>
      <c r="O3143" s="264">
        <v>0</v>
      </c>
      <c r="P3143" s="89" t="s">
        <v>670</v>
      </c>
    </row>
    <row r="3144" spans="1:16" ht="38.25" hidden="1">
      <c r="A3144" s="261" t="s">
        <v>565</v>
      </c>
      <c r="B3144" s="89"/>
      <c r="C3144" s="262" t="s">
        <v>615</v>
      </c>
      <c r="D3144" s="84">
        <v>43601</v>
      </c>
      <c r="E3144" s="85" t="s">
        <v>6172</v>
      </c>
      <c r="F3144" s="85" t="s">
        <v>3</v>
      </c>
      <c r="G3144" s="85">
        <v>1741849</v>
      </c>
      <c r="H3144" s="89"/>
      <c r="I3144" s="263" t="s">
        <v>7127</v>
      </c>
      <c r="J3144" s="89"/>
      <c r="K3144" s="89"/>
      <c r="L3144" s="89"/>
      <c r="M3144" s="89"/>
      <c r="N3144" s="264">
        <v>0</v>
      </c>
      <c r="O3144" s="264">
        <v>70</v>
      </c>
      <c r="P3144" s="89" t="s">
        <v>670</v>
      </c>
    </row>
    <row r="3145" spans="1:16" ht="51" hidden="1">
      <c r="A3145" s="261">
        <v>225</v>
      </c>
      <c r="B3145" s="89"/>
      <c r="C3145" s="262" t="s">
        <v>106</v>
      </c>
      <c r="D3145" s="84">
        <v>43601</v>
      </c>
      <c r="E3145" s="85" t="s">
        <v>6173</v>
      </c>
      <c r="F3145" s="85" t="s">
        <v>3</v>
      </c>
      <c r="G3145" s="85">
        <v>1741822</v>
      </c>
      <c r="H3145" s="89"/>
      <c r="I3145" s="263" t="s">
        <v>7128</v>
      </c>
      <c r="J3145" s="89"/>
      <c r="K3145" s="89"/>
      <c r="L3145" s="89"/>
      <c r="M3145" s="89"/>
      <c r="N3145" s="264">
        <v>0</v>
      </c>
      <c r="O3145" s="264">
        <v>1620.5</v>
      </c>
      <c r="P3145" s="89" t="s">
        <v>670</v>
      </c>
    </row>
    <row r="3146" spans="1:16" ht="38.25" hidden="1">
      <c r="A3146" s="261" t="s">
        <v>565</v>
      </c>
      <c r="B3146" s="89"/>
      <c r="C3146" s="262" t="s">
        <v>615</v>
      </c>
      <c r="D3146" s="84">
        <v>43601</v>
      </c>
      <c r="E3146" s="85" t="s">
        <v>6174</v>
      </c>
      <c r="F3146" s="85" t="s">
        <v>3</v>
      </c>
      <c r="G3146" s="85">
        <v>1741813</v>
      </c>
      <c r="H3146" s="89"/>
      <c r="I3146" s="263" t="s">
        <v>7129</v>
      </c>
      <c r="J3146" s="89"/>
      <c r="K3146" s="89"/>
      <c r="L3146" s="89"/>
      <c r="M3146" s="89"/>
      <c r="N3146" s="264">
        <v>0</v>
      </c>
      <c r="O3146" s="264">
        <v>41700</v>
      </c>
      <c r="P3146" s="89" t="s">
        <v>670</v>
      </c>
    </row>
    <row r="3147" spans="1:16" ht="51" hidden="1">
      <c r="A3147" s="261" t="s">
        <v>565</v>
      </c>
      <c r="B3147" s="89"/>
      <c r="C3147" s="262" t="s">
        <v>615</v>
      </c>
      <c r="D3147" s="84">
        <v>43601</v>
      </c>
      <c r="E3147" s="85" t="s">
        <v>6175</v>
      </c>
      <c r="F3147" s="85" t="s">
        <v>3</v>
      </c>
      <c r="G3147" s="85">
        <v>1741803</v>
      </c>
      <c r="H3147" s="89"/>
      <c r="I3147" s="263" t="s">
        <v>7130</v>
      </c>
      <c r="J3147" s="89"/>
      <c r="K3147" s="89"/>
      <c r="L3147" s="89"/>
      <c r="M3147" s="89"/>
      <c r="N3147" s="264">
        <v>0</v>
      </c>
      <c r="O3147" s="264">
        <v>13</v>
      </c>
      <c r="P3147" s="89" t="s">
        <v>670</v>
      </c>
    </row>
    <row r="3148" spans="1:16" ht="51" hidden="1">
      <c r="A3148" s="261" t="s">
        <v>565</v>
      </c>
      <c r="B3148" s="89"/>
      <c r="C3148" s="262" t="s">
        <v>615</v>
      </c>
      <c r="D3148" s="84">
        <v>43601</v>
      </c>
      <c r="E3148" s="85" t="s">
        <v>6176</v>
      </c>
      <c r="F3148" s="85" t="s">
        <v>3</v>
      </c>
      <c r="G3148" s="85">
        <v>1741801</v>
      </c>
      <c r="H3148" s="89"/>
      <c r="I3148" s="263" t="s">
        <v>7131</v>
      </c>
      <c r="J3148" s="89"/>
      <c r="K3148" s="89"/>
      <c r="L3148" s="89"/>
      <c r="M3148" s="89"/>
      <c r="N3148" s="264">
        <v>0</v>
      </c>
      <c r="O3148" s="264">
        <v>39</v>
      </c>
      <c r="P3148" s="89" t="s">
        <v>670</v>
      </c>
    </row>
    <row r="3149" spans="1:16" ht="51" hidden="1">
      <c r="A3149" s="261" t="s">
        <v>565</v>
      </c>
      <c r="B3149" s="89"/>
      <c r="C3149" s="262" t="s">
        <v>615</v>
      </c>
      <c r="D3149" s="84">
        <v>43601</v>
      </c>
      <c r="E3149" s="85" t="s">
        <v>6177</v>
      </c>
      <c r="F3149" s="85" t="s">
        <v>3</v>
      </c>
      <c r="G3149" s="85">
        <v>1741797</v>
      </c>
      <c r="H3149" s="89"/>
      <c r="I3149" s="263" t="s">
        <v>7132</v>
      </c>
      <c r="J3149" s="89"/>
      <c r="K3149" s="89"/>
      <c r="L3149" s="89"/>
      <c r="M3149" s="89"/>
      <c r="N3149" s="264">
        <v>0</v>
      </c>
      <c r="O3149" s="264">
        <v>4</v>
      </c>
      <c r="P3149" s="89" t="s">
        <v>670</v>
      </c>
    </row>
    <row r="3150" spans="1:16" ht="38.25" hidden="1">
      <c r="A3150" s="261">
        <v>590</v>
      </c>
      <c r="B3150" s="89"/>
      <c r="C3150" s="262" t="s">
        <v>611</v>
      </c>
      <c r="D3150" s="84">
        <v>43601</v>
      </c>
      <c r="E3150" s="85" t="s">
        <v>6178</v>
      </c>
      <c r="F3150" s="85" t="s">
        <v>3</v>
      </c>
      <c r="G3150" s="85">
        <v>1741991</v>
      </c>
      <c r="H3150" s="89"/>
      <c r="I3150" s="263" t="s">
        <v>7133</v>
      </c>
      <c r="J3150" s="89"/>
      <c r="K3150" s="89"/>
      <c r="L3150" s="89"/>
      <c r="M3150" s="89"/>
      <c r="N3150" s="264">
        <v>0</v>
      </c>
      <c r="O3150" s="264">
        <v>3171.09</v>
      </c>
      <c r="P3150" s="89" t="s">
        <v>670</v>
      </c>
    </row>
    <row r="3151" spans="1:16" ht="38.25" hidden="1">
      <c r="A3151" s="261" t="s">
        <v>565</v>
      </c>
      <c r="B3151" s="89"/>
      <c r="C3151" s="262" t="s">
        <v>615</v>
      </c>
      <c r="D3151" s="84">
        <v>43601</v>
      </c>
      <c r="E3151" s="85" t="s">
        <v>6179</v>
      </c>
      <c r="F3151" s="85" t="s">
        <v>3</v>
      </c>
      <c r="G3151" s="85">
        <v>1741966</v>
      </c>
      <c r="H3151" s="89"/>
      <c r="I3151" s="263" t="s">
        <v>7134</v>
      </c>
      <c r="J3151" s="89"/>
      <c r="K3151" s="89"/>
      <c r="L3151" s="89"/>
      <c r="M3151" s="89"/>
      <c r="N3151" s="264">
        <v>0</v>
      </c>
      <c r="O3151" s="264">
        <v>300</v>
      </c>
      <c r="P3151" s="89" t="s">
        <v>670</v>
      </c>
    </row>
    <row r="3152" spans="1:16" ht="51" hidden="1">
      <c r="A3152" s="261" t="s">
        <v>565</v>
      </c>
      <c r="B3152" s="89"/>
      <c r="C3152" s="262" t="s">
        <v>615</v>
      </c>
      <c r="D3152" s="84">
        <v>43601</v>
      </c>
      <c r="E3152" s="85" t="s">
        <v>6180</v>
      </c>
      <c r="F3152" s="85" t="s">
        <v>3</v>
      </c>
      <c r="G3152" s="85">
        <v>1741881</v>
      </c>
      <c r="H3152" s="89"/>
      <c r="I3152" s="263" t="s">
        <v>7135</v>
      </c>
      <c r="J3152" s="89"/>
      <c r="K3152" s="89"/>
      <c r="L3152" s="89"/>
      <c r="M3152" s="89"/>
      <c r="N3152" s="264">
        <v>0</v>
      </c>
      <c r="O3152" s="264">
        <v>3402.26</v>
      </c>
      <c r="P3152" s="89" t="s">
        <v>670</v>
      </c>
    </row>
    <row r="3153" spans="1:16" ht="51" hidden="1">
      <c r="A3153" s="261">
        <v>378</v>
      </c>
      <c r="B3153" s="89"/>
      <c r="C3153" s="262" t="s">
        <v>639</v>
      </c>
      <c r="D3153" s="84">
        <v>43601</v>
      </c>
      <c r="E3153" s="85" t="s">
        <v>6181</v>
      </c>
      <c r="F3153" s="85" t="s">
        <v>3</v>
      </c>
      <c r="G3153" s="85">
        <v>1741878</v>
      </c>
      <c r="H3153" s="89"/>
      <c r="I3153" s="263" t="s">
        <v>7136</v>
      </c>
      <c r="J3153" s="89"/>
      <c r="K3153" s="89"/>
      <c r="L3153" s="89"/>
      <c r="M3153" s="89"/>
      <c r="N3153" s="264">
        <v>0</v>
      </c>
      <c r="O3153" s="264">
        <v>90</v>
      </c>
      <c r="P3153" s="89" t="s">
        <v>741</v>
      </c>
    </row>
    <row r="3154" spans="1:16" ht="63.75" hidden="1">
      <c r="A3154" s="261" t="s">
        <v>556</v>
      </c>
      <c r="B3154" s="89"/>
      <c r="C3154" s="262" t="s">
        <v>616</v>
      </c>
      <c r="D3154" s="84">
        <v>43601</v>
      </c>
      <c r="E3154" s="85" t="s">
        <v>6182</v>
      </c>
      <c r="F3154" s="85" t="s">
        <v>3</v>
      </c>
      <c r="G3154" s="85">
        <v>1741811</v>
      </c>
      <c r="H3154" s="89"/>
      <c r="I3154" s="263" t="s">
        <v>7137</v>
      </c>
      <c r="J3154" s="89"/>
      <c r="K3154" s="89"/>
      <c r="L3154" s="89"/>
      <c r="M3154" s="89"/>
      <c r="N3154" s="264">
        <v>0</v>
      </c>
      <c r="O3154" s="264">
        <v>2659.6</v>
      </c>
      <c r="P3154" s="89" t="s">
        <v>670</v>
      </c>
    </row>
    <row r="3155" spans="1:16" ht="51" hidden="1">
      <c r="A3155" s="261">
        <v>254</v>
      </c>
      <c r="B3155" s="89"/>
      <c r="C3155" s="262" t="s">
        <v>115</v>
      </c>
      <c r="D3155" s="84">
        <v>43601</v>
      </c>
      <c r="E3155" s="85" t="s">
        <v>6183</v>
      </c>
      <c r="F3155" s="85" t="s">
        <v>3</v>
      </c>
      <c r="G3155" s="85">
        <v>1741724</v>
      </c>
      <c r="H3155" s="89"/>
      <c r="I3155" s="263" t="s">
        <v>7138</v>
      </c>
      <c r="J3155" s="89"/>
      <c r="K3155" s="89"/>
      <c r="L3155" s="89"/>
      <c r="M3155" s="89"/>
      <c r="N3155" s="264">
        <v>0</v>
      </c>
      <c r="O3155" s="264">
        <v>288</v>
      </c>
      <c r="P3155" s="89" t="s">
        <v>670</v>
      </c>
    </row>
    <row r="3156" spans="1:16" ht="51" hidden="1">
      <c r="A3156" s="261" t="s">
        <v>559</v>
      </c>
      <c r="B3156" s="89"/>
      <c r="C3156" s="262" t="s">
        <v>759</v>
      </c>
      <c r="D3156" s="84">
        <v>43601</v>
      </c>
      <c r="E3156" s="85" t="s">
        <v>6184</v>
      </c>
      <c r="F3156" s="85" t="s">
        <v>3</v>
      </c>
      <c r="G3156" s="85">
        <v>1741841</v>
      </c>
      <c r="H3156" s="89"/>
      <c r="I3156" s="263" t="s">
        <v>7139</v>
      </c>
      <c r="J3156" s="89"/>
      <c r="K3156" s="89"/>
      <c r="L3156" s="89"/>
      <c r="M3156" s="89"/>
      <c r="N3156" s="264">
        <v>0</v>
      </c>
      <c r="O3156" s="264">
        <v>20000</v>
      </c>
      <c r="P3156" s="89" t="s">
        <v>670</v>
      </c>
    </row>
    <row r="3157" spans="1:16" ht="51" hidden="1">
      <c r="A3157" s="261">
        <v>81</v>
      </c>
      <c r="B3157" s="89"/>
      <c r="C3157" s="262" t="s">
        <v>55</v>
      </c>
      <c r="D3157" s="84">
        <v>43601</v>
      </c>
      <c r="E3157" s="85" t="s">
        <v>6185</v>
      </c>
      <c r="F3157" s="85" t="s">
        <v>3</v>
      </c>
      <c r="G3157" s="85">
        <v>1741839</v>
      </c>
      <c r="H3157" s="89"/>
      <c r="I3157" s="263" t="s">
        <v>7140</v>
      </c>
      <c r="J3157" s="89"/>
      <c r="K3157" s="89"/>
      <c r="L3157" s="89"/>
      <c r="M3157" s="89"/>
      <c r="N3157" s="264">
        <v>0</v>
      </c>
      <c r="O3157" s="264">
        <v>3881</v>
      </c>
      <c r="P3157" s="89" t="s">
        <v>670</v>
      </c>
    </row>
    <row r="3158" spans="1:16" ht="63.75" hidden="1">
      <c r="A3158" s="261" t="s">
        <v>556</v>
      </c>
      <c r="B3158" s="89"/>
      <c r="C3158" s="262" t="s">
        <v>616</v>
      </c>
      <c r="D3158" s="84">
        <v>43601</v>
      </c>
      <c r="E3158" s="85" t="s">
        <v>6186</v>
      </c>
      <c r="F3158" s="85" t="s">
        <v>3</v>
      </c>
      <c r="G3158" s="85">
        <v>1741816</v>
      </c>
      <c r="H3158" s="89"/>
      <c r="I3158" s="263" t="s">
        <v>7141</v>
      </c>
      <c r="J3158" s="89"/>
      <c r="K3158" s="89"/>
      <c r="L3158" s="89"/>
      <c r="M3158" s="89"/>
      <c r="N3158" s="264">
        <v>0</v>
      </c>
      <c r="O3158" s="264">
        <v>490.38</v>
      </c>
      <c r="P3158" s="89" t="s">
        <v>670</v>
      </c>
    </row>
    <row r="3159" spans="1:16" ht="63.75" hidden="1">
      <c r="A3159" s="261" t="s">
        <v>556</v>
      </c>
      <c r="B3159" s="89"/>
      <c r="C3159" s="262" t="s">
        <v>616</v>
      </c>
      <c r="D3159" s="84">
        <v>43601</v>
      </c>
      <c r="E3159" s="85" t="s">
        <v>6187</v>
      </c>
      <c r="F3159" s="85" t="s">
        <v>3</v>
      </c>
      <c r="G3159" s="85">
        <v>1741820</v>
      </c>
      <c r="H3159" s="89"/>
      <c r="I3159" s="263" t="s">
        <v>7142</v>
      </c>
      <c r="J3159" s="89"/>
      <c r="K3159" s="89"/>
      <c r="L3159" s="89"/>
      <c r="M3159" s="89"/>
      <c r="N3159" s="264">
        <v>0</v>
      </c>
      <c r="O3159" s="264">
        <v>22552.639999999999</v>
      </c>
      <c r="P3159" s="89" t="s">
        <v>670</v>
      </c>
    </row>
    <row r="3160" spans="1:16" ht="63.75" hidden="1">
      <c r="A3160" s="261">
        <v>87</v>
      </c>
      <c r="B3160" s="89"/>
      <c r="C3160" s="262" t="s">
        <v>57</v>
      </c>
      <c r="D3160" s="84">
        <v>43601</v>
      </c>
      <c r="E3160" s="85" t="s">
        <v>6188</v>
      </c>
      <c r="F3160" s="85" t="s">
        <v>3</v>
      </c>
      <c r="G3160" s="85">
        <v>1741824</v>
      </c>
      <c r="H3160" s="89"/>
      <c r="I3160" s="263" t="s">
        <v>7143</v>
      </c>
      <c r="J3160" s="89"/>
      <c r="K3160" s="89"/>
      <c r="L3160" s="89"/>
      <c r="M3160" s="89"/>
      <c r="N3160" s="264">
        <v>0</v>
      </c>
      <c r="O3160" s="264">
        <v>21131.16</v>
      </c>
      <c r="P3160" s="89" t="s">
        <v>670</v>
      </c>
    </row>
    <row r="3161" spans="1:16" ht="63.75" hidden="1">
      <c r="A3161" s="261" t="s">
        <v>565</v>
      </c>
      <c r="B3161" s="89"/>
      <c r="C3161" s="262" t="s">
        <v>615</v>
      </c>
      <c r="D3161" s="84">
        <v>43601</v>
      </c>
      <c r="E3161" s="85" t="s">
        <v>6189</v>
      </c>
      <c r="F3161" s="85" t="s">
        <v>3</v>
      </c>
      <c r="G3161" s="85">
        <v>1741825</v>
      </c>
      <c r="H3161" s="89"/>
      <c r="I3161" s="263" t="s">
        <v>7144</v>
      </c>
      <c r="J3161" s="89"/>
      <c r="K3161" s="89"/>
      <c r="L3161" s="89"/>
      <c r="M3161" s="89"/>
      <c r="N3161" s="264">
        <v>0</v>
      </c>
      <c r="O3161" s="264">
        <v>13340.880000000001</v>
      </c>
      <c r="P3161" s="89" t="s">
        <v>670</v>
      </c>
    </row>
    <row r="3162" spans="1:16" ht="51" hidden="1">
      <c r="A3162" s="261">
        <v>81</v>
      </c>
      <c r="B3162" s="89"/>
      <c r="C3162" s="262" t="s">
        <v>55</v>
      </c>
      <c r="D3162" s="84">
        <v>43601</v>
      </c>
      <c r="E3162" s="85" t="s">
        <v>6190</v>
      </c>
      <c r="F3162" s="85" t="s">
        <v>3</v>
      </c>
      <c r="G3162" s="85">
        <v>1741838</v>
      </c>
      <c r="H3162" s="89"/>
      <c r="I3162" s="263" t="s">
        <v>7145</v>
      </c>
      <c r="J3162" s="89"/>
      <c r="K3162" s="89"/>
      <c r="L3162" s="89"/>
      <c r="M3162" s="89"/>
      <c r="N3162" s="264">
        <v>0</v>
      </c>
      <c r="O3162" s="264">
        <v>9480.91</v>
      </c>
      <c r="P3162" s="89" t="s">
        <v>670</v>
      </c>
    </row>
    <row r="3163" spans="1:16" ht="102" hidden="1">
      <c r="A3163" s="261" t="s">
        <v>559</v>
      </c>
      <c r="B3163" s="89"/>
      <c r="C3163" s="262" t="s">
        <v>759</v>
      </c>
      <c r="D3163" s="84">
        <v>43601</v>
      </c>
      <c r="E3163" s="85" t="s">
        <v>6191</v>
      </c>
      <c r="F3163" s="85" t="s">
        <v>628</v>
      </c>
      <c r="G3163" s="85">
        <v>414464</v>
      </c>
      <c r="H3163" s="89"/>
      <c r="I3163" s="263" t="s">
        <v>7146</v>
      </c>
      <c r="J3163" s="89"/>
      <c r="K3163" s="89"/>
      <c r="L3163" s="89"/>
      <c r="M3163" s="89"/>
      <c r="N3163" s="264">
        <v>0</v>
      </c>
      <c r="O3163" s="264">
        <v>27000</v>
      </c>
      <c r="P3163" s="89" t="s">
        <v>670</v>
      </c>
    </row>
    <row r="3164" spans="1:16" ht="51" hidden="1">
      <c r="A3164" s="261">
        <v>513</v>
      </c>
      <c r="B3164" s="89"/>
      <c r="C3164" s="262" t="s">
        <v>171</v>
      </c>
      <c r="D3164" s="84">
        <v>43601</v>
      </c>
      <c r="E3164" s="85" t="s">
        <v>6192</v>
      </c>
      <c r="F3164" s="85" t="s">
        <v>15</v>
      </c>
      <c r="G3164" s="85">
        <v>1040599</v>
      </c>
      <c r="H3164" s="89"/>
      <c r="I3164" s="263" t="s">
        <v>744</v>
      </c>
      <c r="J3164" s="89"/>
      <c r="K3164" s="89"/>
      <c r="L3164" s="89"/>
      <c r="M3164" s="89"/>
      <c r="N3164" s="264">
        <v>50</v>
      </c>
      <c r="O3164" s="264">
        <v>0</v>
      </c>
      <c r="P3164" s="89" t="s">
        <v>670</v>
      </c>
    </row>
    <row r="3165" spans="1:16" ht="76.5" hidden="1">
      <c r="A3165" s="261" t="s">
        <v>557</v>
      </c>
      <c r="B3165" s="89"/>
      <c r="C3165" s="262" t="s">
        <v>777</v>
      </c>
      <c r="D3165" s="84">
        <v>43601</v>
      </c>
      <c r="E3165" s="85" t="s">
        <v>6193</v>
      </c>
      <c r="F3165" s="85" t="s">
        <v>6</v>
      </c>
      <c r="G3165" s="85">
        <v>1119396</v>
      </c>
      <c r="H3165" s="89"/>
      <c r="I3165" s="263" t="s">
        <v>7147</v>
      </c>
      <c r="J3165" s="89"/>
      <c r="K3165" s="89"/>
      <c r="L3165" s="89"/>
      <c r="M3165" s="89"/>
      <c r="N3165" s="264">
        <v>0</v>
      </c>
      <c r="O3165" s="264">
        <v>32000</v>
      </c>
      <c r="P3165" s="89" t="s">
        <v>670</v>
      </c>
    </row>
    <row r="3166" spans="1:16" ht="89.25" hidden="1">
      <c r="A3166" s="261">
        <v>132</v>
      </c>
      <c r="B3166" s="89"/>
      <c r="C3166" s="262" t="s">
        <v>68</v>
      </c>
      <c r="D3166" s="84">
        <v>43601</v>
      </c>
      <c r="E3166" s="85" t="s">
        <v>6194</v>
      </c>
      <c r="F3166" s="85" t="s">
        <v>11</v>
      </c>
      <c r="G3166" s="85">
        <v>954350</v>
      </c>
      <c r="H3166" s="89"/>
      <c r="I3166" s="263" t="s">
        <v>7148</v>
      </c>
      <c r="J3166" s="89"/>
      <c r="K3166" s="89"/>
      <c r="L3166" s="89"/>
      <c r="M3166" s="89"/>
      <c r="N3166" s="264">
        <v>1779.2</v>
      </c>
      <c r="O3166" s="264">
        <v>0</v>
      </c>
      <c r="P3166" s="89" t="s">
        <v>670</v>
      </c>
    </row>
    <row r="3167" spans="1:16" ht="51" hidden="1">
      <c r="A3167" s="261" t="s">
        <v>565</v>
      </c>
      <c r="B3167" s="89"/>
      <c r="C3167" s="262" t="s">
        <v>615</v>
      </c>
      <c r="D3167" s="84">
        <v>43602</v>
      </c>
      <c r="E3167" s="85" t="s">
        <v>6195</v>
      </c>
      <c r="F3167" s="85" t="s">
        <v>3</v>
      </c>
      <c r="G3167" s="85">
        <v>1742296</v>
      </c>
      <c r="H3167" s="89"/>
      <c r="I3167" s="263" t="s">
        <v>7149</v>
      </c>
      <c r="J3167" s="89"/>
      <c r="K3167" s="89"/>
      <c r="L3167" s="89"/>
      <c r="M3167" s="89"/>
      <c r="N3167" s="264">
        <v>0</v>
      </c>
      <c r="O3167" s="264">
        <v>651.1</v>
      </c>
      <c r="P3167" s="89" t="s">
        <v>670</v>
      </c>
    </row>
    <row r="3168" spans="1:16" ht="51" hidden="1">
      <c r="A3168" s="261">
        <v>592</v>
      </c>
      <c r="B3168" s="89"/>
      <c r="C3168" s="262" t="s">
        <v>645</v>
      </c>
      <c r="D3168" s="84">
        <v>43602</v>
      </c>
      <c r="E3168" s="85" t="s">
        <v>6196</v>
      </c>
      <c r="F3168" s="85" t="s">
        <v>3</v>
      </c>
      <c r="G3168" s="85">
        <v>1742293</v>
      </c>
      <c r="H3168" s="89"/>
      <c r="I3168" s="263" t="s">
        <v>7150</v>
      </c>
      <c r="J3168" s="89"/>
      <c r="K3168" s="89"/>
      <c r="L3168" s="89"/>
      <c r="M3168" s="89"/>
      <c r="N3168" s="264">
        <v>0</v>
      </c>
      <c r="O3168" s="264">
        <v>86</v>
      </c>
      <c r="P3168" s="89" t="s">
        <v>670</v>
      </c>
    </row>
    <row r="3169" spans="1:16" ht="51" hidden="1">
      <c r="A3169" s="261">
        <v>592</v>
      </c>
      <c r="B3169" s="89"/>
      <c r="C3169" s="262" t="s">
        <v>645</v>
      </c>
      <c r="D3169" s="84">
        <v>43602</v>
      </c>
      <c r="E3169" s="85" t="s">
        <v>6197</v>
      </c>
      <c r="F3169" s="85" t="s">
        <v>3</v>
      </c>
      <c r="G3169" s="85">
        <v>1742290</v>
      </c>
      <c r="H3169" s="89"/>
      <c r="I3169" s="263" t="s">
        <v>7151</v>
      </c>
      <c r="J3169" s="89"/>
      <c r="K3169" s="89"/>
      <c r="L3169" s="89"/>
      <c r="M3169" s="89"/>
      <c r="N3169" s="264">
        <v>0</v>
      </c>
      <c r="O3169" s="264">
        <v>236</v>
      </c>
      <c r="P3169" s="89" t="s">
        <v>670</v>
      </c>
    </row>
    <row r="3170" spans="1:16" ht="51" hidden="1">
      <c r="A3170" s="261">
        <v>592</v>
      </c>
      <c r="B3170" s="89"/>
      <c r="C3170" s="262" t="s">
        <v>645</v>
      </c>
      <c r="D3170" s="84">
        <v>43602</v>
      </c>
      <c r="E3170" s="85" t="s">
        <v>6198</v>
      </c>
      <c r="F3170" s="85" t="s">
        <v>3</v>
      </c>
      <c r="G3170" s="85">
        <v>1742288</v>
      </c>
      <c r="H3170" s="89"/>
      <c r="I3170" s="263" t="s">
        <v>7152</v>
      </c>
      <c r="J3170" s="89"/>
      <c r="K3170" s="89"/>
      <c r="L3170" s="89"/>
      <c r="M3170" s="89"/>
      <c r="N3170" s="264">
        <v>0</v>
      </c>
      <c r="O3170" s="264">
        <v>136</v>
      </c>
      <c r="P3170" s="89" t="s">
        <v>670</v>
      </c>
    </row>
    <row r="3171" spans="1:16" ht="63.75" hidden="1">
      <c r="A3171" s="261">
        <v>592</v>
      </c>
      <c r="B3171" s="89"/>
      <c r="C3171" s="262" t="s">
        <v>645</v>
      </c>
      <c r="D3171" s="84">
        <v>43602</v>
      </c>
      <c r="E3171" s="85" t="s">
        <v>6199</v>
      </c>
      <c r="F3171" s="85" t="s">
        <v>3</v>
      </c>
      <c r="G3171" s="85">
        <v>1742285</v>
      </c>
      <c r="H3171" s="89"/>
      <c r="I3171" s="263" t="s">
        <v>7153</v>
      </c>
      <c r="J3171" s="89"/>
      <c r="K3171" s="89"/>
      <c r="L3171" s="89"/>
      <c r="M3171" s="89"/>
      <c r="N3171" s="264">
        <v>0</v>
      </c>
      <c r="O3171" s="264">
        <v>901</v>
      </c>
      <c r="P3171" s="89" t="s">
        <v>670</v>
      </c>
    </row>
    <row r="3172" spans="1:16" ht="51" hidden="1">
      <c r="A3172" s="261">
        <v>592</v>
      </c>
      <c r="B3172" s="89"/>
      <c r="C3172" s="262" t="s">
        <v>645</v>
      </c>
      <c r="D3172" s="84">
        <v>43602</v>
      </c>
      <c r="E3172" s="85" t="s">
        <v>6200</v>
      </c>
      <c r="F3172" s="85" t="s">
        <v>3</v>
      </c>
      <c r="G3172" s="85">
        <v>1742283</v>
      </c>
      <c r="H3172" s="89"/>
      <c r="I3172" s="263" t="s">
        <v>7154</v>
      </c>
      <c r="J3172" s="89"/>
      <c r="K3172" s="89"/>
      <c r="L3172" s="89"/>
      <c r="M3172" s="89"/>
      <c r="N3172" s="264">
        <v>0</v>
      </c>
      <c r="O3172" s="264">
        <v>664</v>
      </c>
      <c r="P3172" s="89" t="s">
        <v>670</v>
      </c>
    </row>
    <row r="3173" spans="1:16" ht="51" hidden="1">
      <c r="A3173" s="261">
        <v>592</v>
      </c>
      <c r="B3173" s="89"/>
      <c r="C3173" s="262" t="s">
        <v>645</v>
      </c>
      <c r="D3173" s="84">
        <v>43602</v>
      </c>
      <c r="E3173" s="85" t="s">
        <v>6201</v>
      </c>
      <c r="F3173" s="85" t="s">
        <v>3</v>
      </c>
      <c r="G3173" s="85">
        <v>1742280</v>
      </c>
      <c r="H3173" s="89"/>
      <c r="I3173" s="263" t="s">
        <v>7155</v>
      </c>
      <c r="J3173" s="89"/>
      <c r="K3173" s="89"/>
      <c r="L3173" s="89"/>
      <c r="M3173" s="89"/>
      <c r="N3173" s="264">
        <v>0</v>
      </c>
      <c r="O3173" s="264">
        <v>1867</v>
      </c>
      <c r="P3173" s="89" t="s">
        <v>670</v>
      </c>
    </row>
    <row r="3174" spans="1:16" ht="51" hidden="1">
      <c r="A3174" s="261">
        <v>514</v>
      </c>
      <c r="B3174" s="89"/>
      <c r="C3174" s="262" t="s">
        <v>172</v>
      </c>
      <c r="D3174" s="84">
        <v>43602</v>
      </c>
      <c r="E3174" s="85" t="s">
        <v>6202</v>
      </c>
      <c r="F3174" s="85" t="s">
        <v>3</v>
      </c>
      <c r="G3174" s="85">
        <v>1742239</v>
      </c>
      <c r="H3174" s="89"/>
      <c r="I3174" s="263" t="s">
        <v>7156</v>
      </c>
      <c r="J3174" s="89"/>
      <c r="K3174" s="89"/>
      <c r="L3174" s="89"/>
      <c r="M3174" s="89"/>
      <c r="N3174" s="264">
        <v>0</v>
      </c>
      <c r="O3174" s="264">
        <v>11981.45</v>
      </c>
      <c r="P3174" s="89" t="s">
        <v>670</v>
      </c>
    </row>
    <row r="3175" spans="1:16" ht="51" hidden="1">
      <c r="A3175" s="261">
        <v>526</v>
      </c>
      <c r="B3175" s="89"/>
      <c r="C3175" s="262" t="s">
        <v>610</v>
      </c>
      <c r="D3175" s="84">
        <v>43602</v>
      </c>
      <c r="E3175" s="85" t="s">
        <v>6203</v>
      </c>
      <c r="F3175" s="85" t="s">
        <v>3</v>
      </c>
      <c r="G3175" s="85">
        <v>1742237</v>
      </c>
      <c r="H3175" s="89"/>
      <c r="I3175" s="263" t="s">
        <v>7157</v>
      </c>
      <c r="J3175" s="89"/>
      <c r="K3175" s="89"/>
      <c r="L3175" s="89"/>
      <c r="M3175" s="89"/>
      <c r="N3175" s="264">
        <v>0</v>
      </c>
      <c r="O3175" s="264">
        <v>479.46000000000004</v>
      </c>
      <c r="P3175" s="89" t="s">
        <v>670</v>
      </c>
    </row>
    <row r="3176" spans="1:16" ht="51" hidden="1">
      <c r="A3176" s="261">
        <v>526</v>
      </c>
      <c r="B3176" s="89"/>
      <c r="C3176" s="262" t="s">
        <v>610</v>
      </c>
      <c r="D3176" s="84">
        <v>43602</v>
      </c>
      <c r="E3176" s="85" t="s">
        <v>6204</v>
      </c>
      <c r="F3176" s="85" t="s">
        <v>3</v>
      </c>
      <c r="G3176" s="85">
        <v>1742204</v>
      </c>
      <c r="H3176" s="89"/>
      <c r="I3176" s="263" t="s">
        <v>7158</v>
      </c>
      <c r="J3176" s="89"/>
      <c r="K3176" s="89"/>
      <c r="L3176" s="89"/>
      <c r="M3176" s="89"/>
      <c r="N3176" s="264">
        <v>0</v>
      </c>
      <c r="O3176" s="264">
        <v>341.13</v>
      </c>
      <c r="P3176" s="89" t="s">
        <v>670</v>
      </c>
    </row>
    <row r="3177" spans="1:16" ht="51" hidden="1">
      <c r="A3177" s="261">
        <v>78</v>
      </c>
      <c r="B3177" s="89"/>
      <c r="C3177" s="262" t="s">
        <v>674</v>
      </c>
      <c r="D3177" s="84">
        <v>43602</v>
      </c>
      <c r="E3177" s="85" t="s">
        <v>6205</v>
      </c>
      <c r="F3177" s="85" t="s">
        <v>3</v>
      </c>
      <c r="G3177" s="85">
        <v>1742406</v>
      </c>
      <c r="H3177" s="89"/>
      <c r="I3177" s="263" t="s">
        <v>7159</v>
      </c>
      <c r="J3177" s="89"/>
      <c r="K3177" s="89"/>
      <c r="L3177" s="89"/>
      <c r="M3177" s="89"/>
      <c r="N3177" s="264">
        <v>0</v>
      </c>
      <c r="O3177" s="264">
        <v>1893.5</v>
      </c>
      <c r="P3177" s="89" t="s">
        <v>670</v>
      </c>
    </row>
    <row r="3178" spans="1:16" ht="51" hidden="1">
      <c r="A3178" s="261">
        <v>192</v>
      </c>
      <c r="B3178" s="89"/>
      <c r="C3178" s="262" t="s">
        <v>93</v>
      </c>
      <c r="D3178" s="84">
        <v>43602</v>
      </c>
      <c r="E3178" s="85" t="s">
        <v>6206</v>
      </c>
      <c r="F3178" s="85" t="s">
        <v>3</v>
      </c>
      <c r="G3178" s="85">
        <v>1742401</v>
      </c>
      <c r="H3178" s="89"/>
      <c r="I3178" s="263" t="s">
        <v>7160</v>
      </c>
      <c r="J3178" s="89"/>
      <c r="K3178" s="89"/>
      <c r="L3178" s="89"/>
      <c r="M3178" s="89"/>
      <c r="N3178" s="264">
        <v>0</v>
      </c>
      <c r="O3178" s="264">
        <v>84</v>
      </c>
      <c r="P3178" s="89" t="s">
        <v>670</v>
      </c>
    </row>
    <row r="3179" spans="1:16" ht="51" hidden="1">
      <c r="A3179" s="261">
        <v>192</v>
      </c>
      <c r="B3179" s="89"/>
      <c r="C3179" s="262" t="s">
        <v>93</v>
      </c>
      <c r="D3179" s="84">
        <v>43602</v>
      </c>
      <c r="E3179" s="85" t="s">
        <v>6207</v>
      </c>
      <c r="F3179" s="85" t="s">
        <v>3</v>
      </c>
      <c r="G3179" s="85">
        <v>1742400</v>
      </c>
      <c r="H3179" s="89"/>
      <c r="I3179" s="263" t="s">
        <v>7161</v>
      </c>
      <c r="J3179" s="89"/>
      <c r="K3179" s="89"/>
      <c r="L3179" s="89"/>
      <c r="M3179" s="89"/>
      <c r="N3179" s="264">
        <v>0</v>
      </c>
      <c r="O3179" s="264">
        <v>148</v>
      </c>
      <c r="P3179" s="89" t="s">
        <v>670</v>
      </c>
    </row>
    <row r="3180" spans="1:16" ht="51" hidden="1">
      <c r="A3180" s="261">
        <v>291</v>
      </c>
      <c r="B3180" s="89"/>
      <c r="C3180" s="262" t="s">
        <v>129</v>
      </c>
      <c r="D3180" s="84">
        <v>43602</v>
      </c>
      <c r="E3180" s="85" t="s">
        <v>6208</v>
      </c>
      <c r="F3180" s="85" t="s">
        <v>3</v>
      </c>
      <c r="G3180" s="85">
        <v>1742391</v>
      </c>
      <c r="H3180" s="89"/>
      <c r="I3180" s="263" t="s">
        <v>7162</v>
      </c>
      <c r="J3180" s="89"/>
      <c r="K3180" s="89"/>
      <c r="L3180" s="89"/>
      <c r="M3180" s="89"/>
      <c r="N3180" s="264">
        <v>0</v>
      </c>
      <c r="O3180" s="264">
        <v>5711.49</v>
      </c>
      <c r="P3180" s="89" t="s">
        <v>670</v>
      </c>
    </row>
    <row r="3181" spans="1:16" ht="38.25" hidden="1">
      <c r="A3181" s="261" t="s">
        <v>565</v>
      </c>
      <c r="B3181" s="89"/>
      <c r="C3181" s="262" t="s">
        <v>615</v>
      </c>
      <c r="D3181" s="84">
        <v>43602</v>
      </c>
      <c r="E3181" s="85" t="s">
        <v>6209</v>
      </c>
      <c r="F3181" s="85" t="s">
        <v>3</v>
      </c>
      <c r="G3181" s="85">
        <v>1742348</v>
      </c>
      <c r="H3181" s="89"/>
      <c r="I3181" s="263" t="s">
        <v>4480</v>
      </c>
      <c r="J3181" s="89"/>
      <c r="K3181" s="89"/>
      <c r="L3181" s="89"/>
      <c r="M3181" s="89"/>
      <c r="N3181" s="264">
        <v>0</v>
      </c>
      <c r="O3181" s="264">
        <v>1.53</v>
      </c>
      <c r="P3181" s="89" t="s">
        <v>670</v>
      </c>
    </row>
    <row r="3182" spans="1:16" ht="38.25" hidden="1">
      <c r="A3182" s="261">
        <v>35</v>
      </c>
      <c r="B3182" s="89"/>
      <c r="C3182" s="262" t="s">
        <v>46</v>
      </c>
      <c r="D3182" s="84">
        <v>43602</v>
      </c>
      <c r="E3182" s="85" t="s">
        <v>6210</v>
      </c>
      <c r="F3182" s="85" t="s">
        <v>3</v>
      </c>
      <c r="G3182" s="85">
        <v>1742326</v>
      </c>
      <c r="H3182" s="89"/>
      <c r="I3182" s="263" t="s">
        <v>2184</v>
      </c>
      <c r="J3182" s="89"/>
      <c r="K3182" s="89"/>
      <c r="L3182" s="89"/>
      <c r="M3182" s="89"/>
      <c r="N3182" s="264">
        <v>0</v>
      </c>
      <c r="O3182" s="264">
        <v>355</v>
      </c>
      <c r="P3182" s="89" t="s">
        <v>670</v>
      </c>
    </row>
    <row r="3183" spans="1:16" ht="51" hidden="1">
      <c r="A3183" s="261">
        <v>70</v>
      </c>
      <c r="B3183" s="89"/>
      <c r="C3183" s="262" t="s">
        <v>53</v>
      </c>
      <c r="D3183" s="84">
        <v>43602</v>
      </c>
      <c r="E3183" s="85" t="s">
        <v>6211</v>
      </c>
      <c r="F3183" s="85" t="s">
        <v>3</v>
      </c>
      <c r="G3183" s="85">
        <v>1742163</v>
      </c>
      <c r="H3183" s="89"/>
      <c r="I3183" s="263" t="s">
        <v>7163</v>
      </c>
      <c r="J3183" s="89"/>
      <c r="K3183" s="89"/>
      <c r="L3183" s="89"/>
      <c r="M3183" s="89"/>
      <c r="N3183" s="264">
        <v>0</v>
      </c>
      <c r="O3183" s="264">
        <v>1202.5</v>
      </c>
      <c r="P3183" s="89" t="s">
        <v>670</v>
      </c>
    </row>
    <row r="3184" spans="1:16" ht="63.75" hidden="1">
      <c r="A3184" s="261">
        <v>155</v>
      </c>
      <c r="B3184" s="89"/>
      <c r="C3184" s="262" t="s">
        <v>85</v>
      </c>
      <c r="D3184" s="84">
        <v>43602</v>
      </c>
      <c r="E3184" s="85" t="s">
        <v>6212</v>
      </c>
      <c r="F3184" s="85" t="s">
        <v>3</v>
      </c>
      <c r="G3184" s="85">
        <v>1742135</v>
      </c>
      <c r="H3184" s="89"/>
      <c r="I3184" s="263" t="s">
        <v>7164</v>
      </c>
      <c r="J3184" s="89"/>
      <c r="K3184" s="89"/>
      <c r="L3184" s="89"/>
      <c r="M3184" s="89"/>
      <c r="N3184" s="264">
        <v>0</v>
      </c>
      <c r="O3184" s="264">
        <v>8567.5</v>
      </c>
      <c r="P3184" s="89" t="s">
        <v>670</v>
      </c>
    </row>
    <row r="3185" spans="1:16" ht="63.75" hidden="1">
      <c r="A3185" s="261">
        <v>661</v>
      </c>
      <c r="B3185" s="89"/>
      <c r="C3185" s="262" t="s">
        <v>189</v>
      </c>
      <c r="D3185" s="84">
        <v>43602</v>
      </c>
      <c r="E3185" s="85" t="s">
        <v>6213</v>
      </c>
      <c r="F3185" s="85" t="s">
        <v>3</v>
      </c>
      <c r="G3185" s="85">
        <v>1742134</v>
      </c>
      <c r="H3185" s="89"/>
      <c r="I3185" s="263" t="s">
        <v>7165</v>
      </c>
      <c r="J3185" s="89"/>
      <c r="K3185" s="89"/>
      <c r="L3185" s="89"/>
      <c r="M3185" s="89"/>
      <c r="N3185" s="264">
        <v>0</v>
      </c>
      <c r="O3185" s="264">
        <v>14905.66</v>
      </c>
      <c r="P3185" s="89" t="s">
        <v>670</v>
      </c>
    </row>
    <row r="3186" spans="1:16" ht="51" hidden="1">
      <c r="A3186" s="261">
        <v>15</v>
      </c>
      <c r="B3186" s="89"/>
      <c r="C3186" s="262" t="s">
        <v>42</v>
      </c>
      <c r="D3186" s="84">
        <v>43602</v>
      </c>
      <c r="E3186" s="85" t="s">
        <v>6214</v>
      </c>
      <c r="F3186" s="85" t="s">
        <v>3</v>
      </c>
      <c r="G3186" s="85">
        <v>1742199</v>
      </c>
      <c r="H3186" s="89"/>
      <c r="I3186" s="263" t="s">
        <v>7166</v>
      </c>
      <c r="J3186" s="89"/>
      <c r="K3186" s="89"/>
      <c r="L3186" s="89"/>
      <c r="M3186" s="89"/>
      <c r="N3186" s="264">
        <v>0</v>
      </c>
      <c r="O3186" s="264">
        <v>2000</v>
      </c>
      <c r="P3186" s="89" t="s">
        <v>670</v>
      </c>
    </row>
    <row r="3187" spans="1:16" ht="51" hidden="1">
      <c r="A3187" s="261">
        <v>47</v>
      </c>
      <c r="B3187" s="89"/>
      <c r="C3187" s="262" t="s">
        <v>49</v>
      </c>
      <c r="D3187" s="84">
        <v>43602</v>
      </c>
      <c r="E3187" s="85" t="s">
        <v>6215</v>
      </c>
      <c r="F3187" s="85" t="s">
        <v>3</v>
      </c>
      <c r="G3187" s="85">
        <v>1742183</v>
      </c>
      <c r="H3187" s="89"/>
      <c r="I3187" s="263" t="s">
        <v>7167</v>
      </c>
      <c r="J3187" s="89"/>
      <c r="K3187" s="89"/>
      <c r="L3187" s="89"/>
      <c r="M3187" s="89"/>
      <c r="N3187" s="264">
        <v>0</v>
      </c>
      <c r="O3187" s="264">
        <v>8000</v>
      </c>
      <c r="P3187" s="89" t="s">
        <v>670</v>
      </c>
    </row>
    <row r="3188" spans="1:16" ht="51" hidden="1">
      <c r="A3188" s="261">
        <v>35</v>
      </c>
      <c r="B3188" s="89"/>
      <c r="C3188" s="262" t="s">
        <v>46</v>
      </c>
      <c r="D3188" s="84">
        <v>43602</v>
      </c>
      <c r="E3188" s="85" t="s">
        <v>6216</v>
      </c>
      <c r="F3188" s="85" t="s">
        <v>3</v>
      </c>
      <c r="G3188" s="85">
        <v>1742180</v>
      </c>
      <c r="H3188" s="89"/>
      <c r="I3188" s="263" t="s">
        <v>7168</v>
      </c>
      <c r="J3188" s="89"/>
      <c r="K3188" s="89"/>
      <c r="L3188" s="89"/>
      <c r="M3188" s="89"/>
      <c r="N3188" s="264">
        <v>0</v>
      </c>
      <c r="O3188" s="264">
        <v>285</v>
      </c>
      <c r="P3188" s="89" t="s">
        <v>670</v>
      </c>
    </row>
    <row r="3189" spans="1:16" ht="51" hidden="1">
      <c r="A3189" s="261" t="s">
        <v>565</v>
      </c>
      <c r="B3189" s="89"/>
      <c r="C3189" s="262" t="s">
        <v>615</v>
      </c>
      <c r="D3189" s="84">
        <v>43602</v>
      </c>
      <c r="E3189" s="85" t="s">
        <v>6217</v>
      </c>
      <c r="F3189" s="85" t="s">
        <v>3</v>
      </c>
      <c r="G3189" s="85">
        <v>1742164</v>
      </c>
      <c r="H3189" s="89"/>
      <c r="I3189" s="263" t="s">
        <v>7169</v>
      </c>
      <c r="J3189" s="89"/>
      <c r="K3189" s="89"/>
      <c r="L3189" s="89"/>
      <c r="M3189" s="89"/>
      <c r="N3189" s="264">
        <v>0</v>
      </c>
      <c r="O3189" s="264">
        <v>800</v>
      </c>
      <c r="P3189" s="89" t="s">
        <v>670</v>
      </c>
    </row>
    <row r="3190" spans="1:16" ht="51" hidden="1">
      <c r="A3190" s="261">
        <v>70</v>
      </c>
      <c r="B3190" s="89"/>
      <c r="C3190" s="262" t="s">
        <v>53</v>
      </c>
      <c r="D3190" s="84">
        <v>43602</v>
      </c>
      <c r="E3190" s="85" t="s">
        <v>6218</v>
      </c>
      <c r="F3190" s="85" t="s">
        <v>3</v>
      </c>
      <c r="G3190" s="85">
        <v>1742162</v>
      </c>
      <c r="H3190" s="89"/>
      <c r="I3190" s="263" t="s">
        <v>7170</v>
      </c>
      <c r="J3190" s="89"/>
      <c r="K3190" s="89"/>
      <c r="L3190" s="89"/>
      <c r="M3190" s="89"/>
      <c r="N3190" s="264">
        <v>0</v>
      </c>
      <c r="O3190" s="264">
        <v>20</v>
      </c>
      <c r="P3190" s="89" t="s">
        <v>670</v>
      </c>
    </row>
    <row r="3191" spans="1:16" ht="51" hidden="1">
      <c r="A3191" s="261" t="s">
        <v>565</v>
      </c>
      <c r="B3191" s="89"/>
      <c r="C3191" s="262" t="s">
        <v>615</v>
      </c>
      <c r="D3191" s="84">
        <v>43602</v>
      </c>
      <c r="E3191" s="85" t="s">
        <v>6219</v>
      </c>
      <c r="F3191" s="85" t="s">
        <v>3</v>
      </c>
      <c r="G3191" s="85">
        <v>1742128</v>
      </c>
      <c r="H3191" s="89"/>
      <c r="I3191" s="263" t="s">
        <v>7171</v>
      </c>
      <c r="J3191" s="89"/>
      <c r="K3191" s="89"/>
      <c r="L3191" s="89"/>
      <c r="M3191" s="89"/>
      <c r="N3191" s="264">
        <v>0</v>
      </c>
      <c r="O3191" s="264">
        <v>4854.29</v>
      </c>
      <c r="P3191" s="89" t="s">
        <v>670</v>
      </c>
    </row>
    <row r="3192" spans="1:16" ht="38.25" hidden="1">
      <c r="A3192" s="261" t="s">
        <v>565</v>
      </c>
      <c r="B3192" s="89"/>
      <c r="C3192" s="262" t="s">
        <v>615</v>
      </c>
      <c r="D3192" s="84">
        <v>43602</v>
      </c>
      <c r="E3192" s="85" t="s">
        <v>6220</v>
      </c>
      <c r="F3192" s="85" t="s">
        <v>3</v>
      </c>
      <c r="G3192" s="85">
        <v>1742122</v>
      </c>
      <c r="H3192" s="89"/>
      <c r="I3192" s="263" t="s">
        <v>7172</v>
      </c>
      <c r="J3192" s="89"/>
      <c r="K3192" s="89"/>
      <c r="L3192" s="89"/>
      <c r="M3192" s="89"/>
      <c r="N3192" s="264">
        <v>0</v>
      </c>
      <c r="O3192" s="264">
        <v>471</v>
      </c>
      <c r="P3192" s="89" t="s">
        <v>670</v>
      </c>
    </row>
    <row r="3193" spans="1:16" ht="38.25" hidden="1">
      <c r="A3193" s="261" t="s">
        <v>565</v>
      </c>
      <c r="B3193" s="89"/>
      <c r="C3193" s="262" t="s">
        <v>615</v>
      </c>
      <c r="D3193" s="84">
        <v>43602</v>
      </c>
      <c r="E3193" s="85" t="s">
        <v>6221</v>
      </c>
      <c r="F3193" s="85" t="s">
        <v>3</v>
      </c>
      <c r="G3193" s="85">
        <v>1742108</v>
      </c>
      <c r="H3193" s="89"/>
      <c r="I3193" s="263" t="s">
        <v>7173</v>
      </c>
      <c r="J3193" s="89"/>
      <c r="K3193" s="89"/>
      <c r="L3193" s="89"/>
      <c r="M3193" s="89"/>
      <c r="N3193" s="264">
        <v>0</v>
      </c>
      <c r="O3193" s="264">
        <v>6713.58</v>
      </c>
      <c r="P3193" s="89" t="s">
        <v>670</v>
      </c>
    </row>
    <row r="3194" spans="1:16" ht="51" hidden="1">
      <c r="A3194" s="261">
        <v>526</v>
      </c>
      <c r="B3194" s="89"/>
      <c r="C3194" s="262" t="s">
        <v>610</v>
      </c>
      <c r="D3194" s="84">
        <v>43602</v>
      </c>
      <c r="E3194" s="85" t="s">
        <v>6222</v>
      </c>
      <c r="F3194" s="85" t="s">
        <v>3</v>
      </c>
      <c r="G3194" s="85">
        <v>1742103</v>
      </c>
      <c r="H3194" s="89"/>
      <c r="I3194" s="263" t="s">
        <v>4407</v>
      </c>
      <c r="J3194" s="89"/>
      <c r="K3194" s="89"/>
      <c r="L3194" s="89"/>
      <c r="M3194" s="89"/>
      <c r="N3194" s="264">
        <v>0</v>
      </c>
      <c r="O3194" s="264">
        <v>54.980000000000004</v>
      </c>
      <c r="P3194" s="89" t="s">
        <v>670</v>
      </c>
    </row>
    <row r="3195" spans="1:16" ht="63.75" hidden="1">
      <c r="A3195" s="261">
        <v>291</v>
      </c>
      <c r="B3195" s="89"/>
      <c r="C3195" s="262" t="s">
        <v>129</v>
      </c>
      <c r="D3195" s="84">
        <v>43602</v>
      </c>
      <c r="E3195" s="85" t="s">
        <v>6223</v>
      </c>
      <c r="F3195" s="85" t="s">
        <v>3</v>
      </c>
      <c r="G3195" s="85">
        <v>1742262</v>
      </c>
      <c r="H3195" s="89"/>
      <c r="I3195" s="263" t="s">
        <v>7174</v>
      </c>
      <c r="J3195" s="89"/>
      <c r="K3195" s="89"/>
      <c r="L3195" s="89"/>
      <c r="M3195" s="89"/>
      <c r="N3195" s="264">
        <v>0</v>
      </c>
      <c r="O3195" s="264">
        <v>10919225.52</v>
      </c>
      <c r="P3195" s="89" t="s">
        <v>670</v>
      </c>
    </row>
    <row r="3196" spans="1:16" ht="51" hidden="1">
      <c r="A3196" s="261">
        <v>66</v>
      </c>
      <c r="B3196" s="89"/>
      <c r="C3196" s="262" t="s">
        <v>52</v>
      </c>
      <c r="D3196" s="84">
        <v>43602</v>
      </c>
      <c r="E3196" s="85" t="s">
        <v>6224</v>
      </c>
      <c r="F3196" s="85" t="s">
        <v>3</v>
      </c>
      <c r="G3196" s="85">
        <v>1742249</v>
      </c>
      <c r="H3196" s="89"/>
      <c r="I3196" s="263" t="s">
        <v>7175</v>
      </c>
      <c r="J3196" s="89"/>
      <c r="K3196" s="89"/>
      <c r="L3196" s="89"/>
      <c r="M3196" s="89"/>
      <c r="N3196" s="264">
        <v>0</v>
      </c>
      <c r="O3196" s="264">
        <v>2480</v>
      </c>
      <c r="P3196" s="89" t="s">
        <v>670</v>
      </c>
    </row>
    <row r="3197" spans="1:16" ht="63.75" hidden="1">
      <c r="A3197" s="261" t="s">
        <v>557</v>
      </c>
      <c r="B3197" s="89"/>
      <c r="C3197" s="262" t="s">
        <v>777</v>
      </c>
      <c r="D3197" s="84">
        <v>43602</v>
      </c>
      <c r="E3197" s="85" t="s">
        <v>6225</v>
      </c>
      <c r="F3197" s="85" t="s">
        <v>11</v>
      </c>
      <c r="G3197" s="85">
        <v>12200</v>
      </c>
      <c r="H3197" s="89"/>
      <c r="I3197" s="263" t="s">
        <v>7176</v>
      </c>
      <c r="J3197" s="89"/>
      <c r="K3197" s="89"/>
      <c r="L3197" s="89"/>
      <c r="M3197" s="89"/>
      <c r="N3197" s="264">
        <v>7575.49</v>
      </c>
      <c r="O3197" s="264">
        <v>0</v>
      </c>
      <c r="P3197" s="89" t="s">
        <v>670</v>
      </c>
    </row>
    <row r="3198" spans="1:16" ht="63.75" hidden="1">
      <c r="A3198" s="261">
        <v>513</v>
      </c>
      <c r="B3198" s="89"/>
      <c r="C3198" s="262" t="s">
        <v>171</v>
      </c>
      <c r="D3198" s="84">
        <v>43602</v>
      </c>
      <c r="E3198" s="85" t="s">
        <v>6226</v>
      </c>
      <c r="F3198" s="85" t="s">
        <v>15</v>
      </c>
      <c r="G3198" s="85">
        <v>1041603</v>
      </c>
      <c r="H3198" s="89"/>
      <c r="I3198" s="263" t="s">
        <v>7177</v>
      </c>
      <c r="J3198" s="89"/>
      <c r="K3198" s="89"/>
      <c r="L3198" s="89"/>
      <c r="M3198" s="89"/>
      <c r="N3198" s="264">
        <v>50</v>
      </c>
      <c r="O3198" s="264">
        <v>0</v>
      </c>
      <c r="P3198" s="89" t="s">
        <v>670</v>
      </c>
    </row>
    <row r="3199" spans="1:16" ht="63.75" hidden="1">
      <c r="A3199" s="261">
        <v>86</v>
      </c>
      <c r="B3199" s="89"/>
      <c r="C3199" s="262" t="s">
        <v>56</v>
      </c>
      <c r="D3199" s="84">
        <v>43602</v>
      </c>
      <c r="E3199" s="85" t="s">
        <v>6227</v>
      </c>
      <c r="F3199" s="85" t="s">
        <v>6</v>
      </c>
      <c r="G3199" s="85">
        <v>1119626</v>
      </c>
      <c r="H3199" s="89"/>
      <c r="I3199" s="263" t="s">
        <v>7178</v>
      </c>
      <c r="J3199" s="89"/>
      <c r="K3199" s="89"/>
      <c r="L3199" s="89"/>
      <c r="M3199" s="89"/>
      <c r="N3199" s="264">
        <v>0</v>
      </c>
      <c r="O3199" s="264">
        <v>1173148.5</v>
      </c>
      <c r="P3199" s="89" t="s">
        <v>670</v>
      </c>
    </row>
    <row r="3200" spans="1:16" ht="63.75" hidden="1">
      <c r="A3200" s="261">
        <v>513</v>
      </c>
      <c r="B3200" s="89"/>
      <c r="C3200" s="262" t="s">
        <v>171</v>
      </c>
      <c r="D3200" s="84">
        <v>43602</v>
      </c>
      <c r="E3200" s="85" t="s">
        <v>6228</v>
      </c>
      <c r="F3200" s="85" t="s">
        <v>15</v>
      </c>
      <c r="G3200" s="85">
        <v>1041608</v>
      </c>
      <c r="H3200" s="89"/>
      <c r="I3200" s="263" t="s">
        <v>7179</v>
      </c>
      <c r="J3200" s="89"/>
      <c r="K3200" s="89"/>
      <c r="L3200" s="89"/>
      <c r="M3200" s="89"/>
      <c r="N3200" s="264">
        <v>50</v>
      </c>
      <c r="O3200" s="264">
        <v>0</v>
      </c>
      <c r="P3200" s="89" t="s">
        <v>670</v>
      </c>
    </row>
    <row r="3201" spans="1:16" ht="51" hidden="1">
      <c r="A3201" s="261">
        <v>340</v>
      </c>
      <c r="B3201" s="89"/>
      <c r="C3201" s="262" t="s">
        <v>147</v>
      </c>
      <c r="D3201" s="84">
        <v>43602</v>
      </c>
      <c r="E3201" s="85" t="s">
        <v>6229</v>
      </c>
      <c r="F3201" s="85" t="s">
        <v>6</v>
      </c>
      <c r="G3201" s="85">
        <v>1042396</v>
      </c>
      <c r="H3201" s="89"/>
      <c r="I3201" s="263" t="s">
        <v>7180</v>
      </c>
      <c r="J3201" s="89"/>
      <c r="K3201" s="89"/>
      <c r="L3201" s="89"/>
      <c r="M3201" s="89"/>
      <c r="N3201" s="264">
        <v>0</v>
      </c>
      <c r="O3201" s="264">
        <v>46392.05</v>
      </c>
      <c r="P3201" s="89" t="s">
        <v>670</v>
      </c>
    </row>
    <row r="3202" spans="1:16" ht="76.5" hidden="1">
      <c r="A3202" s="261" t="s">
        <v>557</v>
      </c>
      <c r="B3202" s="89"/>
      <c r="C3202" s="262" t="s">
        <v>777</v>
      </c>
      <c r="D3202" s="84">
        <v>43602</v>
      </c>
      <c r="E3202" s="85" t="s">
        <v>6230</v>
      </c>
      <c r="F3202" s="85" t="s">
        <v>6</v>
      </c>
      <c r="G3202" s="85">
        <v>1119928</v>
      </c>
      <c r="H3202" s="89"/>
      <c r="I3202" s="263" t="s">
        <v>7181</v>
      </c>
      <c r="J3202" s="89"/>
      <c r="K3202" s="89"/>
      <c r="L3202" s="89"/>
      <c r="M3202" s="89"/>
      <c r="N3202" s="264">
        <v>0</v>
      </c>
      <c r="O3202" s="264">
        <v>125000</v>
      </c>
      <c r="P3202" s="89" t="s">
        <v>670</v>
      </c>
    </row>
    <row r="3203" spans="1:16" ht="51" hidden="1">
      <c r="A3203" s="261">
        <v>153</v>
      </c>
      <c r="B3203" s="89"/>
      <c r="C3203" s="262" t="s">
        <v>83</v>
      </c>
      <c r="D3203" s="84">
        <v>43602</v>
      </c>
      <c r="E3203" s="85" t="s">
        <v>6231</v>
      </c>
      <c r="F3203" s="85" t="s">
        <v>6</v>
      </c>
      <c r="G3203" s="85">
        <v>1119993</v>
      </c>
      <c r="H3203" s="89"/>
      <c r="I3203" s="263" t="s">
        <v>7182</v>
      </c>
      <c r="J3203" s="89"/>
      <c r="K3203" s="89"/>
      <c r="L3203" s="89"/>
      <c r="M3203" s="89"/>
      <c r="N3203" s="264">
        <v>0</v>
      </c>
      <c r="O3203" s="264">
        <v>40000</v>
      </c>
      <c r="P3203" s="89" t="s">
        <v>670</v>
      </c>
    </row>
    <row r="3204" spans="1:16" ht="51" hidden="1">
      <c r="A3204" s="261">
        <v>340</v>
      </c>
      <c r="B3204" s="89"/>
      <c r="C3204" s="262" t="s">
        <v>147</v>
      </c>
      <c r="D3204" s="84">
        <v>43602</v>
      </c>
      <c r="E3204" s="85" t="s">
        <v>6232</v>
      </c>
      <c r="F3204" s="85" t="s">
        <v>15</v>
      </c>
      <c r="G3204" s="85">
        <v>1042397</v>
      </c>
      <c r="H3204" s="89"/>
      <c r="I3204" s="263" t="s">
        <v>7183</v>
      </c>
      <c r="J3204" s="89"/>
      <c r="K3204" s="89"/>
      <c r="L3204" s="89"/>
      <c r="M3204" s="89"/>
      <c r="N3204" s="264">
        <v>50</v>
      </c>
      <c r="O3204" s="264">
        <v>0</v>
      </c>
      <c r="P3204" s="89" t="s">
        <v>670</v>
      </c>
    </row>
    <row r="3205" spans="1:16" ht="51" hidden="1">
      <c r="A3205" s="261">
        <v>117</v>
      </c>
      <c r="B3205" s="89"/>
      <c r="C3205" s="262" t="s">
        <v>62</v>
      </c>
      <c r="D3205" s="84">
        <v>43602</v>
      </c>
      <c r="E3205" s="85" t="s">
        <v>6233</v>
      </c>
      <c r="F3205" s="85" t="s">
        <v>11</v>
      </c>
      <c r="G3205" s="85">
        <v>954474</v>
      </c>
      <c r="H3205" s="89"/>
      <c r="I3205" s="263" t="s">
        <v>7184</v>
      </c>
      <c r="J3205" s="89"/>
      <c r="K3205" s="89"/>
      <c r="L3205" s="89"/>
      <c r="M3205" s="89"/>
      <c r="N3205" s="264">
        <v>50</v>
      </c>
      <c r="O3205" s="264">
        <v>0</v>
      </c>
      <c r="P3205" s="89" t="s">
        <v>670</v>
      </c>
    </row>
    <row r="3206" spans="1:16" ht="38.25" hidden="1">
      <c r="A3206" s="261" t="s">
        <v>565</v>
      </c>
      <c r="B3206" s="89"/>
      <c r="C3206" s="262" t="s">
        <v>615</v>
      </c>
      <c r="D3206" s="84">
        <v>43605</v>
      </c>
      <c r="E3206" s="85" t="s">
        <v>6234</v>
      </c>
      <c r="F3206" s="85" t="s">
        <v>3</v>
      </c>
      <c r="G3206" s="85">
        <v>1742778</v>
      </c>
      <c r="H3206" s="89"/>
      <c r="I3206" s="263" t="s">
        <v>5581</v>
      </c>
      <c r="J3206" s="89"/>
      <c r="K3206" s="89"/>
      <c r="L3206" s="89"/>
      <c r="M3206" s="89"/>
      <c r="N3206" s="264">
        <v>0</v>
      </c>
      <c r="O3206" s="264">
        <v>700</v>
      </c>
      <c r="P3206" s="89" t="s">
        <v>670</v>
      </c>
    </row>
    <row r="3207" spans="1:16" ht="51" hidden="1">
      <c r="A3207" s="261" t="s">
        <v>565</v>
      </c>
      <c r="B3207" s="89"/>
      <c r="C3207" s="262" t="s">
        <v>615</v>
      </c>
      <c r="D3207" s="84">
        <v>43605</v>
      </c>
      <c r="E3207" s="85" t="s">
        <v>6235</v>
      </c>
      <c r="F3207" s="85" t="s">
        <v>3</v>
      </c>
      <c r="G3207" s="85">
        <v>1742762</v>
      </c>
      <c r="H3207" s="89"/>
      <c r="I3207" s="263" t="s">
        <v>7185</v>
      </c>
      <c r="J3207" s="89"/>
      <c r="K3207" s="89"/>
      <c r="L3207" s="89"/>
      <c r="M3207" s="89"/>
      <c r="N3207" s="264">
        <v>0</v>
      </c>
      <c r="O3207" s="264">
        <v>50</v>
      </c>
      <c r="P3207" s="89" t="s">
        <v>670</v>
      </c>
    </row>
    <row r="3208" spans="1:16" ht="51" hidden="1">
      <c r="A3208" s="261" t="s">
        <v>565</v>
      </c>
      <c r="B3208" s="89"/>
      <c r="C3208" s="262" t="s">
        <v>615</v>
      </c>
      <c r="D3208" s="84">
        <v>43605</v>
      </c>
      <c r="E3208" s="85" t="s">
        <v>6236</v>
      </c>
      <c r="F3208" s="85" t="s">
        <v>3</v>
      </c>
      <c r="G3208" s="85">
        <v>1742752</v>
      </c>
      <c r="H3208" s="89"/>
      <c r="I3208" s="263" t="s">
        <v>7186</v>
      </c>
      <c r="J3208" s="89"/>
      <c r="K3208" s="89"/>
      <c r="L3208" s="89"/>
      <c r="M3208" s="89"/>
      <c r="N3208" s="264">
        <v>0</v>
      </c>
      <c r="O3208" s="264">
        <v>1158.7</v>
      </c>
      <c r="P3208" s="89" t="s">
        <v>670</v>
      </c>
    </row>
    <row r="3209" spans="1:16" ht="51" hidden="1">
      <c r="A3209" s="261" t="s">
        <v>565</v>
      </c>
      <c r="B3209" s="89"/>
      <c r="C3209" s="262" t="s">
        <v>615</v>
      </c>
      <c r="D3209" s="84">
        <v>43605</v>
      </c>
      <c r="E3209" s="85" t="s">
        <v>6237</v>
      </c>
      <c r="F3209" s="85" t="s">
        <v>3</v>
      </c>
      <c r="G3209" s="85">
        <v>1742823</v>
      </c>
      <c r="H3209" s="89"/>
      <c r="I3209" s="263" t="s">
        <v>3461</v>
      </c>
      <c r="J3209" s="89"/>
      <c r="K3209" s="89"/>
      <c r="L3209" s="89"/>
      <c r="M3209" s="89"/>
      <c r="N3209" s="264">
        <v>0</v>
      </c>
      <c r="O3209" s="264">
        <v>4500</v>
      </c>
      <c r="P3209" s="89" t="s">
        <v>670</v>
      </c>
    </row>
    <row r="3210" spans="1:16" ht="51" hidden="1">
      <c r="A3210" s="261">
        <v>46</v>
      </c>
      <c r="B3210" s="89"/>
      <c r="C3210" s="262" t="s">
        <v>48</v>
      </c>
      <c r="D3210" s="84">
        <v>43605</v>
      </c>
      <c r="E3210" s="85" t="s">
        <v>6238</v>
      </c>
      <c r="F3210" s="85" t="s">
        <v>3</v>
      </c>
      <c r="G3210" s="85">
        <v>1742830</v>
      </c>
      <c r="H3210" s="89"/>
      <c r="I3210" s="263" t="s">
        <v>7187</v>
      </c>
      <c r="J3210" s="89"/>
      <c r="K3210" s="89"/>
      <c r="L3210" s="89"/>
      <c r="M3210" s="89"/>
      <c r="N3210" s="264">
        <v>0</v>
      </c>
      <c r="O3210" s="264">
        <v>239.31</v>
      </c>
      <c r="P3210" s="89" t="s">
        <v>670</v>
      </c>
    </row>
    <row r="3211" spans="1:16" ht="63.75" hidden="1">
      <c r="A3211" s="261">
        <v>86</v>
      </c>
      <c r="B3211" s="89"/>
      <c r="C3211" s="262" t="s">
        <v>56</v>
      </c>
      <c r="D3211" s="84">
        <v>43605</v>
      </c>
      <c r="E3211" s="85" t="s">
        <v>6239</v>
      </c>
      <c r="F3211" s="85" t="s">
        <v>3</v>
      </c>
      <c r="G3211" s="85">
        <v>1742848</v>
      </c>
      <c r="H3211" s="89"/>
      <c r="I3211" s="263" t="s">
        <v>7188</v>
      </c>
      <c r="J3211" s="89"/>
      <c r="K3211" s="89"/>
      <c r="L3211" s="89"/>
      <c r="M3211" s="89"/>
      <c r="N3211" s="264">
        <v>0</v>
      </c>
      <c r="O3211" s="264">
        <v>64.31</v>
      </c>
      <c r="P3211" s="89" t="s">
        <v>670</v>
      </c>
    </row>
    <row r="3212" spans="1:16" ht="51" hidden="1">
      <c r="A3212" s="261">
        <v>78</v>
      </c>
      <c r="B3212" s="89"/>
      <c r="C3212" s="262" t="s">
        <v>674</v>
      </c>
      <c r="D3212" s="84">
        <v>43605</v>
      </c>
      <c r="E3212" s="85" t="s">
        <v>6240</v>
      </c>
      <c r="F3212" s="85" t="s">
        <v>3</v>
      </c>
      <c r="G3212" s="85">
        <v>1742909</v>
      </c>
      <c r="H3212" s="89"/>
      <c r="I3212" s="263" t="s">
        <v>7189</v>
      </c>
      <c r="J3212" s="89"/>
      <c r="K3212" s="89"/>
      <c r="L3212" s="89"/>
      <c r="M3212" s="89"/>
      <c r="N3212" s="264">
        <v>0</v>
      </c>
      <c r="O3212" s="264">
        <v>1917.16</v>
      </c>
      <c r="P3212" s="89" t="s">
        <v>670</v>
      </c>
    </row>
    <row r="3213" spans="1:16" ht="51" hidden="1">
      <c r="A3213" s="261" t="s">
        <v>565</v>
      </c>
      <c r="B3213" s="89"/>
      <c r="C3213" s="262" t="s">
        <v>615</v>
      </c>
      <c r="D3213" s="84">
        <v>43605</v>
      </c>
      <c r="E3213" s="85" t="s">
        <v>6241</v>
      </c>
      <c r="F3213" s="85" t="s">
        <v>3</v>
      </c>
      <c r="G3213" s="85">
        <v>1742675</v>
      </c>
      <c r="H3213" s="89"/>
      <c r="I3213" s="263" t="s">
        <v>7190</v>
      </c>
      <c r="J3213" s="89"/>
      <c r="K3213" s="89"/>
      <c r="L3213" s="89"/>
      <c r="M3213" s="89"/>
      <c r="N3213" s="264">
        <v>0</v>
      </c>
      <c r="O3213" s="264">
        <v>5517.41</v>
      </c>
      <c r="P3213" s="89" t="s">
        <v>670</v>
      </c>
    </row>
    <row r="3214" spans="1:16" ht="51" hidden="1">
      <c r="A3214" s="261" t="s">
        <v>565</v>
      </c>
      <c r="B3214" s="89"/>
      <c r="C3214" s="262" t="s">
        <v>615</v>
      </c>
      <c r="D3214" s="84">
        <v>43605</v>
      </c>
      <c r="E3214" s="85" t="s">
        <v>6242</v>
      </c>
      <c r="F3214" s="85" t="s">
        <v>3</v>
      </c>
      <c r="G3214" s="85">
        <v>1742676</v>
      </c>
      <c r="H3214" s="89"/>
      <c r="I3214" s="263" t="s">
        <v>7191</v>
      </c>
      <c r="J3214" s="89"/>
      <c r="K3214" s="89"/>
      <c r="L3214" s="89"/>
      <c r="M3214" s="89"/>
      <c r="N3214" s="264">
        <v>0</v>
      </c>
      <c r="O3214" s="264">
        <v>3384.7000000000003</v>
      </c>
      <c r="P3214" s="89" t="s">
        <v>670</v>
      </c>
    </row>
    <row r="3215" spans="1:16" ht="51" hidden="1">
      <c r="A3215" s="261" t="s">
        <v>565</v>
      </c>
      <c r="B3215" s="89"/>
      <c r="C3215" s="262" t="s">
        <v>615</v>
      </c>
      <c r="D3215" s="84">
        <v>43605</v>
      </c>
      <c r="E3215" s="85" t="s">
        <v>6243</v>
      </c>
      <c r="F3215" s="85" t="s">
        <v>3</v>
      </c>
      <c r="G3215" s="85">
        <v>1742678</v>
      </c>
      <c r="H3215" s="89"/>
      <c r="I3215" s="263" t="s">
        <v>7192</v>
      </c>
      <c r="J3215" s="89"/>
      <c r="K3215" s="89"/>
      <c r="L3215" s="89"/>
      <c r="M3215" s="89"/>
      <c r="N3215" s="264">
        <v>0</v>
      </c>
      <c r="O3215" s="264">
        <v>3124.15</v>
      </c>
      <c r="P3215" s="89" t="s">
        <v>670</v>
      </c>
    </row>
    <row r="3216" spans="1:16" ht="63.75" hidden="1">
      <c r="A3216" s="261" t="s">
        <v>556</v>
      </c>
      <c r="B3216" s="89"/>
      <c r="C3216" s="262" t="s">
        <v>616</v>
      </c>
      <c r="D3216" s="84">
        <v>43605</v>
      </c>
      <c r="E3216" s="85" t="s">
        <v>6244</v>
      </c>
      <c r="F3216" s="85" t="s">
        <v>3</v>
      </c>
      <c r="G3216" s="85">
        <v>1742719</v>
      </c>
      <c r="H3216" s="89"/>
      <c r="I3216" s="263" t="s">
        <v>7193</v>
      </c>
      <c r="J3216" s="89"/>
      <c r="K3216" s="89"/>
      <c r="L3216" s="89"/>
      <c r="M3216" s="89"/>
      <c r="N3216" s="264">
        <v>0</v>
      </c>
      <c r="O3216" s="264">
        <v>1000</v>
      </c>
      <c r="P3216" s="89" t="s">
        <v>670</v>
      </c>
    </row>
    <row r="3217" spans="1:16" ht="51" hidden="1">
      <c r="A3217" s="261">
        <v>526</v>
      </c>
      <c r="B3217" s="89"/>
      <c r="C3217" s="262" t="s">
        <v>610</v>
      </c>
      <c r="D3217" s="84">
        <v>43605</v>
      </c>
      <c r="E3217" s="85" t="s">
        <v>6245</v>
      </c>
      <c r="F3217" s="85" t="s">
        <v>3</v>
      </c>
      <c r="G3217" s="85">
        <v>1742679</v>
      </c>
      <c r="H3217" s="89"/>
      <c r="I3217" s="263" t="s">
        <v>7047</v>
      </c>
      <c r="J3217" s="89"/>
      <c r="K3217" s="89"/>
      <c r="L3217" s="89"/>
      <c r="M3217" s="89"/>
      <c r="N3217" s="264">
        <v>0</v>
      </c>
      <c r="O3217" s="264">
        <v>117.97</v>
      </c>
      <c r="P3217" s="89" t="s">
        <v>670</v>
      </c>
    </row>
    <row r="3218" spans="1:16" ht="51" hidden="1">
      <c r="A3218" s="261">
        <v>526</v>
      </c>
      <c r="B3218" s="89"/>
      <c r="C3218" s="262" t="s">
        <v>610</v>
      </c>
      <c r="D3218" s="84">
        <v>43605</v>
      </c>
      <c r="E3218" s="85" t="s">
        <v>6246</v>
      </c>
      <c r="F3218" s="85" t="s">
        <v>3</v>
      </c>
      <c r="G3218" s="85">
        <v>1742663</v>
      </c>
      <c r="H3218" s="89"/>
      <c r="I3218" s="263" t="s">
        <v>7194</v>
      </c>
      <c r="J3218" s="89"/>
      <c r="K3218" s="89"/>
      <c r="L3218" s="89"/>
      <c r="M3218" s="89"/>
      <c r="N3218" s="264">
        <v>0</v>
      </c>
      <c r="O3218" s="264">
        <v>50</v>
      </c>
      <c r="P3218" s="89" t="s">
        <v>670</v>
      </c>
    </row>
    <row r="3219" spans="1:16" ht="51" hidden="1">
      <c r="A3219" s="261" t="s">
        <v>565</v>
      </c>
      <c r="B3219" s="89"/>
      <c r="C3219" s="262" t="s">
        <v>615</v>
      </c>
      <c r="D3219" s="84">
        <v>43605</v>
      </c>
      <c r="E3219" s="85" t="s">
        <v>6247</v>
      </c>
      <c r="F3219" s="85" t="s">
        <v>3</v>
      </c>
      <c r="G3219" s="85">
        <v>1742654</v>
      </c>
      <c r="H3219" s="89"/>
      <c r="I3219" s="263" t="s">
        <v>7195</v>
      </c>
      <c r="J3219" s="89"/>
      <c r="K3219" s="89"/>
      <c r="L3219" s="89"/>
      <c r="M3219" s="89"/>
      <c r="N3219" s="264">
        <v>0</v>
      </c>
      <c r="O3219" s="264">
        <v>6186.52</v>
      </c>
      <c r="P3219" s="89" t="s">
        <v>670</v>
      </c>
    </row>
    <row r="3220" spans="1:16" ht="51" hidden="1">
      <c r="A3220" s="261">
        <v>592</v>
      </c>
      <c r="B3220" s="89"/>
      <c r="C3220" s="262" t="s">
        <v>645</v>
      </c>
      <c r="D3220" s="84">
        <v>43605</v>
      </c>
      <c r="E3220" s="85" t="s">
        <v>6248</v>
      </c>
      <c r="F3220" s="85" t="s">
        <v>3</v>
      </c>
      <c r="G3220" s="85">
        <v>1742742</v>
      </c>
      <c r="H3220" s="89"/>
      <c r="I3220" s="263" t="s">
        <v>7196</v>
      </c>
      <c r="J3220" s="89"/>
      <c r="K3220" s="89"/>
      <c r="L3220" s="89"/>
      <c r="M3220" s="89"/>
      <c r="N3220" s="264">
        <v>0</v>
      </c>
      <c r="O3220" s="264">
        <v>13029.26</v>
      </c>
      <c r="P3220" s="89" t="s">
        <v>670</v>
      </c>
    </row>
    <row r="3221" spans="1:16" ht="51" hidden="1">
      <c r="A3221" s="261" t="s">
        <v>563</v>
      </c>
      <c r="B3221" s="89"/>
      <c r="C3221" s="262" t="s">
        <v>614</v>
      </c>
      <c r="D3221" s="84">
        <v>43605</v>
      </c>
      <c r="E3221" s="85" t="s">
        <v>6249</v>
      </c>
      <c r="F3221" s="85" t="s">
        <v>3</v>
      </c>
      <c r="G3221" s="85">
        <v>1742733</v>
      </c>
      <c r="H3221" s="89"/>
      <c r="I3221" s="263" t="s">
        <v>7197</v>
      </c>
      <c r="J3221" s="89"/>
      <c r="K3221" s="89"/>
      <c r="L3221" s="89"/>
      <c r="M3221" s="89"/>
      <c r="N3221" s="264">
        <v>0</v>
      </c>
      <c r="O3221" s="264">
        <v>7255.7</v>
      </c>
      <c r="P3221" s="89" t="s">
        <v>670</v>
      </c>
    </row>
    <row r="3222" spans="1:16" ht="51" hidden="1">
      <c r="A3222" s="261" t="s">
        <v>563</v>
      </c>
      <c r="B3222" s="89"/>
      <c r="C3222" s="262" t="s">
        <v>614</v>
      </c>
      <c r="D3222" s="84">
        <v>43605</v>
      </c>
      <c r="E3222" s="85" t="s">
        <v>6250</v>
      </c>
      <c r="F3222" s="85" t="s">
        <v>3</v>
      </c>
      <c r="G3222" s="85">
        <v>1742732</v>
      </c>
      <c r="H3222" s="89"/>
      <c r="I3222" s="263" t="s">
        <v>7198</v>
      </c>
      <c r="J3222" s="89"/>
      <c r="K3222" s="89"/>
      <c r="L3222" s="89"/>
      <c r="M3222" s="89"/>
      <c r="N3222" s="264">
        <v>0</v>
      </c>
      <c r="O3222" s="264">
        <v>302577.62</v>
      </c>
      <c r="P3222" s="89" t="s">
        <v>670</v>
      </c>
    </row>
    <row r="3223" spans="1:16" ht="76.5" hidden="1">
      <c r="A3223" s="261" t="s">
        <v>557</v>
      </c>
      <c r="B3223" s="89"/>
      <c r="C3223" s="262" t="s">
        <v>777</v>
      </c>
      <c r="D3223" s="84">
        <v>43605</v>
      </c>
      <c r="E3223" s="85" t="s">
        <v>6251</v>
      </c>
      <c r="F3223" s="85" t="s">
        <v>6</v>
      </c>
      <c r="G3223" s="85">
        <v>1120556</v>
      </c>
      <c r="H3223" s="89"/>
      <c r="I3223" s="263" t="s">
        <v>7199</v>
      </c>
      <c r="J3223" s="89"/>
      <c r="K3223" s="89"/>
      <c r="L3223" s="89"/>
      <c r="M3223" s="89"/>
      <c r="N3223" s="264">
        <v>0</v>
      </c>
      <c r="O3223" s="264">
        <v>108000</v>
      </c>
      <c r="P3223" s="89" t="s">
        <v>670</v>
      </c>
    </row>
    <row r="3224" spans="1:16" ht="51" hidden="1">
      <c r="A3224" s="261">
        <v>117</v>
      </c>
      <c r="B3224" s="89"/>
      <c r="C3224" s="262" t="s">
        <v>62</v>
      </c>
      <c r="D3224" s="84">
        <v>43605</v>
      </c>
      <c r="E3224" s="85" t="s">
        <v>6252</v>
      </c>
      <c r="F3224" s="85" t="s">
        <v>11</v>
      </c>
      <c r="G3224" s="85">
        <v>954508</v>
      </c>
      <c r="H3224" s="89"/>
      <c r="I3224" s="263" t="s">
        <v>7200</v>
      </c>
      <c r="J3224" s="89"/>
      <c r="K3224" s="89"/>
      <c r="L3224" s="89"/>
      <c r="M3224" s="89"/>
      <c r="N3224" s="264">
        <v>50</v>
      </c>
      <c r="O3224" s="264">
        <v>0</v>
      </c>
      <c r="P3224" s="89" t="s">
        <v>670</v>
      </c>
    </row>
    <row r="3225" spans="1:16" ht="51" hidden="1">
      <c r="A3225" s="261">
        <v>117</v>
      </c>
      <c r="B3225" s="89"/>
      <c r="C3225" s="262" t="s">
        <v>62</v>
      </c>
      <c r="D3225" s="84">
        <v>43605</v>
      </c>
      <c r="E3225" s="85" t="s">
        <v>6253</v>
      </c>
      <c r="F3225" s="85" t="s">
        <v>11</v>
      </c>
      <c r="G3225" s="85">
        <v>954511</v>
      </c>
      <c r="H3225" s="89"/>
      <c r="I3225" s="263" t="s">
        <v>7201</v>
      </c>
      <c r="J3225" s="89"/>
      <c r="K3225" s="89"/>
      <c r="L3225" s="89"/>
      <c r="M3225" s="89"/>
      <c r="N3225" s="264">
        <v>50</v>
      </c>
      <c r="O3225" s="264">
        <v>0</v>
      </c>
      <c r="P3225" s="89" t="s">
        <v>670</v>
      </c>
    </row>
    <row r="3226" spans="1:16" ht="51" hidden="1">
      <c r="A3226" s="261">
        <v>117</v>
      </c>
      <c r="B3226" s="89"/>
      <c r="C3226" s="262" t="s">
        <v>62</v>
      </c>
      <c r="D3226" s="84">
        <v>43605</v>
      </c>
      <c r="E3226" s="85" t="s">
        <v>6254</v>
      </c>
      <c r="F3226" s="85" t="s">
        <v>11</v>
      </c>
      <c r="G3226" s="85">
        <v>954514</v>
      </c>
      <c r="H3226" s="89"/>
      <c r="I3226" s="263" t="s">
        <v>7202</v>
      </c>
      <c r="J3226" s="89"/>
      <c r="K3226" s="89"/>
      <c r="L3226" s="89"/>
      <c r="M3226" s="89"/>
      <c r="N3226" s="264">
        <v>50</v>
      </c>
      <c r="O3226" s="264">
        <v>0</v>
      </c>
      <c r="P3226" s="89" t="s">
        <v>670</v>
      </c>
    </row>
    <row r="3227" spans="1:16" ht="51" hidden="1">
      <c r="A3227" s="261">
        <v>513</v>
      </c>
      <c r="B3227" s="89"/>
      <c r="C3227" s="262" t="s">
        <v>171</v>
      </c>
      <c r="D3227" s="84">
        <v>43605</v>
      </c>
      <c r="E3227" s="85" t="s">
        <v>6255</v>
      </c>
      <c r="F3227" s="85" t="s">
        <v>11</v>
      </c>
      <c r="G3227" s="85">
        <v>954518</v>
      </c>
      <c r="H3227" s="89"/>
      <c r="I3227" s="263" t="s">
        <v>7203</v>
      </c>
      <c r="J3227" s="89"/>
      <c r="K3227" s="89"/>
      <c r="L3227" s="89"/>
      <c r="M3227" s="89"/>
      <c r="N3227" s="264">
        <v>50</v>
      </c>
      <c r="O3227" s="264">
        <v>0</v>
      </c>
      <c r="P3227" s="89" t="s">
        <v>670</v>
      </c>
    </row>
    <row r="3228" spans="1:16" ht="51" hidden="1">
      <c r="A3228" s="261" t="s">
        <v>559</v>
      </c>
      <c r="B3228" s="89"/>
      <c r="C3228" s="262" t="s">
        <v>759</v>
      </c>
      <c r="D3228" s="84">
        <v>43605</v>
      </c>
      <c r="E3228" s="85" t="s">
        <v>6256</v>
      </c>
      <c r="F3228" s="85" t="s">
        <v>628</v>
      </c>
      <c r="G3228" s="85">
        <v>426046</v>
      </c>
      <c r="H3228" s="89"/>
      <c r="I3228" s="263" t="s">
        <v>7204</v>
      </c>
      <c r="J3228" s="89"/>
      <c r="K3228" s="89"/>
      <c r="L3228" s="89"/>
      <c r="M3228" s="89"/>
      <c r="N3228" s="264">
        <v>0</v>
      </c>
      <c r="O3228" s="264">
        <v>735187.17</v>
      </c>
      <c r="P3228" s="89" t="s">
        <v>670</v>
      </c>
    </row>
    <row r="3229" spans="1:16" ht="76.5" hidden="1">
      <c r="A3229" s="261" t="s">
        <v>559</v>
      </c>
      <c r="B3229" s="89"/>
      <c r="C3229" s="262" t="s">
        <v>759</v>
      </c>
      <c r="D3229" s="84">
        <v>43605</v>
      </c>
      <c r="E3229" s="85" t="s">
        <v>6256</v>
      </c>
      <c r="F3229" s="85" t="s">
        <v>628</v>
      </c>
      <c r="G3229" s="85">
        <v>426047</v>
      </c>
      <c r="H3229" s="89"/>
      <c r="I3229" s="263" t="s">
        <v>7205</v>
      </c>
      <c r="J3229" s="89"/>
      <c r="K3229" s="89"/>
      <c r="L3229" s="89"/>
      <c r="M3229" s="89"/>
      <c r="N3229" s="264">
        <v>0</v>
      </c>
      <c r="O3229" s="264">
        <v>6208.18</v>
      </c>
      <c r="P3229" s="89" t="s">
        <v>670</v>
      </c>
    </row>
    <row r="3230" spans="1:16" ht="63.75" hidden="1">
      <c r="A3230" s="261" t="s">
        <v>559</v>
      </c>
      <c r="B3230" s="89"/>
      <c r="C3230" s="262" t="s">
        <v>759</v>
      </c>
      <c r="D3230" s="84">
        <v>43605</v>
      </c>
      <c r="E3230" s="85" t="s">
        <v>6256</v>
      </c>
      <c r="F3230" s="85" t="s">
        <v>628</v>
      </c>
      <c r="G3230" s="85">
        <v>426190</v>
      </c>
      <c r="H3230" s="89"/>
      <c r="I3230" s="263" t="s">
        <v>7206</v>
      </c>
      <c r="J3230" s="89"/>
      <c r="K3230" s="89"/>
      <c r="L3230" s="89"/>
      <c r="M3230" s="89"/>
      <c r="N3230" s="264">
        <v>0</v>
      </c>
      <c r="O3230" s="264">
        <v>138086.12</v>
      </c>
      <c r="P3230" s="89" t="s">
        <v>670</v>
      </c>
    </row>
    <row r="3231" spans="1:16" ht="51" hidden="1">
      <c r="A3231" s="261">
        <v>117</v>
      </c>
      <c r="B3231" s="89"/>
      <c r="C3231" s="262" t="s">
        <v>62</v>
      </c>
      <c r="D3231" s="84">
        <v>43605</v>
      </c>
      <c r="E3231" s="85" t="s">
        <v>6257</v>
      </c>
      <c r="F3231" s="85" t="s">
        <v>11</v>
      </c>
      <c r="G3231" s="85">
        <v>954558</v>
      </c>
      <c r="H3231" s="89"/>
      <c r="I3231" s="263" t="s">
        <v>7207</v>
      </c>
      <c r="J3231" s="89"/>
      <c r="K3231" s="89"/>
      <c r="L3231" s="89"/>
      <c r="M3231" s="89"/>
      <c r="N3231" s="264">
        <v>50</v>
      </c>
      <c r="O3231" s="264">
        <v>0</v>
      </c>
      <c r="P3231" s="89" t="s">
        <v>670</v>
      </c>
    </row>
    <row r="3232" spans="1:16" ht="63.75" hidden="1">
      <c r="A3232" s="261">
        <v>221</v>
      </c>
      <c r="B3232" s="89"/>
      <c r="C3232" s="262" t="s">
        <v>102</v>
      </c>
      <c r="D3232" s="84">
        <v>43606</v>
      </c>
      <c r="E3232" s="85" t="s">
        <v>6258</v>
      </c>
      <c r="F3232" s="85" t="s">
        <v>3</v>
      </c>
      <c r="G3232" s="85">
        <v>1743096</v>
      </c>
      <c r="H3232" s="89"/>
      <c r="I3232" s="263" t="s">
        <v>7208</v>
      </c>
      <c r="J3232" s="89"/>
      <c r="K3232" s="89"/>
      <c r="L3232" s="89"/>
      <c r="M3232" s="89"/>
      <c r="N3232" s="264">
        <v>0</v>
      </c>
      <c r="O3232" s="264">
        <v>391</v>
      </c>
      <c r="P3232" s="89" t="s">
        <v>670</v>
      </c>
    </row>
    <row r="3233" spans="1:16" ht="63.75" hidden="1">
      <c r="A3233" s="261">
        <v>35</v>
      </c>
      <c r="B3233" s="89"/>
      <c r="C3233" s="262" t="s">
        <v>46</v>
      </c>
      <c r="D3233" s="84">
        <v>43606</v>
      </c>
      <c r="E3233" s="85" t="s">
        <v>6259</v>
      </c>
      <c r="F3233" s="85" t="s">
        <v>3</v>
      </c>
      <c r="G3233" s="85">
        <v>1743156</v>
      </c>
      <c r="H3233" s="89"/>
      <c r="I3233" s="263" t="s">
        <v>7209</v>
      </c>
      <c r="J3233" s="89"/>
      <c r="K3233" s="89"/>
      <c r="L3233" s="89"/>
      <c r="M3233" s="89"/>
      <c r="N3233" s="264">
        <v>0</v>
      </c>
      <c r="O3233" s="264">
        <v>12476.56</v>
      </c>
      <c r="P3233" s="89" t="s">
        <v>670</v>
      </c>
    </row>
    <row r="3234" spans="1:16" ht="51" hidden="1">
      <c r="A3234" s="261">
        <v>526</v>
      </c>
      <c r="B3234" s="89"/>
      <c r="C3234" s="262" t="s">
        <v>610</v>
      </c>
      <c r="D3234" s="84">
        <v>43606</v>
      </c>
      <c r="E3234" s="85" t="s">
        <v>6260</v>
      </c>
      <c r="F3234" s="85" t="s">
        <v>3</v>
      </c>
      <c r="G3234" s="85">
        <v>1743256</v>
      </c>
      <c r="H3234" s="89"/>
      <c r="I3234" s="263" t="s">
        <v>6745</v>
      </c>
      <c r="J3234" s="89"/>
      <c r="K3234" s="89"/>
      <c r="L3234" s="89"/>
      <c r="M3234" s="89"/>
      <c r="N3234" s="264">
        <v>0</v>
      </c>
      <c r="O3234" s="264">
        <v>99.91</v>
      </c>
      <c r="P3234" s="89" t="s">
        <v>670</v>
      </c>
    </row>
    <row r="3235" spans="1:16" ht="51" hidden="1">
      <c r="A3235" s="261">
        <v>340</v>
      </c>
      <c r="B3235" s="89"/>
      <c r="C3235" s="262" t="s">
        <v>147</v>
      </c>
      <c r="D3235" s="84">
        <v>43606</v>
      </c>
      <c r="E3235" s="85" t="s">
        <v>6261</v>
      </c>
      <c r="F3235" s="85" t="s">
        <v>3</v>
      </c>
      <c r="G3235" s="85">
        <v>1743249</v>
      </c>
      <c r="H3235" s="89"/>
      <c r="I3235" s="263" t="s">
        <v>7210</v>
      </c>
      <c r="J3235" s="89"/>
      <c r="K3235" s="89"/>
      <c r="L3235" s="89"/>
      <c r="M3235" s="89"/>
      <c r="N3235" s="264">
        <v>0</v>
      </c>
      <c r="O3235" s="264">
        <v>300</v>
      </c>
      <c r="P3235" s="89" t="s">
        <v>670</v>
      </c>
    </row>
    <row r="3236" spans="1:16" ht="51" hidden="1">
      <c r="A3236" s="261" t="s">
        <v>565</v>
      </c>
      <c r="B3236" s="89"/>
      <c r="C3236" s="262" t="s">
        <v>615</v>
      </c>
      <c r="D3236" s="84">
        <v>43606</v>
      </c>
      <c r="E3236" s="85" t="s">
        <v>6262</v>
      </c>
      <c r="F3236" s="85" t="s">
        <v>3</v>
      </c>
      <c r="G3236" s="85">
        <v>1743238</v>
      </c>
      <c r="H3236" s="89"/>
      <c r="I3236" s="263" t="s">
        <v>7211</v>
      </c>
      <c r="J3236" s="89"/>
      <c r="K3236" s="89"/>
      <c r="L3236" s="89"/>
      <c r="M3236" s="89"/>
      <c r="N3236" s="264">
        <v>0</v>
      </c>
      <c r="O3236" s="264">
        <v>331.78000000000003</v>
      </c>
      <c r="P3236" s="89" t="s">
        <v>670</v>
      </c>
    </row>
    <row r="3237" spans="1:16" ht="51" hidden="1">
      <c r="A3237" s="261">
        <v>526</v>
      </c>
      <c r="B3237" s="89"/>
      <c r="C3237" s="262" t="s">
        <v>610</v>
      </c>
      <c r="D3237" s="84">
        <v>43606</v>
      </c>
      <c r="E3237" s="85" t="s">
        <v>6263</v>
      </c>
      <c r="F3237" s="85" t="s">
        <v>3</v>
      </c>
      <c r="G3237" s="85">
        <v>1743218</v>
      </c>
      <c r="H3237" s="89"/>
      <c r="I3237" s="263" t="s">
        <v>4407</v>
      </c>
      <c r="J3237" s="89"/>
      <c r="K3237" s="89"/>
      <c r="L3237" s="89"/>
      <c r="M3237" s="89"/>
      <c r="N3237" s="264">
        <v>0</v>
      </c>
      <c r="O3237" s="264">
        <v>133</v>
      </c>
      <c r="P3237" s="89" t="s">
        <v>670</v>
      </c>
    </row>
    <row r="3238" spans="1:16" ht="51" hidden="1">
      <c r="A3238" s="261">
        <v>526</v>
      </c>
      <c r="B3238" s="89"/>
      <c r="C3238" s="262" t="s">
        <v>610</v>
      </c>
      <c r="D3238" s="84">
        <v>43606</v>
      </c>
      <c r="E3238" s="85" t="s">
        <v>6264</v>
      </c>
      <c r="F3238" s="85" t="s">
        <v>3</v>
      </c>
      <c r="G3238" s="85">
        <v>1743217</v>
      </c>
      <c r="H3238" s="89"/>
      <c r="I3238" s="263" t="s">
        <v>4407</v>
      </c>
      <c r="J3238" s="89"/>
      <c r="K3238" s="89"/>
      <c r="L3238" s="89"/>
      <c r="M3238" s="89"/>
      <c r="N3238" s="264">
        <v>0</v>
      </c>
      <c r="O3238" s="264">
        <v>40</v>
      </c>
      <c r="P3238" s="89" t="s">
        <v>670</v>
      </c>
    </row>
    <row r="3239" spans="1:16" ht="51" hidden="1">
      <c r="A3239" s="261">
        <v>526</v>
      </c>
      <c r="B3239" s="89"/>
      <c r="C3239" s="262" t="s">
        <v>610</v>
      </c>
      <c r="D3239" s="84">
        <v>43606</v>
      </c>
      <c r="E3239" s="85" t="s">
        <v>6265</v>
      </c>
      <c r="F3239" s="85" t="s">
        <v>3</v>
      </c>
      <c r="G3239" s="85">
        <v>1743210</v>
      </c>
      <c r="H3239" s="89"/>
      <c r="I3239" s="263" t="s">
        <v>7212</v>
      </c>
      <c r="J3239" s="89"/>
      <c r="K3239" s="89"/>
      <c r="L3239" s="89"/>
      <c r="M3239" s="89"/>
      <c r="N3239" s="264">
        <v>0</v>
      </c>
      <c r="O3239" s="264">
        <v>0.47000000000000003</v>
      </c>
      <c r="P3239" s="89" t="s">
        <v>670</v>
      </c>
    </row>
    <row r="3240" spans="1:16" ht="51" hidden="1">
      <c r="A3240" s="261">
        <v>526</v>
      </c>
      <c r="B3240" s="89"/>
      <c r="C3240" s="262" t="s">
        <v>610</v>
      </c>
      <c r="D3240" s="84">
        <v>43606</v>
      </c>
      <c r="E3240" s="85" t="s">
        <v>6266</v>
      </c>
      <c r="F3240" s="85" t="s">
        <v>3</v>
      </c>
      <c r="G3240" s="85">
        <v>1743205</v>
      </c>
      <c r="H3240" s="89"/>
      <c r="I3240" s="263" t="s">
        <v>7213</v>
      </c>
      <c r="J3240" s="89"/>
      <c r="K3240" s="89"/>
      <c r="L3240" s="89"/>
      <c r="M3240" s="89"/>
      <c r="N3240" s="264">
        <v>0</v>
      </c>
      <c r="O3240" s="264">
        <v>54.18</v>
      </c>
      <c r="P3240" s="89" t="s">
        <v>670</v>
      </c>
    </row>
    <row r="3241" spans="1:16" ht="38.25" hidden="1">
      <c r="A3241" s="261" t="s">
        <v>565</v>
      </c>
      <c r="B3241" s="89"/>
      <c r="C3241" s="262" t="s">
        <v>615</v>
      </c>
      <c r="D3241" s="84">
        <v>43606</v>
      </c>
      <c r="E3241" s="85" t="s">
        <v>6267</v>
      </c>
      <c r="F3241" s="85" t="s">
        <v>3</v>
      </c>
      <c r="G3241" s="85">
        <v>1743201</v>
      </c>
      <c r="H3241" s="89"/>
      <c r="I3241" s="263" t="s">
        <v>7214</v>
      </c>
      <c r="J3241" s="89"/>
      <c r="K3241" s="89"/>
      <c r="L3241" s="89"/>
      <c r="M3241" s="89"/>
      <c r="N3241" s="264">
        <v>0</v>
      </c>
      <c r="O3241" s="264">
        <v>6490.2</v>
      </c>
      <c r="P3241" s="89" t="s">
        <v>670</v>
      </c>
    </row>
    <row r="3242" spans="1:16" ht="38.25" hidden="1">
      <c r="A3242" s="261" t="s">
        <v>565</v>
      </c>
      <c r="B3242" s="89"/>
      <c r="C3242" s="262" t="s">
        <v>615</v>
      </c>
      <c r="D3242" s="84">
        <v>43606</v>
      </c>
      <c r="E3242" s="85" t="s">
        <v>6268</v>
      </c>
      <c r="F3242" s="85" t="s">
        <v>3</v>
      </c>
      <c r="G3242" s="85">
        <v>1743200</v>
      </c>
      <c r="H3242" s="89"/>
      <c r="I3242" s="263" t="s">
        <v>7215</v>
      </c>
      <c r="J3242" s="89"/>
      <c r="K3242" s="89"/>
      <c r="L3242" s="89"/>
      <c r="M3242" s="89"/>
      <c r="N3242" s="264">
        <v>0</v>
      </c>
      <c r="O3242" s="264">
        <v>1172.33</v>
      </c>
      <c r="P3242" s="89" t="s">
        <v>670</v>
      </c>
    </row>
    <row r="3243" spans="1:16" ht="51" hidden="1">
      <c r="A3243" s="261" t="s">
        <v>565</v>
      </c>
      <c r="B3243" s="89"/>
      <c r="C3243" s="262" t="s">
        <v>615</v>
      </c>
      <c r="D3243" s="84">
        <v>43606</v>
      </c>
      <c r="E3243" s="85" t="s">
        <v>6269</v>
      </c>
      <c r="F3243" s="85" t="s">
        <v>3</v>
      </c>
      <c r="G3243" s="85">
        <v>1743098</v>
      </c>
      <c r="H3243" s="89"/>
      <c r="I3243" s="263" t="s">
        <v>7216</v>
      </c>
      <c r="J3243" s="89"/>
      <c r="K3243" s="89"/>
      <c r="L3243" s="89"/>
      <c r="M3243" s="89"/>
      <c r="N3243" s="264">
        <v>0</v>
      </c>
      <c r="O3243" s="264">
        <v>15.6</v>
      </c>
      <c r="P3243" s="89" t="s">
        <v>670</v>
      </c>
    </row>
    <row r="3244" spans="1:16" ht="63.75" hidden="1">
      <c r="A3244" s="261">
        <v>253</v>
      </c>
      <c r="B3244" s="89"/>
      <c r="C3244" s="262" t="s">
        <v>114</v>
      </c>
      <c r="D3244" s="84">
        <v>43606</v>
      </c>
      <c r="E3244" s="85" t="s">
        <v>6270</v>
      </c>
      <c r="F3244" s="85" t="s">
        <v>3</v>
      </c>
      <c r="G3244" s="85">
        <v>1743097</v>
      </c>
      <c r="H3244" s="89"/>
      <c r="I3244" s="263" t="s">
        <v>7217</v>
      </c>
      <c r="J3244" s="89"/>
      <c r="K3244" s="89"/>
      <c r="L3244" s="89"/>
      <c r="M3244" s="89"/>
      <c r="N3244" s="264">
        <v>0</v>
      </c>
      <c r="O3244" s="264">
        <v>1852144.81</v>
      </c>
      <c r="P3244" s="89" t="s">
        <v>670</v>
      </c>
    </row>
    <row r="3245" spans="1:16" ht="51" hidden="1">
      <c r="A3245" s="261" t="s">
        <v>565</v>
      </c>
      <c r="B3245" s="89"/>
      <c r="C3245" s="262" t="s">
        <v>615</v>
      </c>
      <c r="D3245" s="84">
        <v>43606</v>
      </c>
      <c r="E3245" s="85" t="s">
        <v>6271</v>
      </c>
      <c r="F3245" s="85" t="s">
        <v>3</v>
      </c>
      <c r="G3245" s="85">
        <v>1743094</v>
      </c>
      <c r="H3245" s="89"/>
      <c r="I3245" s="263" t="s">
        <v>7218</v>
      </c>
      <c r="J3245" s="89"/>
      <c r="K3245" s="89"/>
      <c r="L3245" s="89"/>
      <c r="M3245" s="89"/>
      <c r="N3245" s="264">
        <v>0</v>
      </c>
      <c r="O3245" s="264">
        <v>4493.6900000000005</v>
      </c>
      <c r="P3245" s="89" t="s">
        <v>670</v>
      </c>
    </row>
    <row r="3246" spans="1:16" ht="51" hidden="1">
      <c r="A3246" s="261" t="s">
        <v>565</v>
      </c>
      <c r="B3246" s="89"/>
      <c r="C3246" s="262" t="s">
        <v>615</v>
      </c>
      <c r="D3246" s="84">
        <v>43606</v>
      </c>
      <c r="E3246" s="85" t="s">
        <v>6272</v>
      </c>
      <c r="F3246" s="85" t="s">
        <v>3</v>
      </c>
      <c r="G3246" s="85">
        <v>1743093</v>
      </c>
      <c r="H3246" s="89"/>
      <c r="I3246" s="263" t="s">
        <v>7219</v>
      </c>
      <c r="J3246" s="89"/>
      <c r="K3246" s="89"/>
      <c r="L3246" s="89"/>
      <c r="M3246" s="89"/>
      <c r="N3246" s="264">
        <v>0</v>
      </c>
      <c r="O3246" s="264">
        <v>4232.4800000000005</v>
      </c>
      <c r="P3246" s="89" t="s">
        <v>670</v>
      </c>
    </row>
    <row r="3247" spans="1:16" ht="63.75" hidden="1">
      <c r="A3247" s="261">
        <v>35</v>
      </c>
      <c r="B3247" s="89"/>
      <c r="C3247" s="262" t="s">
        <v>46</v>
      </c>
      <c r="D3247" s="84">
        <v>43606</v>
      </c>
      <c r="E3247" s="85" t="s">
        <v>6273</v>
      </c>
      <c r="F3247" s="85" t="s">
        <v>3</v>
      </c>
      <c r="G3247" s="85">
        <v>1743139</v>
      </c>
      <c r="H3247" s="89"/>
      <c r="I3247" s="263" t="s">
        <v>7220</v>
      </c>
      <c r="J3247" s="89"/>
      <c r="K3247" s="89"/>
      <c r="L3247" s="89"/>
      <c r="M3247" s="89"/>
      <c r="N3247" s="264">
        <v>0</v>
      </c>
      <c r="O3247" s="264">
        <v>1027.3499999999999</v>
      </c>
      <c r="P3247" s="89" t="s">
        <v>670</v>
      </c>
    </row>
    <row r="3248" spans="1:16" ht="51" hidden="1">
      <c r="A3248" s="261">
        <v>513</v>
      </c>
      <c r="B3248" s="89"/>
      <c r="C3248" s="262" t="s">
        <v>171</v>
      </c>
      <c r="D3248" s="84">
        <v>43606</v>
      </c>
      <c r="E3248" s="85" t="s">
        <v>6274</v>
      </c>
      <c r="F3248" s="85" t="s">
        <v>15</v>
      </c>
      <c r="G3248" s="85">
        <v>1044882</v>
      </c>
      <c r="H3248" s="89"/>
      <c r="I3248" s="263" t="s">
        <v>7221</v>
      </c>
      <c r="J3248" s="89"/>
      <c r="K3248" s="89"/>
      <c r="L3248" s="89"/>
      <c r="M3248" s="89"/>
      <c r="N3248" s="264">
        <v>50</v>
      </c>
      <c r="O3248" s="264">
        <v>0</v>
      </c>
      <c r="P3248" s="89" t="s">
        <v>670</v>
      </c>
    </row>
    <row r="3249" spans="1:16" ht="76.5" hidden="1">
      <c r="A3249" s="261">
        <v>132</v>
      </c>
      <c r="B3249" s="89"/>
      <c r="C3249" s="262" t="s">
        <v>68</v>
      </c>
      <c r="D3249" s="84">
        <v>43606</v>
      </c>
      <c r="E3249" s="85" t="s">
        <v>6275</v>
      </c>
      <c r="F3249" s="85" t="s">
        <v>11</v>
      </c>
      <c r="G3249" s="85">
        <v>954646</v>
      </c>
      <c r="H3249" s="89"/>
      <c r="I3249" s="263" t="s">
        <v>7222</v>
      </c>
      <c r="J3249" s="89"/>
      <c r="K3249" s="89"/>
      <c r="L3249" s="89"/>
      <c r="M3249" s="89"/>
      <c r="N3249" s="264">
        <v>270</v>
      </c>
      <c r="O3249" s="264">
        <v>0</v>
      </c>
      <c r="P3249" s="89" t="s">
        <v>670</v>
      </c>
    </row>
    <row r="3250" spans="1:16" ht="76.5" hidden="1">
      <c r="A3250" s="261">
        <v>576</v>
      </c>
      <c r="B3250" s="89"/>
      <c r="C3250" s="262" t="s">
        <v>1363</v>
      </c>
      <c r="D3250" s="84">
        <v>43606</v>
      </c>
      <c r="E3250" s="85" t="s">
        <v>6276</v>
      </c>
      <c r="F3250" s="85" t="s">
        <v>6</v>
      </c>
      <c r="G3250" s="85">
        <v>4553</v>
      </c>
      <c r="H3250" s="89"/>
      <c r="I3250" s="263" t="s">
        <v>7223</v>
      </c>
      <c r="J3250" s="89"/>
      <c r="K3250" s="89"/>
      <c r="L3250" s="89"/>
      <c r="M3250" s="89"/>
      <c r="N3250" s="264">
        <v>0</v>
      </c>
      <c r="O3250" s="264">
        <v>376.6</v>
      </c>
      <c r="P3250" s="89" t="s">
        <v>670</v>
      </c>
    </row>
    <row r="3251" spans="1:16" ht="51" hidden="1">
      <c r="A3251" s="261">
        <v>86</v>
      </c>
      <c r="B3251" s="89"/>
      <c r="C3251" s="262" t="s">
        <v>56</v>
      </c>
      <c r="D3251" s="84">
        <v>43607</v>
      </c>
      <c r="E3251" s="85" t="s">
        <v>6277</v>
      </c>
      <c r="F3251" s="85" t="s">
        <v>3</v>
      </c>
      <c r="G3251" s="85">
        <v>1743609</v>
      </c>
      <c r="H3251" s="89"/>
      <c r="I3251" s="263" t="s">
        <v>7224</v>
      </c>
      <c r="J3251" s="89"/>
      <c r="K3251" s="89"/>
      <c r="L3251" s="89"/>
      <c r="M3251" s="89"/>
      <c r="N3251" s="264">
        <v>0</v>
      </c>
      <c r="O3251" s="264">
        <v>23.98</v>
      </c>
      <c r="P3251" s="89" t="s">
        <v>670</v>
      </c>
    </row>
    <row r="3252" spans="1:16" ht="51" hidden="1">
      <c r="A3252" s="261">
        <v>86</v>
      </c>
      <c r="B3252" s="89"/>
      <c r="C3252" s="262" t="s">
        <v>56</v>
      </c>
      <c r="D3252" s="84">
        <v>43607</v>
      </c>
      <c r="E3252" s="85" t="s">
        <v>6278</v>
      </c>
      <c r="F3252" s="85" t="s">
        <v>3</v>
      </c>
      <c r="G3252" s="85">
        <v>1743612</v>
      </c>
      <c r="H3252" s="89"/>
      <c r="I3252" s="263" t="s">
        <v>7225</v>
      </c>
      <c r="J3252" s="89"/>
      <c r="K3252" s="89"/>
      <c r="L3252" s="89"/>
      <c r="M3252" s="89"/>
      <c r="N3252" s="264">
        <v>0</v>
      </c>
      <c r="O3252" s="264">
        <v>101.48</v>
      </c>
      <c r="P3252" s="89" t="s">
        <v>670</v>
      </c>
    </row>
    <row r="3253" spans="1:16" ht="63.75" hidden="1">
      <c r="A3253" s="261" t="s">
        <v>565</v>
      </c>
      <c r="B3253" s="89"/>
      <c r="C3253" s="262" t="s">
        <v>615</v>
      </c>
      <c r="D3253" s="84">
        <v>43607</v>
      </c>
      <c r="E3253" s="85" t="s">
        <v>6279</v>
      </c>
      <c r="F3253" s="85" t="s">
        <v>3</v>
      </c>
      <c r="G3253" s="85">
        <v>1743615</v>
      </c>
      <c r="H3253" s="89"/>
      <c r="I3253" s="263" t="s">
        <v>7226</v>
      </c>
      <c r="J3253" s="89"/>
      <c r="K3253" s="89"/>
      <c r="L3253" s="89"/>
      <c r="M3253" s="89"/>
      <c r="N3253" s="264">
        <v>0</v>
      </c>
      <c r="O3253" s="264">
        <v>556.5</v>
      </c>
      <c r="P3253" s="89" t="s">
        <v>670</v>
      </c>
    </row>
    <row r="3254" spans="1:16" ht="51" hidden="1">
      <c r="A3254" s="261">
        <v>35</v>
      </c>
      <c r="B3254" s="89"/>
      <c r="C3254" s="262" t="s">
        <v>46</v>
      </c>
      <c r="D3254" s="84">
        <v>43607</v>
      </c>
      <c r="E3254" s="85" t="s">
        <v>6280</v>
      </c>
      <c r="F3254" s="85" t="s">
        <v>3</v>
      </c>
      <c r="G3254" s="85">
        <v>1743681</v>
      </c>
      <c r="H3254" s="89"/>
      <c r="I3254" s="263" t="s">
        <v>739</v>
      </c>
      <c r="J3254" s="89"/>
      <c r="K3254" s="89"/>
      <c r="L3254" s="89"/>
      <c r="M3254" s="89"/>
      <c r="N3254" s="264">
        <v>0</v>
      </c>
      <c r="O3254" s="264">
        <v>1200</v>
      </c>
      <c r="P3254" s="89" t="s">
        <v>670</v>
      </c>
    </row>
    <row r="3255" spans="1:16" ht="51" hidden="1">
      <c r="A3255" s="261">
        <v>526</v>
      </c>
      <c r="B3255" s="89"/>
      <c r="C3255" s="262" t="s">
        <v>610</v>
      </c>
      <c r="D3255" s="84">
        <v>43607</v>
      </c>
      <c r="E3255" s="85" t="s">
        <v>6281</v>
      </c>
      <c r="F3255" s="85" t="s">
        <v>3</v>
      </c>
      <c r="G3255" s="85">
        <v>1743596</v>
      </c>
      <c r="H3255" s="89"/>
      <c r="I3255" s="263" t="s">
        <v>7227</v>
      </c>
      <c r="J3255" s="89"/>
      <c r="K3255" s="89"/>
      <c r="L3255" s="89"/>
      <c r="M3255" s="89"/>
      <c r="N3255" s="264">
        <v>0</v>
      </c>
      <c r="O3255" s="264">
        <v>165</v>
      </c>
      <c r="P3255" s="89" t="s">
        <v>670</v>
      </c>
    </row>
    <row r="3256" spans="1:16" ht="51" hidden="1">
      <c r="A3256" s="261">
        <v>526</v>
      </c>
      <c r="B3256" s="89"/>
      <c r="C3256" s="262" t="s">
        <v>610</v>
      </c>
      <c r="D3256" s="84">
        <v>43607</v>
      </c>
      <c r="E3256" s="85" t="s">
        <v>6282</v>
      </c>
      <c r="F3256" s="85" t="s">
        <v>3</v>
      </c>
      <c r="G3256" s="85">
        <v>1743595</v>
      </c>
      <c r="H3256" s="89"/>
      <c r="I3256" s="263" t="s">
        <v>7227</v>
      </c>
      <c r="J3256" s="89"/>
      <c r="K3256" s="89"/>
      <c r="L3256" s="89"/>
      <c r="M3256" s="89"/>
      <c r="N3256" s="264">
        <v>0</v>
      </c>
      <c r="O3256" s="264">
        <v>162.97999999999999</v>
      </c>
      <c r="P3256" s="89" t="s">
        <v>670</v>
      </c>
    </row>
    <row r="3257" spans="1:16" ht="38.25" hidden="1">
      <c r="A3257" s="261" t="s">
        <v>565</v>
      </c>
      <c r="B3257" s="89"/>
      <c r="C3257" s="262" t="s">
        <v>615</v>
      </c>
      <c r="D3257" s="84">
        <v>43607</v>
      </c>
      <c r="E3257" s="85" t="s">
        <v>6283</v>
      </c>
      <c r="F3257" s="85" t="s">
        <v>3</v>
      </c>
      <c r="G3257" s="85">
        <v>1743577</v>
      </c>
      <c r="H3257" s="89"/>
      <c r="I3257" s="263" t="s">
        <v>7228</v>
      </c>
      <c r="J3257" s="89"/>
      <c r="K3257" s="89"/>
      <c r="L3257" s="89"/>
      <c r="M3257" s="89"/>
      <c r="N3257" s="264">
        <v>0</v>
      </c>
      <c r="O3257" s="264">
        <v>2608.23</v>
      </c>
      <c r="P3257" s="89" t="s">
        <v>670</v>
      </c>
    </row>
    <row r="3258" spans="1:16" ht="51" hidden="1">
      <c r="A3258" s="261" t="s">
        <v>565</v>
      </c>
      <c r="B3258" s="89"/>
      <c r="C3258" s="262" t="s">
        <v>615</v>
      </c>
      <c r="D3258" s="84">
        <v>43607</v>
      </c>
      <c r="E3258" s="85" t="s">
        <v>6284</v>
      </c>
      <c r="F3258" s="85" t="s">
        <v>3</v>
      </c>
      <c r="G3258" s="85">
        <v>1743770</v>
      </c>
      <c r="H3258" s="89"/>
      <c r="I3258" s="263" t="s">
        <v>7229</v>
      </c>
      <c r="J3258" s="89"/>
      <c r="K3258" s="89"/>
      <c r="L3258" s="89"/>
      <c r="M3258" s="89"/>
      <c r="N3258" s="264">
        <v>0</v>
      </c>
      <c r="O3258" s="264">
        <v>800</v>
      </c>
      <c r="P3258" s="89" t="s">
        <v>670</v>
      </c>
    </row>
    <row r="3259" spans="1:16" ht="63.75" hidden="1">
      <c r="A3259" s="261">
        <v>592</v>
      </c>
      <c r="B3259" s="89"/>
      <c r="C3259" s="262" t="s">
        <v>645</v>
      </c>
      <c r="D3259" s="84">
        <v>43607</v>
      </c>
      <c r="E3259" s="85" t="s">
        <v>6285</v>
      </c>
      <c r="F3259" s="85" t="s">
        <v>3</v>
      </c>
      <c r="G3259" s="85">
        <v>1743753</v>
      </c>
      <c r="H3259" s="89"/>
      <c r="I3259" s="263" t="s">
        <v>7230</v>
      </c>
      <c r="J3259" s="89"/>
      <c r="K3259" s="89"/>
      <c r="L3259" s="89"/>
      <c r="M3259" s="89"/>
      <c r="N3259" s="264">
        <v>0</v>
      </c>
      <c r="O3259" s="264">
        <v>275.5</v>
      </c>
      <c r="P3259" s="89" t="s">
        <v>670</v>
      </c>
    </row>
    <row r="3260" spans="1:16" ht="51" hidden="1">
      <c r="A3260" s="261">
        <v>592</v>
      </c>
      <c r="B3260" s="89"/>
      <c r="C3260" s="262" t="s">
        <v>645</v>
      </c>
      <c r="D3260" s="84">
        <v>43607</v>
      </c>
      <c r="E3260" s="85" t="s">
        <v>6286</v>
      </c>
      <c r="F3260" s="85" t="s">
        <v>3</v>
      </c>
      <c r="G3260" s="85">
        <v>1743749</v>
      </c>
      <c r="H3260" s="89"/>
      <c r="I3260" s="263" t="s">
        <v>7231</v>
      </c>
      <c r="J3260" s="89"/>
      <c r="K3260" s="89"/>
      <c r="L3260" s="89"/>
      <c r="M3260" s="89"/>
      <c r="N3260" s="264">
        <v>0</v>
      </c>
      <c r="O3260" s="264">
        <v>30</v>
      </c>
      <c r="P3260" s="89" t="s">
        <v>670</v>
      </c>
    </row>
    <row r="3261" spans="1:16" ht="51" hidden="1">
      <c r="A3261" s="261">
        <v>592</v>
      </c>
      <c r="B3261" s="89"/>
      <c r="C3261" s="262" t="s">
        <v>645</v>
      </c>
      <c r="D3261" s="84">
        <v>43607</v>
      </c>
      <c r="E3261" s="85" t="s">
        <v>6287</v>
      </c>
      <c r="F3261" s="85" t="s">
        <v>3</v>
      </c>
      <c r="G3261" s="85">
        <v>1743748</v>
      </c>
      <c r="H3261" s="89"/>
      <c r="I3261" s="263" t="s">
        <v>7232</v>
      </c>
      <c r="J3261" s="89"/>
      <c r="K3261" s="89"/>
      <c r="L3261" s="89"/>
      <c r="M3261" s="89"/>
      <c r="N3261" s="264">
        <v>0</v>
      </c>
      <c r="O3261" s="264">
        <v>140</v>
      </c>
      <c r="P3261" s="89" t="s">
        <v>670</v>
      </c>
    </row>
    <row r="3262" spans="1:16" ht="38.25" hidden="1">
      <c r="A3262" s="261" t="s">
        <v>565</v>
      </c>
      <c r="B3262" s="89"/>
      <c r="C3262" s="262" t="s">
        <v>615</v>
      </c>
      <c r="D3262" s="84">
        <v>43607</v>
      </c>
      <c r="E3262" s="85" t="s">
        <v>6288</v>
      </c>
      <c r="F3262" s="85" t="s">
        <v>3</v>
      </c>
      <c r="G3262" s="85">
        <v>1743703</v>
      </c>
      <c r="H3262" s="89"/>
      <c r="I3262" s="263" t="s">
        <v>7233</v>
      </c>
      <c r="J3262" s="89"/>
      <c r="K3262" s="89"/>
      <c r="L3262" s="89"/>
      <c r="M3262" s="89"/>
      <c r="N3262" s="264">
        <v>0</v>
      </c>
      <c r="O3262" s="264">
        <v>742</v>
      </c>
      <c r="P3262" s="89" t="s">
        <v>670</v>
      </c>
    </row>
    <row r="3263" spans="1:16" ht="38.25" hidden="1">
      <c r="A3263" s="261">
        <v>226</v>
      </c>
      <c r="B3263" s="89"/>
      <c r="C3263" s="262" t="s">
        <v>107</v>
      </c>
      <c r="D3263" s="84">
        <v>43607</v>
      </c>
      <c r="E3263" s="85" t="s">
        <v>6289</v>
      </c>
      <c r="F3263" s="85" t="s">
        <v>3</v>
      </c>
      <c r="G3263" s="85">
        <v>1743701</v>
      </c>
      <c r="H3263" s="89"/>
      <c r="I3263" s="263" t="s">
        <v>7234</v>
      </c>
      <c r="J3263" s="89"/>
      <c r="K3263" s="89"/>
      <c r="L3263" s="89"/>
      <c r="M3263" s="89"/>
      <c r="N3263" s="264">
        <v>0</v>
      </c>
      <c r="O3263" s="264">
        <v>223.20000000000002</v>
      </c>
      <c r="P3263" s="89" t="s">
        <v>670</v>
      </c>
    </row>
    <row r="3264" spans="1:16" ht="51" hidden="1">
      <c r="A3264" s="261" t="s">
        <v>565</v>
      </c>
      <c r="B3264" s="89"/>
      <c r="C3264" s="262" t="s">
        <v>615</v>
      </c>
      <c r="D3264" s="84">
        <v>43607</v>
      </c>
      <c r="E3264" s="85" t="s">
        <v>6290</v>
      </c>
      <c r="F3264" s="85" t="s">
        <v>3</v>
      </c>
      <c r="G3264" s="85">
        <v>1743698</v>
      </c>
      <c r="H3264" s="89"/>
      <c r="I3264" s="263" t="s">
        <v>7235</v>
      </c>
      <c r="J3264" s="89"/>
      <c r="K3264" s="89"/>
      <c r="L3264" s="89"/>
      <c r="M3264" s="89"/>
      <c r="N3264" s="264">
        <v>0</v>
      </c>
      <c r="O3264" s="264">
        <v>458</v>
      </c>
      <c r="P3264" s="89" t="s">
        <v>670</v>
      </c>
    </row>
    <row r="3265" spans="1:16" ht="38.25" hidden="1">
      <c r="A3265" s="261" t="s">
        <v>565</v>
      </c>
      <c r="B3265" s="89"/>
      <c r="C3265" s="262" t="s">
        <v>615</v>
      </c>
      <c r="D3265" s="84">
        <v>43607</v>
      </c>
      <c r="E3265" s="85" t="s">
        <v>6291</v>
      </c>
      <c r="F3265" s="273" t="s">
        <v>3</v>
      </c>
      <c r="G3265" s="274">
        <v>1743697</v>
      </c>
      <c r="H3265" s="89"/>
      <c r="I3265" s="263" t="s">
        <v>7236</v>
      </c>
      <c r="J3265" s="89"/>
      <c r="K3265" s="89"/>
      <c r="L3265" s="89"/>
      <c r="M3265" s="89"/>
      <c r="N3265" s="264">
        <v>0</v>
      </c>
      <c r="O3265" s="264">
        <v>1320.64</v>
      </c>
      <c r="P3265" s="89" t="s">
        <v>670</v>
      </c>
    </row>
    <row r="3266" spans="1:16" ht="38.25" hidden="1">
      <c r="A3266" s="261">
        <v>35</v>
      </c>
      <c r="B3266" s="89"/>
      <c r="C3266" s="262" t="s">
        <v>46</v>
      </c>
      <c r="D3266" s="84">
        <v>43607</v>
      </c>
      <c r="E3266" s="85" t="s">
        <v>6292</v>
      </c>
      <c r="F3266" s="85" t="s">
        <v>3</v>
      </c>
      <c r="G3266" s="85">
        <v>1743545</v>
      </c>
      <c r="H3266" s="89"/>
      <c r="I3266" s="263" t="s">
        <v>7237</v>
      </c>
      <c r="J3266" s="89"/>
      <c r="K3266" s="89"/>
      <c r="L3266" s="89"/>
      <c r="M3266" s="89"/>
      <c r="N3266" s="264">
        <v>0</v>
      </c>
      <c r="O3266" s="264">
        <v>4</v>
      </c>
      <c r="P3266" s="89" t="s">
        <v>670</v>
      </c>
    </row>
    <row r="3267" spans="1:16" ht="38.25" hidden="1">
      <c r="A3267" s="261" t="s">
        <v>565</v>
      </c>
      <c r="B3267" s="89"/>
      <c r="C3267" s="262" t="s">
        <v>615</v>
      </c>
      <c r="D3267" s="84">
        <v>43607</v>
      </c>
      <c r="E3267" s="85" t="s">
        <v>6293</v>
      </c>
      <c r="F3267" s="85" t="s">
        <v>3</v>
      </c>
      <c r="G3267" s="85">
        <v>1743575</v>
      </c>
      <c r="H3267" s="89"/>
      <c r="I3267" s="263" t="s">
        <v>7238</v>
      </c>
      <c r="J3267" s="89"/>
      <c r="K3267" s="89"/>
      <c r="L3267" s="89"/>
      <c r="M3267" s="89"/>
      <c r="N3267" s="264">
        <v>0</v>
      </c>
      <c r="O3267" s="264">
        <v>700.18000000000006</v>
      </c>
      <c r="P3267" s="89" t="s">
        <v>670</v>
      </c>
    </row>
    <row r="3268" spans="1:16" ht="38.25" hidden="1">
      <c r="A3268" s="261" t="s">
        <v>565</v>
      </c>
      <c r="B3268" s="89"/>
      <c r="C3268" s="262" t="s">
        <v>615</v>
      </c>
      <c r="D3268" s="84">
        <v>43607</v>
      </c>
      <c r="E3268" s="85" t="s">
        <v>6294</v>
      </c>
      <c r="F3268" s="85" t="s">
        <v>3</v>
      </c>
      <c r="G3268" s="85">
        <v>1743574</v>
      </c>
      <c r="H3268" s="89"/>
      <c r="I3268" s="263" t="s">
        <v>7238</v>
      </c>
      <c r="J3268" s="89"/>
      <c r="K3268" s="89"/>
      <c r="L3268" s="89"/>
      <c r="M3268" s="89"/>
      <c r="N3268" s="264">
        <v>0</v>
      </c>
      <c r="O3268" s="264">
        <v>1633.74</v>
      </c>
      <c r="P3268" s="89" t="s">
        <v>670</v>
      </c>
    </row>
    <row r="3269" spans="1:16" ht="38.25" hidden="1">
      <c r="A3269" s="261" t="s">
        <v>565</v>
      </c>
      <c r="B3269" s="89"/>
      <c r="C3269" s="262" t="s">
        <v>615</v>
      </c>
      <c r="D3269" s="84">
        <v>43607</v>
      </c>
      <c r="E3269" s="85" t="s">
        <v>6295</v>
      </c>
      <c r="F3269" s="85" t="s">
        <v>3</v>
      </c>
      <c r="G3269" s="85">
        <v>1743573</v>
      </c>
      <c r="H3269" s="89"/>
      <c r="I3269" s="263" t="s">
        <v>7238</v>
      </c>
      <c r="J3269" s="89"/>
      <c r="K3269" s="89"/>
      <c r="L3269" s="89"/>
      <c r="M3269" s="89"/>
      <c r="N3269" s="264">
        <v>0</v>
      </c>
      <c r="O3269" s="264">
        <v>700.18000000000006</v>
      </c>
      <c r="P3269" s="89" t="s">
        <v>670</v>
      </c>
    </row>
    <row r="3270" spans="1:16" ht="51" hidden="1">
      <c r="A3270" s="261">
        <v>591</v>
      </c>
      <c r="B3270" s="89"/>
      <c r="C3270" s="262" t="s">
        <v>1364</v>
      </c>
      <c r="D3270" s="84">
        <v>43607</v>
      </c>
      <c r="E3270" s="85" t="s">
        <v>6296</v>
      </c>
      <c r="F3270" s="85" t="s">
        <v>3</v>
      </c>
      <c r="G3270" s="85">
        <v>1743567</v>
      </c>
      <c r="H3270" s="89"/>
      <c r="I3270" s="263" t="s">
        <v>7239</v>
      </c>
      <c r="J3270" s="89"/>
      <c r="K3270" s="89"/>
      <c r="L3270" s="89"/>
      <c r="M3270" s="89"/>
      <c r="N3270" s="264">
        <v>0</v>
      </c>
      <c r="O3270" s="264">
        <v>284.57</v>
      </c>
      <c r="P3270" s="89" t="s">
        <v>670</v>
      </c>
    </row>
    <row r="3271" spans="1:16" ht="38.25" hidden="1">
      <c r="A3271" s="261" t="s">
        <v>565</v>
      </c>
      <c r="B3271" s="89"/>
      <c r="C3271" s="262" t="s">
        <v>615</v>
      </c>
      <c r="D3271" s="84">
        <v>43607</v>
      </c>
      <c r="E3271" s="85" t="s">
        <v>6297</v>
      </c>
      <c r="F3271" s="85" t="s">
        <v>3</v>
      </c>
      <c r="G3271" s="85">
        <v>1743554</v>
      </c>
      <c r="H3271" s="89"/>
      <c r="I3271" s="263" t="s">
        <v>7240</v>
      </c>
      <c r="J3271" s="89"/>
      <c r="K3271" s="89"/>
      <c r="L3271" s="89"/>
      <c r="M3271" s="89"/>
      <c r="N3271" s="264">
        <v>0</v>
      </c>
      <c r="O3271" s="264">
        <v>658.71</v>
      </c>
      <c r="P3271" s="89" t="s">
        <v>670</v>
      </c>
    </row>
    <row r="3272" spans="1:16" ht="38.25" hidden="1">
      <c r="A3272" s="261" t="s">
        <v>565</v>
      </c>
      <c r="B3272" s="89"/>
      <c r="C3272" s="262" t="s">
        <v>615</v>
      </c>
      <c r="D3272" s="84">
        <v>43607</v>
      </c>
      <c r="E3272" s="85" t="s">
        <v>6298</v>
      </c>
      <c r="F3272" s="85" t="s">
        <v>3</v>
      </c>
      <c r="G3272" s="85">
        <v>1743539</v>
      </c>
      <c r="H3272" s="89"/>
      <c r="I3272" s="263" t="s">
        <v>7241</v>
      </c>
      <c r="J3272" s="89"/>
      <c r="K3272" s="89"/>
      <c r="L3272" s="89"/>
      <c r="M3272" s="89"/>
      <c r="N3272" s="264">
        <v>0</v>
      </c>
      <c r="O3272" s="264">
        <v>1676.78</v>
      </c>
      <c r="P3272" s="89" t="s">
        <v>670</v>
      </c>
    </row>
    <row r="3273" spans="1:16" ht="63.75" hidden="1">
      <c r="A3273" s="261">
        <v>15</v>
      </c>
      <c r="B3273" s="89"/>
      <c r="C3273" s="262" t="s">
        <v>42</v>
      </c>
      <c r="D3273" s="84">
        <v>43607</v>
      </c>
      <c r="E3273" s="85" t="s">
        <v>6299</v>
      </c>
      <c r="F3273" s="85" t="s">
        <v>3</v>
      </c>
      <c r="G3273" s="85">
        <v>1743587</v>
      </c>
      <c r="H3273" s="89"/>
      <c r="I3273" s="263" t="s">
        <v>7242</v>
      </c>
      <c r="J3273" s="89"/>
      <c r="K3273" s="89"/>
      <c r="L3273" s="89"/>
      <c r="M3273" s="89"/>
      <c r="N3273" s="264">
        <v>0</v>
      </c>
      <c r="O3273" s="264">
        <v>156041.26999999999</v>
      </c>
      <c r="P3273" s="89" t="s">
        <v>670</v>
      </c>
    </row>
    <row r="3274" spans="1:16" ht="63.75" hidden="1">
      <c r="A3274" s="261">
        <v>15</v>
      </c>
      <c r="B3274" s="89"/>
      <c r="C3274" s="262" t="s">
        <v>42</v>
      </c>
      <c r="D3274" s="84">
        <v>43607</v>
      </c>
      <c r="E3274" s="85" t="s">
        <v>6300</v>
      </c>
      <c r="F3274" s="85" t="s">
        <v>3</v>
      </c>
      <c r="G3274" s="85">
        <v>1743588</v>
      </c>
      <c r="H3274" s="89"/>
      <c r="I3274" s="263" t="s">
        <v>7243</v>
      </c>
      <c r="J3274" s="89"/>
      <c r="K3274" s="89"/>
      <c r="L3274" s="89"/>
      <c r="M3274" s="89"/>
      <c r="N3274" s="264">
        <v>0</v>
      </c>
      <c r="O3274" s="264">
        <v>52868.47</v>
      </c>
      <c r="P3274" s="89" t="s">
        <v>670</v>
      </c>
    </row>
    <row r="3275" spans="1:16" ht="51" hidden="1">
      <c r="A3275" s="261">
        <v>513</v>
      </c>
      <c r="B3275" s="89"/>
      <c r="C3275" s="262" t="s">
        <v>171</v>
      </c>
      <c r="D3275" s="84">
        <v>43607</v>
      </c>
      <c r="E3275" s="85" t="s">
        <v>6301</v>
      </c>
      <c r="F3275" s="85" t="s">
        <v>15</v>
      </c>
      <c r="G3275" s="85">
        <v>1045135</v>
      </c>
      <c r="H3275" s="89"/>
      <c r="I3275" s="263" t="s">
        <v>746</v>
      </c>
      <c r="J3275" s="89"/>
      <c r="K3275" s="89"/>
      <c r="L3275" s="89"/>
      <c r="M3275" s="89"/>
      <c r="N3275" s="264">
        <v>50</v>
      </c>
      <c r="O3275" s="264">
        <v>0</v>
      </c>
      <c r="P3275" s="89" t="s">
        <v>670</v>
      </c>
    </row>
    <row r="3276" spans="1:16" ht="76.5" hidden="1">
      <c r="A3276" s="261" t="s">
        <v>557</v>
      </c>
      <c r="B3276" s="89"/>
      <c r="C3276" s="262" t="s">
        <v>777</v>
      </c>
      <c r="D3276" s="84">
        <v>43607</v>
      </c>
      <c r="E3276" s="85" t="s">
        <v>6302</v>
      </c>
      <c r="F3276" s="85" t="s">
        <v>6</v>
      </c>
      <c r="G3276" s="85">
        <v>1121539</v>
      </c>
      <c r="H3276" s="89"/>
      <c r="I3276" s="263" t="s">
        <v>7244</v>
      </c>
      <c r="J3276" s="89"/>
      <c r="K3276" s="89"/>
      <c r="L3276" s="89"/>
      <c r="M3276" s="89"/>
      <c r="N3276" s="264">
        <v>0</v>
      </c>
      <c r="O3276" s="264">
        <v>150000</v>
      </c>
      <c r="P3276" s="89" t="s">
        <v>670</v>
      </c>
    </row>
    <row r="3277" spans="1:16" ht="63.75" hidden="1">
      <c r="A3277" s="261" t="s">
        <v>556</v>
      </c>
      <c r="B3277" s="89"/>
      <c r="C3277" s="262" t="s">
        <v>616</v>
      </c>
      <c r="D3277" s="84">
        <v>43607</v>
      </c>
      <c r="E3277" s="85" t="s">
        <v>6303</v>
      </c>
      <c r="F3277" s="85" t="s">
        <v>6</v>
      </c>
      <c r="G3277" s="85">
        <v>1121602</v>
      </c>
      <c r="H3277" s="89"/>
      <c r="I3277" s="263" t="s">
        <v>7245</v>
      </c>
      <c r="J3277" s="89"/>
      <c r="K3277" s="89"/>
      <c r="L3277" s="89"/>
      <c r="M3277" s="89"/>
      <c r="N3277" s="264">
        <v>0</v>
      </c>
      <c r="O3277" s="264">
        <v>191887.58</v>
      </c>
      <c r="P3277" s="89" t="s">
        <v>670</v>
      </c>
    </row>
    <row r="3278" spans="1:16" ht="63.75" hidden="1">
      <c r="A3278" s="261">
        <v>41</v>
      </c>
      <c r="B3278" s="89"/>
      <c r="C3278" s="262" t="s">
        <v>47</v>
      </c>
      <c r="D3278" s="84">
        <v>43607</v>
      </c>
      <c r="E3278" s="85" t="s">
        <v>6304</v>
      </c>
      <c r="F3278" s="85" t="s">
        <v>6</v>
      </c>
      <c r="G3278" s="85">
        <v>1121614</v>
      </c>
      <c r="H3278" s="89"/>
      <c r="I3278" s="263" t="s">
        <v>7246</v>
      </c>
      <c r="J3278" s="89"/>
      <c r="K3278" s="89"/>
      <c r="L3278" s="89"/>
      <c r="M3278" s="89"/>
      <c r="N3278" s="264">
        <v>0</v>
      </c>
      <c r="O3278" s="264">
        <v>1783674</v>
      </c>
      <c r="P3278" s="89" t="s">
        <v>670</v>
      </c>
    </row>
    <row r="3279" spans="1:16" ht="63.75" hidden="1">
      <c r="A3279" s="261">
        <v>576</v>
      </c>
      <c r="B3279" s="89"/>
      <c r="C3279" s="262" t="s">
        <v>1363</v>
      </c>
      <c r="D3279" s="84">
        <v>43607</v>
      </c>
      <c r="E3279" s="85" t="s">
        <v>6305</v>
      </c>
      <c r="F3279" s="85" t="s">
        <v>11</v>
      </c>
      <c r="G3279" s="85">
        <v>954734</v>
      </c>
      <c r="H3279" s="89"/>
      <c r="I3279" s="263" t="s">
        <v>7247</v>
      </c>
      <c r="J3279" s="89"/>
      <c r="K3279" s="89"/>
      <c r="L3279" s="89"/>
      <c r="M3279" s="89"/>
      <c r="N3279" s="264">
        <v>376.6</v>
      </c>
      <c r="O3279" s="264">
        <v>0</v>
      </c>
      <c r="P3279" s="89" t="s">
        <v>670</v>
      </c>
    </row>
    <row r="3280" spans="1:16" ht="51" hidden="1">
      <c r="A3280" s="261">
        <v>117</v>
      </c>
      <c r="B3280" s="89"/>
      <c r="C3280" s="262" t="s">
        <v>62</v>
      </c>
      <c r="D3280" s="84">
        <v>43607</v>
      </c>
      <c r="E3280" s="85" t="s">
        <v>6306</v>
      </c>
      <c r="F3280" s="85" t="s">
        <v>11</v>
      </c>
      <c r="G3280" s="85">
        <v>954799</v>
      </c>
      <c r="H3280" s="89"/>
      <c r="I3280" s="263" t="s">
        <v>7248</v>
      </c>
      <c r="J3280" s="89"/>
      <c r="K3280" s="89"/>
      <c r="L3280" s="89"/>
      <c r="M3280" s="89"/>
      <c r="N3280" s="264">
        <v>50</v>
      </c>
      <c r="O3280" s="264">
        <v>0</v>
      </c>
      <c r="P3280" s="89" t="s">
        <v>670</v>
      </c>
    </row>
    <row r="3281" spans="1:16" ht="51" hidden="1">
      <c r="A3281" s="261">
        <v>117</v>
      </c>
      <c r="B3281" s="89"/>
      <c r="C3281" s="262" t="s">
        <v>62</v>
      </c>
      <c r="D3281" s="84">
        <v>43607</v>
      </c>
      <c r="E3281" s="85" t="s">
        <v>6307</v>
      </c>
      <c r="F3281" s="85" t="s">
        <v>11</v>
      </c>
      <c r="G3281" s="85">
        <v>954801</v>
      </c>
      <c r="H3281" s="89"/>
      <c r="I3281" s="263" t="s">
        <v>7249</v>
      </c>
      <c r="J3281" s="89"/>
      <c r="K3281" s="89"/>
      <c r="L3281" s="89"/>
      <c r="M3281" s="89"/>
      <c r="N3281" s="264">
        <v>50</v>
      </c>
      <c r="O3281" s="264">
        <v>0</v>
      </c>
      <c r="P3281" s="89" t="s">
        <v>670</v>
      </c>
    </row>
    <row r="3282" spans="1:16" ht="51" hidden="1">
      <c r="A3282" s="261">
        <v>513</v>
      </c>
      <c r="B3282" s="89"/>
      <c r="C3282" s="262" t="s">
        <v>171</v>
      </c>
      <c r="D3282" s="84">
        <v>43607</v>
      </c>
      <c r="E3282" s="85" t="s">
        <v>6308</v>
      </c>
      <c r="F3282" s="85" t="s">
        <v>15</v>
      </c>
      <c r="G3282" s="85">
        <v>1045924</v>
      </c>
      <c r="H3282" s="89"/>
      <c r="I3282" s="263" t="s">
        <v>7250</v>
      </c>
      <c r="J3282" s="89"/>
      <c r="K3282" s="89"/>
      <c r="L3282" s="89"/>
      <c r="M3282" s="89"/>
      <c r="N3282" s="264">
        <v>50</v>
      </c>
      <c r="O3282" s="264">
        <v>0</v>
      </c>
      <c r="P3282" s="89" t="s">
        <v>670</v>
      </c>
    </row>
    <row r="3283" spans="1:16" ht="63.75" hidden="1">
      <c r="A3283" s="261">
        <v>513</v>
      </c>
      <c r="B3283" s="89"/>
      <c r="C3283" s="262" t="s">
        <v>171</v>
      </c>
      <c r="D3283" s="84">
        <v>43607</v>
      </c>
      <c r="E3283" s="85" t="s">
        <v>6309</v>
      </c>
      <c r="F3283" s="85" t="s">
        <v>15</v>
      </c>
      <c r="G3283" s="85">
        <v>1045930</v>
      </c>
      <c r="H3283" s="89"/>
      <c r="I3283" s="263" t="s">
        <v>7251</v>
      </c>
      <c r="J3283" s="89"/>
      <c r="K3283" s="89"/>
      <c r="L3283" s="89"/>
      <c r="M3283" s="89"/>
      <c r="N3283" s="264">
        <v>50</v>
      </c>
      <c r="O3283" s="264">
        <v>0</v>
      </c>
      <c r="P3283" s="89" t="s">
        <v>670</v>
      </c>
    </row>
    <row r="3284" spans="1:16" ht="63.75" hidden="1">
      <c r="A3284" s="261">
        <v>513</v>
      </c>
      <c r="B3284" s="89"/>
      <c r="C3284" s="262" t="s">
        <v>171</v>
      </c>
      <c r="D3284" s="84">
        <v>43607</v>
      </c>
      <c r="E3284" s="85" t="s">
        <v>6310</v>
      </c>
      <c r="F3284" s="85" t="s">
        <v>15</v>
      </c>
      <c r="G3284" s="85">
        <v>1046079</v>
      </c>
      <c r="H3284" s="89"/>
      <c r="I3284" s="263" t="s">
        <v>7252</v>
      </c>
      <c r="J3284" s="89"/>
      <c r="K3284" s="89"/>
      <c r="L3284" s="89"/>
      <c r="M3284" s="89"/>
      <c r="N3284" s="264">
        <v>50</v>
      </c>
      <c r="O3284" s="264">
        <v>0</v>
      </c>
      <c r="P3284" s="89" t="s">
        <v>670</v>
      </c>
    </row>
    <row r="3285" spans="1:16" ht="63.75" hidden="1">
      <c r="A3285" s="261">
        <v>513</v>
      </c>
      <c r="B3285" s="89"/>
      <c r="C3285" s="262" t="s">
        <v>171</v>
      </c>
      <c r="D3285" s="84">
        <v>43607</v>
      </c>
      <c r="E3285" s="85" t="s">
        <v>6311</v>
      </c>
      <c r="F3285" s="85" t="s">
        <v>15</v>
      </c>
      <c r="G3285" s="85">
        <v>1046081</v>
      </c>
      <c r="H3285" s="89"/>
      <c r="I3285" s="263" t="s">
        <v>7252</v>
      </c>
      <c r="J3285" s="89"/>
      <c r="K3285" s="89"/>
      <c r="L3285" s="89"/>
      <c r="M3285" s="89"/>
      <c r="N3285" s="264">
        <v>50</v>
      </c>
      <c r="O3285" s="264">
        <v>0</v>
      </c>
      <c r="P3285" s="89" t="s">
        <v>670</v>
      </c>
    </row>
    <row r="3286" spans="1:16" ht="51" hidden="1">
      <c r="A3286" s="261" t="s">
        <v>565</v>
      </c>
      <c r="B3286" s="89"/>
      <c r="C3286" s="262" t="s">
        <v>615</v>
      </c>
      <c r="D3286" s="84">
        <v>43608</v>
      </c>
      <c r="E3286" s="85" t="s">
        <v>6312</v>
      </c>
      <c r="F3286" s="85" t="s">
        <v>3</v>
      </c>
      <c r="G3286" s="85">
        <v>1744056</v>
      </c>
      <c r="H3286" s="89"/>
      <c r="I3286" s="263" t="s">
        <v>7253</v>
      </c>
      <c r="J3286" s="89"/>
      <c r="K3286" s="89"/>
      <c r="L3286" s="89"/>
      <c r="M3286" s="89"/>
      <c r="N3286" s="264">
        <v>0</v>
      </c>
      <c r="O3286" s="264">
        <v>3485</v>
      </c>
      <c r="P3286" s="89" t="s">
        <v>670</v>
      </c>
    </row>
    <row r="3287" spans="1:16" ht="63.75" hidden="1">
      <c r="A3287" s="261" t="s">
        <v>565</v>
      </c>
      <c r="B3287" s="89"/>
      <c r="C3287" s="262" t="s">
        <v>615</v>
      </c>
      <c r="D3287" s="84">
        <v>43608</v>
      </c>
      <c r="E3287" s="85" t="s">
        <v>6313</v>
      </c>
      <c r="F3287" s="85" t="s">
        <v>3</v>
      </c>
      <c r="G3287" s="85">
        <v>1744002</v>
      </c>
      <c r="H3287" s="89"/>
      <c r="I3287" s="263" t="s">
        <v>7254</v>
      </c>
      <c r="J3287" s="89"/>
      <c r="K3287" s="89"/>
      <c r="L3287" s="89"/>
      <c r="M3287" s="89"/>
      <c r="N3287" s="264">
        <v>0</v>
      </c>
      <c r="O3287" s="264">
        <v>2478.2800000000002</v>
      </c>
      <c r="P3287" s="89" t="s">
        <v>670</v>
      </c>
    </row>
    <row r="3288" spans="1:16" ht="51" hidden="1">
      <c r="A3288" s="261" t="s">
        <v>565</v>
      </c>
      <c r="B3288" s="89"/>
      <c r="C3288" s="262" t="s">
        <v>615</v>
      </c>
      <c r="D3288" s="84">
        <v>43608</v>
      </c>
      <c r="E3288" s="85" t="s">
        <v>6314</v>
      </c>
      <c r="F3288" s="85" t="s">
        <v>3</v>
      </c>
      <c r="G3288" s="85">
        <v>1743997</v>
      </c>
      <c r="H3288" s="89"/>
      <c r="I3288" s="263" t="s">
        <v>7255</v>
      </c>
      <c r="J3288" s="89"/>
      <c r="K3288" s="89"/>
      <c r="L3288" s="89"/>
      <c r="M3288" s="89"/>
      <c r="N3288" s="264">
        <v>0</v>
      </c>
      <c r="O3288" s="264">
        <v>768.04</v>
      </c>
      <c r="P3288" s="89" t="s">
        <v>670</v>
      </c>
    </row>
    <row r="3289" spans="1:16" ht="38.25" hidden="1">
      <c r="A3289" s="261" t="s">
        <v>565</v>
      </c>
      <c r="B3289" s="89"/>
      <c r="C3289" s="262" t="s">
        <v>615</v>
      </c>
      <c r="D3289" s="84">
        <v>43608</v>
      </c>
      <c r="E3289" s="85" t="s">
        <v>6315</v>
      </c>
      <c r="F3289" s="85" t="s">
        <v>3</v>
      </c>
      <c r="G3289" s="85">
        <v>1743988</v>
      </c>
      <c r="H3289" s="89"/>
      <c r="I3289" s="263" t="s">
        <v>7256</v>
      </c>
      <c r="J3289" s="89"/>
      <c r="K3289" s="89"/>
      <c r="L3289" s="89"/>
      <c r="M3289" s="89"/>
      <c r="N3289" s="264">
        <v>0</v>
      </c>
      <c r="O3289" s="264">
        <v>1669.83</v>
      </c>
      <c r="P3289" s="89" t="s">
        <v>670</v>
      </c>
    </row>
    <row r="3290" spans="1:16" ht="38.25" hidden="1">
      <c r="A3290" s="261" t="s">
        <v>565</v>
      </c>
      <c r="B3290" s="89"/>
      <c r="C3290" s="262" t="s">
        <v>615</v>
      </c>
      <c r="D3290" s="84">
        <v>43608</v>
      </c>
      <c r="E3290" s="85" t="s">
        <v>6316</v>
      </c>
      <c r="F3290" s="85" t="s">
        <v>3</v>
      </c>
      <c r="G3290" s="85">
        <v>1743967</v>
      </c>
      <c r="H3290" s="89"/>
      <c r="I3290" s="263" t="s">
        <v>7257</v>
      </c>
      <c r="J3290" s="89"/>
      <c r="K3290" s="89"/>
      <c r="L3290" s="89"/>
      <c r="M3290" s="89"/>
      <c r="N3290" s="264">
        <v>0</v>
      </c>
      <c r="O3290" s="264">
        <v>40000</v>
      </c>
      <c r="P3290" s="89" t="s">
        <v>670</v>
      </c>
    </row>
    <row r="3291" spans="1:16" ht="51" hidden="1">
      <c r="A3291" s="261" t="s">
        <v>565</v>
      </c>
      <c r="B3291" s="89"/>
      <c r="C3291" s="262" t="s">
        <v>615</v>
      </c>
      <c r="D3291" s="84">
        <v>43608</v>
      </c>
      <c r="E3291" s="85" t="s">
        <v>6317</v>
      </c>
      <c r="F3291" s="85" t="s">
        <v>3</v>
      </c>
      <c r="G3291" s="85">
        <v>1743966</v>
      </c>
      <c r="H3291" s="89"/>
      <c r="I3291" s="263" t="s">
        <v>7258</v>
      </c>
      <c r="J3291" s="89"/>
      <c r="K3291" s="89"/>
      <c r="L3291" s="89"/>
      <c r="M3291" s="89"/>
      <c r="N3291" s="264">
        <v>0</v>
      </c>
      <c r="O3291" s="264">
        <v>1138.5899999999999</v>
      </c>
      <c r="P3291" s="89" t="s">
        <v>670</v>
      </c>
    </row>
    <row r="3292" spans="1:16" ht="38.25" hidden="1">
      <c r="A3292" s="261">
        <v>526</v>
      </c>
      <c r="B3292" s="89"/>
      <c r="C3292" s="262" t="s">
        <v>610</v>
      </c>
      <c r="D3292" s="84">
        <v>43608</v>
      </c>
      <c r="E3292" s="85" t="s">
        <v>6318</v>
      </c>
      <c r="F3292" s="85" t="s">
        <v>3</v>
      </c>
      <c r="G3292" s="85">
        <v>1744197</v>
      </c>
      <c r="H3292" s="89"/>
      <c r="I3292" s="263" t="s">
        <v>7259</v>
      </c>
      <c r="J3292" s="89"/>
      <c r="K3292" s="89"/>
      <c r="L3292" s="89"/>
      <c r="M3292" s="89"/>
      <c r="N3292" s="264">
        <v>0</v>
      </c>
      <c r="O3292" s="264">
        <v>179.98</v>
      </c>
      <c r="P3292" s="89" t="s">
        <v>670</v>
      </c>
    </row>
    <row r="3293" spans="1:16" ht="51" hidden="1">
      <c r="A3293" s="261">
        <v>20</v>
      </c>
      <c r="B3293" s="89"/>
      <c r="C3293" s="262" t="s">
        <v>44</v>
      </c>
      <c r="D3293" s="84">
        <v>43608</v>
      </c>
      <c r="E3293" s="85" t="s">
        <v>6319</v>
      </c>
      <c r="F3293" s="85" t="s">
        <v>3</v>
      </c>
      <c r="G3293" s="85">
        <v>1744171</v>
      </c>
      <c r="H3293" s="89"/>
      <c r="I3293" s="263" t="s">
        <v>7260</v>
      </c>
      <c r="J3293" s="89"/>
      <c r="K3293" s="89"/>
      <c r="L3293" s="89"/>
      <c r="M3293" s="89"/>
      <c r="N3293" s="264">
        <v>0</v>
      </c>
      <c r="O3293" s="264">
        <v>1321.6100000000001</v>
      </c>
      <c r="P3293" s="89" t="s">
        <v>670</v>
      </c>
    </row>
    <row r="3294" spans="1:16" ht="51" hidden="1">
      <c r="A3294" s="261">
        <v>526</v>
      </c>
      <c r="B3294" s="89"/>
      <c r="C3294" s="262" t="s">
        <v>610</v>
      </c>
      <c r="D3294" s="84">
        <v>43608</v>
      </c>
      <c r="E3294" s="85" t="s">
        <v>6320</v>
      </c>
      <c r="F3294" s="85" t="s">
        <v>3</v>
      </c>
      <c r="G3294" s="85">
        <v>1744058</v>
      </c>
      <c r="H3294" s="89"/>
      <c r="I3294" s="263" t="s">
        <v>7261</v>
      </c>
      <c r="J3294" s="89"/>
      <c r="K3294" s="89"/>
      <c r="L3294" s="89"/>
      <c r="M3294" s="89"/>
      <c r="N3294" s="264">
        <v>0</v>
      </c>
      <c r="O3294" s="264">
        <v>100</v>
      </c>
      <c r="P3294" s="89" t="s">
        <v>670</v>
      </c>
    </row>
    <row r="3295" spans="1:16" ht="51" hidden="1">
      <c r="A3295" s="261">
        <v>526</v>
      </c>
      <c r="B3295" s="89"/>
      <c r="C3295" s="262" t="s">
        <v>610</v>
      </c>
      <c r="D3295" s="84">
        <v>43608</v>
      </c>
      <c r="E3295" s="85" t="s">
        <v>6321</v>
      </c>
      <c r="F3295" s="85" t="s">
        <v>3</v>
      </c>
      <c r="G3295" s="85">
        <v>1744057</v>
      </c>
      <c r="H3295" s="89"/>
      <c r="I3295" s="263" t="s">
        <v>7261</v>
      </c>
      <c r="J3295" s="89"/>
      <c r="K3295" s="89"/>
      <c r="L3295" s="89"/>
      <c r="M3295" s="89"/>
      <c r="N3295" s="264">
        <v>0</v>
      </c>
      <c r="O3295" s="264">
        <v>60</v>
      </c>
      <c r="P3295" s="89" t="s">
        <v>670</v>
      </c>
    </row>
    <row r="3296" spans="1:16" ht="51" hidden="1">
      <c r="A3296" s="261">
        <v>287</v>
      </c>
      <c r="B3296" s="89"/>
      <c r="C3296" s="262" t="s">
        <v>126</v>
      </c>
      <c r="D3296" s="84">
        <v>43608</v>
      </c>
      <c r="E3296" s="85" t="s">
        <v>6322</v>
      </c>
      <c r="F3296" s="85" t="s">
        <v>3</v>
      </c>
      <c r="G3296" s="85">
        <v>1743990</v>
      </c>
      <c r="H3296" s="89"/>
      <c r="I3296" s="263" t="s">
        <v>7262</v>
      </c>
      <c r="J3296" s="89"/>
      <c r="K3296" s="89"/>
      <c r="L3296" s="89"/>
      <c r="M3296" s="89"/>
      <c r="N3296" s="264">
        <v>0</v>
      </c>
      <c r="O3296" s="264">
        <v>34123.32</v>
      </c>
      <c r="P3296" s="89" t="s">
        <v>670</v>
      </c>
    </row>
    <row r="3297" spans="1:16" ht="51" hidden="1">
      <c r="A3297" s="261">
        <v>287</v>
      </c>
      <c r="B3297" s="89"/>
      <c r="C3297" s="262" t="s">
        <v>126</v>
      </c>
      <c r="D3297" s="84">
        <v>43608</v>
      </c>
      <c r="E3297" s="85" t="s">
        <v>6323</v>
      </c>
      <c r="F3297" s="85" t="s">
        <v>3</v>
      </c>
      <c r="G3297" s="85">
        <v>1743989</v>
      </c>
      <c r="H3297" s="89"/>
      <c r="I3297" s="263" t="s">
        <v>7263</v>
      </c>
      <c r="J3297" s="89"/>
      <c r="K3297" s="89"/>
      <c r="L3297" s="89"/>
      <c r="M3297" s="89"/>
      <c r="N3297" s="264">
        <v>0</v>
      </c>
      <c r="O3297" s="264">
        <v>6493.62</v>
      </c>
      <c r="P3297" s="89" t="s">
        <v>670</v>
      </c>
    </row>
    <row r="3298" spans="1:16" ht="63.75" hidden="1">
      <c r="A3298" s="261" t="s">
        <v>556</v>
      </c>
      <c r="B3298" s="89"/>
      <c r="C3298" s="262" t="s">
        <v>616</v>
      </c>
      <c r="D3298" s="84">
        <v>43608</v>
      </c>
      <c r="E3298" s="85" t="s">
        <v>6324</v>
      </c>
      <c r="F3298" s="85" t="s">
        <v>3</v>
      </c>
      <c r="G3298" s="85">
        <v>1743962</v>
      </c>
      <c r="H3298" s="89"/>
      <c r="I3298" s="263" t="s">
        <v>7264</v>
      </c>
      <c r="J3298" s="89"/>
      <c r="K3298" s="89"/>
      <c r="L3298" s="89"/>
      <c r="M3298" s="89"/>
      <c r="N3298" s="264">
        <v>0</v>
      </c>
      <c r="O3298" s="264">
        <v>35</v>
      </c>
      <c r="P3298" s="89" t="s">
        <v>670</v>
      </c>
    </row>
    <row r="3299" spans="1:16" ht="63.75" hidden="1">
      <c r="A3299" s="261">
        <v>291</v>
      </c>
      <c r="B3299" s="89"/>
      <c r="C3299" s="262" t="s">
        <v>129</v>
      </c>
      <c r="D3299" s="84">
        <v>43608</v>
      </c>
      <c r="E3299" s="85" t="s">
        <v>6325</v>
      </c>
      <c r="F3299" s="85" t="s">
        <v>3</v>
      </c>
      <c r="G3299" s="85">
        <v>1743926</v>
      </c>
      <c r="H3299" s="89"/>
      <c r="I3299" s="263" t="s">
        <v>7265</v>
      </c>
      <c r="J3299" s="89"/>
      <c r="K3299" s="89"/>
      <c r="L3299" s="89"/>
      <c r="M3299" s="89"/>
      <c r="N3299" s="264">
        <v>0</v>
      </c>
      <c r="O3299" s="264">
        <v>5000000</v>
      </c>
      <c r="P3299" s="89" t="s">
        <v>670</v>
      </c>
    </row>
    <row r="3300" spans="1:16" ht="51" hidden="1">
      <c r="A3300" s="261">
        <v>526</v>
      </c>
      <c r="B3300" s="89"/>
      <c r="C3300" s="262" t="s">
        <v>610</v>
      </c>
      <c r="D3300" s="84">
        <v>43608</v>
      </c>
      <c r="E3300" s="85" t="s">
        <v>6326</v>
      </c>
      <c r="F3300" s="85" t="s">
        <v>3</v>
      </c>
      <c r="G3300" s="85">
        <v>1743952</v>
      </c>
      <c r="H3300" s="89"/>
      <c r="I3300" s="263" t="s">
        <v>7266</v>
      </c>
      <c r="J3300" s="89"/>
      <c r="K3300" s="89"/>
      <c r="L3300" s="89"/>
      <c r="M3300" s="89"/>
      <c r="N3300" s="264">
        <v>0</v>
      </c>
      <c r="O3300" s="264">
        <v>50.5</v>
      </c>
      <c r="P3300" s="89" t="s">
        <v>670</v>
      </c>
    </row>
    <row r="3301" spans="1:16" ht="51" hidden="1">
      <c r="A3301" s="261" t="s">
        <v>565</v>
      </c>
      <c r="B3301" s="89"/>
      <c r="C3301" s="262" t="s">
        <v>615</v>
      </c>
      <c r="D3301" s="84">
        <v>43608</v>
      </c>
      <c r="E3301" s="85" t="s">
        <v>6327</v>
      </c>
      <c r="F3301" s="85" t="s">
        <v>3</v>
      </c>
      <c r="G3301" s="85">
        <v>1743907</v>
      </c>
      <c r="H3301" s="89"/>
      <c r="I3301" s="263" t="s">
        <v>7267</v>
      </c>
      <c r="J3301" s="89"/>
      <c r="K3301" s="89"/>
      <c r="L3301" s="89"/>
      <c r="M3301" s="89"/>
      <c r="N3301" s="264">
        <v>0</v>
      </c>
      <c r="O3301" s="264">
        <v>1349.8600000000001</v>
      </c>
      <c r="P3301" s="89" t="s">
        <v>670</v>
      </c>
    </row>
    <row r="3302" spans="1:16" ht="76.5" hidden="1">
      <c r="A3302" s="261">
        <v>10</v>
      </c>
      <c r="B3302" s="89"/>
      <c r="C3302" s="262" t="s">
        <v>41</v>
      </c>
      <c r="D3302" s="84">
        <v>43608</v>
      </c>
      <c r="E3302" s="85" t="s">
        <v>6328</v>
      </c>
      <c r="F3302" s="85" t="s">
        <v>6</v>
      </c>
      <c r="G3302" s="85">
        <v>1046382</v>
      </c>
      <c r="H3302" s="89"/>
      <c r="I3302" s="263" t="s">
        <v>7268</v>
      </c>
      <c r="J3302" s="89"/>
      <c r="K3302" s="89"/>
      <c r="L3302" s="89"/>
      <c r="M3302" s="89"/>
      <c r="N3302" s="264">
        <v>0</v>
      </c>
      <c r="O3302" s="264">
        <v>83463.97</v>
      </c>
      <c r="P3302" s="89" t="s">
        <v>670</v>
      </c>
    </row>
    <row r="3303" spans="1:16" ht="63.75" hidden="1">
      <c r="A3303" s="261">
        <v>513</v>
      </c>
      <c r="B3303" s="89"/>
      <c r="C3303" s="262" t="s">
        <v>171</v>
      </c>
      <c r="D3303" s="84">
        <v>43608</v>
      </c>
      <c r="E3303" s="85" t="s">
        <v>6329</v>
      </c>
      <c r="F3303" s="85" t="s">
        <v>15</v>
      </c>
      <c r="G3303" s="85">
        <v>1046379</v>
      </c>
      <c r="H3303" s="89"/>
      <c r="I3303" s="263" t="s">
        <v>7269</v>
      </c>
      <c r="J3303" s="89"/>
      <c r="K3303" s="89"/>
      <c r="L3303" s="89"/>
      <c r="M3303" s="89"/>
      <c r="N3303" s="264">
        <v>50</v>
      </c>
      <c r="O3303" s="264">
        <v>0</v>
      </c>
      <c r="P3303" s="89" t="s">
        <v>670</v>
      </c>
    </row>
    <row r="3304" spans="1:16" ht="51" hidden="1">
      <c r="A3304" s="261">
        <v>513</v>
      </c>
      <c r="B3304" s="89"/>
      <c r="C3304" s="262" t="s">
        <v>171</v>
      </c>
      <c r="D3304" s="84">
        <v>43608</v>
      </c>
      <c r="E3304" s="85" t="s">
        <v>6330</v>
      </c>
      <c r="F3304" s="85" t="s">
        <v>15</v>
      </c>
      <c r="G3304" s="85">
        <v>1046385</v>
      </c>
      <c r="H3304" s="89"/>
      <c r="I3304" s="263" t="s">
        <v>2053</v>
      </c>
      <c r="J3304" s="89"/>
      <c r="K3304" s="89"/>
      <c r="L3304" s="89"/>
      <c r="M3304" s="89"/>
      <c r="N3304" s="264">
        <v>50</v>
      </c>
      <c r="O3304" s="264">
        <v>0</v>
      </c>
      <c r="P3304" s="89" t="s">
        <v>670</v>
      </c>
    </row>
    <row r="3305" spans="1:16" ht="51" hidden="1">
      <c r="A3305" s="261">
        <v>513</v>
      </c>
      <c r="B3305" s="89"/>
      <c r="C3305" s="262" t="s">
        <v>171</v>
      </c>
      <c r="D3305" s="84">
        <v>43608</v>
      </c>
      <c r="E3305" s="85" t="s">
        <v>6331</v>
      </c>
      <c r="F3305" s="85" t="s">
        <v>15</v>
      </c>
      <c r="G3305" s="85">
        <v>1046387</v>
      </c>
      <c r="H3305" s="89"/>
      <c r="I3305" s="263" t="s">
        <v>5337</v>
      </c>
      <c r="J3305" s="89"/>
      <c r="K3305" s="89"/>
      <c r="L3305" s="89"/>
      <c r="M3305" s="89"/>
      <c r="N3305" s="264">
        <v>50</v>
      </c>
      <c r="O3305" s="264">
        <v>0</v>
      </c>
      <c r="P3305" s="89" t="s">
        <v>670</v>
      </c>
    </row>
    <row r="3306" spans="1:16" ht="51" hidden="1">
      <c r="A3306" s="261">
        <v>41</v>
      </c>
      <c r="B3306" s="89"/>
      <c r="C3306" s="262" t="s">
        <v>47</v>
      </c>
      <c r="D3306" s="84">
        <v>43608</v>
      </c>
      <c r="E3306" s="85" t="s">
        <v>6332</v>
      </c>
      <c r="F3306" s="85" t="s">
        <v>6</v>
      </c>
      <c r="G3306" s="85">
        <v>1121870</v>
      </c>
      <c r="H3306" s="89"/>
      <c r="I3306" s="263" t="s">
        <v>7270</v>
      </c>
      <c r="J3306" s="89"/>
      <c r="K3306" s="89"/>
      <c r="L3306" s="89"/>
      <c r="M3306" s="89"/>
      <c r="N3306" s="264">
        <v>0</v>
      </c>
      <c r="O3306" s="264">
        <v>785349</v>
      </c>
      <c r="P3306" s="89" t="s">
        <v>670</v>
      </c>
    </row>
    <row r="3307" spans="1:16" ht="51" hidden="1">
      <c r="A3307" s="261">
        <v>650</v>
      </c>
      <c r="B3307" s="89"/>
      <c r="C3307" s="262" t="s">
        <v>187</v>
      </c>
      <c r="D3307" s="84">
        <v>43608</v>
      </c>
      <c r="E3307" s="85" t="s">
        <v>6333</v>
      </c>
      <c r="F3307" s="85" t="s">
        <v>6</v>
      </c>
      <c r="G3307" s="85">
        <v>1121837</v>
      </c>
      <c r="H3307" s="89"/>
      <c r="I3307" s="263" t="s">
        <v>7271</v>
      </c>
      <c r="J3307" s="89"/>
      <c r="K3307" s="89"/>
      <c r="L3307" s="89"/>
      <c r="M3307" s="89"/>
      <c r="N3307" s="264">
        <v>0</v>
      </c>
      <c r="O3307" s="264">
        <v>79000</v>
      </c>
      <c r="P3307" s="89" t="s">
        <v>670</v>
      </c>
    </row>
    <row r="3308" spans="1:16" ht="63.75" hidden="1">
      <c r="A3308" s="261">
        <v>253</v>
      </c>
      <c r="B3308" s="89"/>
      <c r="C3308" s="262" t="s">
        <v>114</v>
      </c>
      <c r="D3308" s="84">
        <v>43608</v>
      </c>
      <c r="E3308" s="85" t="s">
        <v>6334</v>
      </c>
      <c r="F3308" s="85" t="s">
        <v>671</v>
      </c>
      <c r="G3308" s="85">
        <v>435115</v>
      </c>
      <c r="H3308" s="89"/>
      <c r="I3308" s="263" t="s">
        <v>7272</v>
      </c>
      <c r="J3308" s="89"/>
      <c r="K3308" s="89"/>
      <c r="L3308" s="89"/>
      <c r="M3308" s="89"/>
      <c r="N3308" s="264">
        <v>0</v>
      </c>
      <c r="O3308" s="264">
        <v>30685</v>
      </c>
      <c r="P3308" s="89" t="s">
        <v>670</v>
      </c>
    </row>
    <row r="3309" spans="1:16" ht="63.75" hidden="1">
      <c r="A3309" s="261">
        <v>572</v>
      </c>
      <c r="B3309" s="89"/>
      <c r="C3309" s="262" t="s">
        <v>177</v>
      </c>
      <c r="D3309" s="84">
        <v>43608</v>
      </c>
      <c r="E3309" s="85" t="s">
        <v>6335</v>
      </c>
      <c r="F3309" s="85" t="s">
        <v>671</v>
      </c>
      <c r="G3309" s="85">
        <v>435116</v>
      </c>
      <c r="H3309" s="89"/>
      <c r="I3309" s="263" t="s">
        <v>7273</v>
      </c>
      <c r="J3309" s="89"/>
      <c r="K3309" s="89"/>
      <c r="L3309" s="89"/>
      <c r="M3309" s="89"/>
      <c r="N3309" s="264">
        <v>0</v>
      </c>
      <c r="O3309" s="264">
        <v>2102</v>
      </c>
      <c r="P3309" s="89" t="s">
        <v>670</v>
      </c>
    </row>
    <row r="3310" spans="1:16" ht="51" hidden="1">
      <c r="A3310" s="261" t="s">
        <v>556</v>
      </c>
      <c r="B3310" s="89"/>
      <c r="C3310" s="262" t="s">
        <v>616</v>
      </c>
      <c r="D3310" s="84">
        <v>43608</v>
      </c>
      <c r="E3310" s="85" t="s">
        <v>6336</v>
      </c>
      <c r="F3310" s="85" t="s">
        <v>671</v>
      </c>
      <c r="G3310" s="85">
        <v>435117</v>
      </c>
      <c r="H3310" s="89"/>
      <c r="I3310" s="263" t="s">
        <v>7274</v>
      </c>
      <c r="J3310" s="89"/>
      <c r="K3310" s="89"/>
      <c r="L3310" s="89"/>
      <c r="M3310" s="89"/>
      <c r="N3310" s="264">
        <v>0</v>
      </c>
      <c r="O3310" s="264">
        <v>8732</v>
      </c>
      <c r="P3310" s="89" t="s">
        <v>670</v>
      </c>
    </row>
    <row r="3311" spans="1:16" ht="51" hidden="1">
      <c r="A3311" s="261" t="s">
        <v>556</v>
      </c>
      <c r="B3311" s="89"/>
      <c r="C3311" s="262" t="s">
        <v>616</v>
      </c>
      <c r="D3311" s="84">
        <v>43608</v>
      </c>
      <c r="E3311" s="85" t="s">
        <v>6337</v>
      </c>
      <c r="F3311" s="85" t="s">
        <v>671</v>
      </c>
      <c r="G3311" s="85">
        <v>435118</v>
      </c>
      <c r="H3311" s="89"/>
      <c r="I3311" s="263" t="s">
        <v>7275</v>
      </c>
      <c r="J3311" s="89"/>
      <c r="K3311" s="89"/>
      <c r="L3311" s="89"/>
      <c r="M3311" s="89"/>
      <c r="N3311" s="264">
        <v>0</v>
      </c>
      <c r="O3311" s="264">
        <v>316400</v>
      </c>
      <c r="P3311" s="89" t="s">
        <v>670</v>
      </c>
    </row>
    <row r="3312" spans="1:16" ht="76.5" hidden="1">
      <c r="A3312" s="261" t="s">
        <v>557</v>
      </c>
      <c r="B3312" s="89"/>
      <c r="C3312" s="262" t="s">
        <v>777</v>
      </c>
      <c r="D3312" s="84">
        <v>43608</v>
      </c>
      <c r="E3312" s="85" t="s">
        <v>6338</v>
      </c>
      <c r="F3312" s="85" t="s">
        <v>6</v>
      </c>
      <c r="G3312" s="85">
        <v>1122072</v>
      </c>
      <c r="H3312" s="89"/>
      <c r="I3312" s="263" t="s">
        <v>7276</v>
      </c>
      <c r="J3312" s="89"/>
      <c r="K3312" s="89"/>
      <c r="L3312" s="89"/>
      <c r="M3312" s="89"/>
      <c r="N3312" s="264">
        <v>0</v>
      </c>
      <c r="O3312" s="264">
        <v>100000</v>
      </c>
      <c r="P3312" s="89" t="s">
        <v>670</v>
      </c>
    </row>
    <row r="3313" spans="1:16" ht="51" hidden="1">
      <c r="A3313" s="261">
        <v>680</v>
      </c>
      <c r="B3313" s="89"/>
      <c r="C3313" s="262" t="s">
        <v>191</v>
      </c>
      <c r="D3313" s="84">
        <v>43608</v>
      </c>
      <c r="E3313" s="85" t="s">
        <v>6339</v>
      </c>
      <c r="F3313" s="85" t="s">
        <v>6</v>
      </c>
      <c r="G3313" s="85">
        <v>1122076</v>
      </c>
      <c r="H3313" s="89"/>
      <c r="I3313" s="263" t="s">
        <v>7277</v>
      </c>
      <c r="J3313" s="89"/>
      <c r="K3313" s="89"/>
      <c r="L3313" s="89"/>
      <c r="M3313" s="89"/>
      <c r="N3313" s="264">
        <v>0</v>
      </c>
      <c r="O3313" s="264">
        <v>1019.04</v>
      </c>
      <c r="P3313" s="89" t="s">
        <v>670</v>
      </c>
    </row>
    <row r="3314" spans="1:16" ht="102" hidden="1">
      <c r="A3314" s="261">
        <v>376</v>
      </c>
      <c r="B3314" s="89"/>
      <c r="C3314" s="262" t="s">
        <v>638</v>
      </c>
      <c r="D3314" s="84">
        <v>43608</v>
      </c>
      <c r="E3314" s="85" t="s">
        <v>6340</v>
      </c>
      <c r="F3314" s="85" t="s">
        <v>11</v>
      </c>
      <c r="G3314" s="85">
        <v>954854</v>
      </c>
      <c r="H3314" s="89"/>
      <c r="I3314" s="263" t="s">
        <v>7278</v>
      </c>
      <c r="J3314" s="89"/>
      <c r="K3314" s="89"/>
      <c r="L3314" s="89"/>
      <c r="M3314" s="89"/>
      <c r="N3314" s="264">
        <v>3596</v>
      </c>
      <c r="O3314" s="264">
        <v>0</v>
      </c>
      <c r="P3314" s="89" t="s">
        <v>670</v>
      </c>
    </row>
    <row r="3315" spans="1:16" ht="51" hidden="1">
      <c r="A3315" s="261">
        <v>513</v>
      </c>
      <c r="B3315" s="89"/>
      <c r="C3315" s="262" t="s">
        <v>171</v>
      </c>
      <c r="D3315" s="84">
        <v>43608</v>
      </c>
      <c r="E3315" s="85" t="s">
        <v>6341</v>
      </c>
      <c r="F3315" s="85" t="s">
        <v>11</v>
      </c>
      <c r="G3315" s="85">
        <v>954931</v>
      </c>
      <c r="H3315" s="89"/>
      <c r="I3315" s="263" t="s">
        <v>7279</v>
      </c>
      <c r="J3315" s="89"/>
      <c r="K3315" s="89"/>
      <c r="L3315" s="89"/>
      <c r="M3315" s="89"/>
      <c r="N3315" s="264">
        <v>50</v>
      </c>
      <c r="O3315" s="264">
        <v>0</v>
      </c>
      <c r="P3315" s="89" t="s">
        <v>670</v>
      </c>
    </row>
    <row r="3316" spans="1:16" ht="51" hidden="1">
      <c r="A3316" s="261">
        <v>513</v>
      </c>
      <c r="B3316" s="89"/>
      <c r="C3316" s="262" t="s">
        <v>171</v>
      </c>
      <c r="D3316" s="84">
        <v>43608</v>
      </c>
      <c r="E3316" s="85" t="s">
        <v>6342</v>
      </c>
      <c r="F3316" s="85" t="s">
        <v>11</v>
      </c>
      <c r="G3316" s="85">
        <v>954932</v>
      </c>
      <c r="H3316" s="89"/>
      <c r="I3316" s="263" t="s">
        <v>7280</v>
      </c>
      <c r="J3316" s="89"/>
      <c r="K3316" s="89"/>
      <c r="L3316" s="89"/>
      <c r="M3316" s="89"/>
      <c r="N3316" s="264">
        <v>50</v>
      </c>
      <c r="O3316" s="264">
        <v>0</v>
      </c>
      <c r="P3316" s="89" t="s">
        <v>670</v>
      </c>
    </row>
    <row r="3317" spans="1:16" ht="89.25" hidden="1">
      <c r="A3317" s="261" t="s">
        <v>557</v>
      </c>
      <c r="B3317" s="89"/>
      <c r="C3317" s="262" t="s">
        <v>777</v>
      </c>
      <c r="D3317" s="84">
        <v>43608</v>
      </c>
      <c r="E3317" s="85" t="s">
        <v>6343</v>
      </c>
      <c r="F3317" s="85" t="s">
        <v>13</v>
      </c>
      <c r="G3317" s="85">
        <v>954933</v>
      </c>
      <c r="H3317" s="89"/>
      <c r="I3317" s="263" t="s">
        <v>7281</v>
      </c>
      <c r="J3317" s="89"/>
      <c r="K3317" s="89"/>
      <c r="L3317" s="89"/>
      <c r="M3317" s="89"/>
      <c r="N3317" s="264">
        <v>269468.76</v>
      </c>
      <c r="O3317" s="264">
        <v>0</v>
      </c>
      <c r="P3317" s="89" t="s">
        <v>670</v>
      </c>
    </row>
    <row r="3318" spans="1:16" ht="89.25" hidden="1">
      <c r="A3318" s="261" t="s">
        <v>557</v>
      </c>
      <c r="B3318" s="89"/>
      <c r="C3318" s="262" t="s">
        <v>777</v>
      </c>
      <c r="D3318" s="84">
        <v>43608</v>
      </c>
      <c r="E3318" s="85" t="s">
        <v>6344</v>
      </c>
      <c r="F3318" s="85" t="s">
        <v>11</v>
      </c>
      <c r="G3318" s="85">
        <v>954933</v>
      </c>
      <c r="H3318" s="89"/>
      <c r="I3318" s="263" t="s">
        <v>7282</v>
      </c>
      <c r="J3318" s="89"/>
      <c r="K3318" s="89"/>
      <c r="L3318" s="89"/>
      <c r="M3318" s="89"/>
      <c r="N3318" s="264">
        <v>50</v>
      </c>
      <c r="O3318" s="264">
        <v>0</v>
      </c>
      <c r="P3318" s="89" t="s">
        <v>670</v>
      </c>
    </row>
    <row r="3319" spans="1:16" ht="51" hidden="1">
      <c r="A3319" s="261">
        <v>513</v>
      </c>
      <c r="B3319" s="89"/>
      <c r="C3319" s="262" t="s">
        <v>171</v>
      </c>
      <c r="D3319" s="84">
        <v>43608</v>
      </c>
      <c r="E3319" s="85" t="s">
        <v>6345</v>
      </c>
      <c r="F3319" s="85" t="s">
        <v>15</v>
      </c>
      <c r="G3319" s="85">
        <v>1047307</v>
      </c>
      <c r="H3319" s="89"/>
      <c r="I3319" s="263" t="s">
        <v>718</v>
      </c>
      <c r="J3319" s="89"/>
      <c r="K3319" s="89"/>
      <c r="L3319" s="89"/>
      <c r="M3319" s="89"/>
      <c r="N3319" s="264">
        <v>50</v>
      </c>
      <c r="O3319" s="264">
        <v>0</v>
      </c>
      <c r="P3319" s="89" t="s">
        <v>670</v>
      </c>
    </row>
    <row r="3320" spans="1:16" ht="51" hidden="1">
      <c r="A3320" s="261">
        <v>291</v>
      </c>
      <c r="B3320" s="89"/>
      <c r="C3320" s="262" t="s">
        <v>129</v>
      </c>
      <c r="D3320" s="84">
        <v>43609</v>
      </c>
      <c r="E3320" s="85" t="s">
        <v>6346</v>
      </c>
      <c r="F3320" s="85" t="s">
        <v>3</v>
      </c>
      <c r="G3320" s="85">
        <v>1744500</v>
      </c>
      <c r="H3320" s="89"/>
      <c r="I3320" s="263" t="s">
        <v>7283</v>
      </c>
      <c r="J3320" s="89"/>
      <c r="K3320" s="89"/>
      <c r="L3320" s="89"/>
      <c r="M3320" s="89"/>
      <c r="N3320" s="264">
        <v>0</v>
      </c>
      <c r="O3320" s="264">
        <v>70</v>
      </c>
      <c r="P3320" s="89" t="s">
        <v>670</v>
      </c>
    </row>
    <row r="3321" spans="1:16" ht="51" hidden="1">
      <c r="A3321" s="261">
        <v>78</v>
      </c>
      <c r="B3321" s="89"/>
      <c r="C3321" s="262" t="s">
        <v>674</v>
      </c>
      <c r="D3321" s="84">
        <v>43609</v>
      </c>
      <c r="E3321" s="85" t="s">
        <v>6347</v>
      </c>
      <c r="F3321" s="85" t="s">
        <v>3</v>
      </c>
      <c r="G3321" s="85">
        <v>1744740</v>
      </c>
      <c r="H3321" s="89"/>
      <c r="I3321" s="263" t="s">
        <v>7284</v>
      </c>
      <c r="J3321" s="89"/>
      <c r="K3321" s="89"/>
      <c r="L3321" s="89"/>
      <c r="M3321" s="89"/>
      <c r="N3321" s="264">
        <v>0</v>
      </c>
      <c r="O3321" s="264">
        <v>43889.53</v>
      </c>
      <c r="P3321" s="89" t="s">
        <v>670</v>
      </c>
    </row>
    <row r="3322" spans="1:16" ht="51" hidden="1">
      <c r="A3322" s="261">
        <v>78</v>
      </c>
      <c r="B3322" s="89"/>
      <c r="C3322" s="262" t="s">
        <v>674</v>
      </c>
      <c r="D3322" s="84">
        <v>43609</v>
      </c>
      <c r="E3322" s="85" t="s">
        <v>6348</v>
      </c>
      <c r="F3322" s="85" t="s">
        <v>3</v>
      </c>
      <c r="G3322" s="85">
        <v>1744736</v>
      </c>
      <c r="H3322" s="89"/>
      <c r="I3322" s="263" t="s">
        <v>7285</v>
      </c>
      <c r="J3322" s="89"/>
      <c r="K3322" s="89"/>
      <c r="L3322" s="89"/>
      <c r="M3322" s="89"/>
      <c r="N3322" s="264">
        <v>0</v>
      </c>
      <c r="O3322" s="264">
        <v>2720.62</v>
      </c>
      <c r="P3322" s="89" t="s">
        <v>670</v>
      </c>
    </row>
    <row r="3323" spans="1:16" ht="38.25" hidden="1">
      <c r="A3323" s="261" t="s">
        <v>565</v>
      </c>
      <c r="B3323" s="89"/>
      <c r="C3323" s="262" t="s">
        <v>615</v>
      </c>
      <c r="D3323" s="84">
        <v>43609</v>
      </c>
      <c r="E3323" s="85" t="s">
        <v>6349</v>
      </c>
      <c r="F3323" s="85" t="s">
        <v>3</v>
      </c>
      <c r="G3323" s="85">
        <v>1744734</v>
      </c>
      <c r="H3323" s="89"/>
      <c r="I3323" s="263" t="s">
        <v>7286</v>
      </c>
      <c r="J3323" s="89"/>
      <c r="K3323" s="89"/>
      <c r="L3323" s="89"/>
      <c r="M3323" s="89"/>
      <c r="N3323" s="264">
        <v>0</v>
      </c>
      <c r="O3323" s="264">
        <v>2099.56</v>
      </c>
      <c r="P3323" s="89" t="s">
        <v>670</v>
      </c>
    </row>
    <row r="3324" spans="1:16" ht="51" hidden="1">
      <c r="A3324" s="261">
        <v>526</v>
      </c>
      <c r="B3324" s="89"/>
      <c r="C3324" s="262" t="s">
        <v>610</v>
      </c>
      <c r="D3324" s="84">
        <v>43609</v>
      </c>
      <c r="E3324" s="85" t="s">
        <v>6350</v>
      </c>
      <c r="F3324" s="85" t="s">
        <v>3</v>
      </c>
      <c r="G3324" s="85">
        <v>1744674</v>
      </c>
      <c r="H3324" s="89"/>
      <c r="I3324" s="263" t="s">
        <v>7287</v>
      </c>
      <c r="J3324" s="89"/>
      <c r="K3324" s="89"/>
      <c r="L3324" s="89"/>
      <c r="M3324" s="89"/>
      <c r="N3324" s="264">
        <v>0</v>
      </c>
      <c r="O3324" s="264">
        <v>159.84</v>
      </c>
      <c r="P3324" s="89" t="s">
        <v>670</v>
      </c>
    </row>
    <row r="3325" spans="1:16" ht="38.25" hidden="1">
      <c r="A3325" s="261">
        <v>526</v>
      </c>
      <c r="B3325" s="89"/>
      <c r="C3325" s="262" t="s">
        <v>610</v>
      </c>
      <c r="D3325" s="84">
        <v>43609</v>
      </c>
      <c r="E3325" s="85" t="s">
        <v>6351</v>
      </c>
      <c r="F3325" s="85" t="s">
        <v>3</v>
      </c>
      <c r="G3325" s="85">
        <v>1744673</v>
      </c>
      <c r="H3325" s="89"/>
      <c r="I3325" s="263" t="s">
        <v>7288</v>
      </c>
      <c r="J3325" s="89"/>
      <c r="K3325" s="89"/>
      <c r="L3325" s="89"/>
      <c r="M3325" s="89"/>
      <c r="N3325" s="264">
        <v>0</v>
      </c>
      <c r="O3325" s="264">
        <v>451.81</v>
      </c>
      <c r="P3325" s="89" t="s">
        <v>670</v>
      </c>
    </row>
    <row r="3326" spans="1:16" ht="38.25" hidden="1">
      <c r="A3326" s="261" t="s">
        <v>565</v>
      </c>
      <c r="B3326" s="89"/>
      <c r="C3326" s="262" t="s">
        <v>615</v>
      </c>
      <c r="D3326" s="84">
        <v>43609</v>
      </c>
      <c r="E3326" s="85" t="s">
        <v>6352</v>
      </c>
      <c r="F3326" s="85" t="s">
        <v>3</v>
      </c>
      <c r="G3326" s="85">
        <v>1744672</v>
      </c>
      <c r="H3326" s="89"/>
      <c r="I3326" s="263" t="s">
        <v>7289</v>
      </c>
      <c r="J3326" s="89"/>
      <c r="K3326" s="89"/>
      <c r="L3326" s="89"/>
      <c r="M3326" s="89"/>
      <c r="N3326" s="264">
        <v>0</v>
      </c>
      <c r="O3326" s="264">
        <v>3938.9700000000003</v>
      </c>
      <c r="P3326" s="89" t="s">
        <v>670</v>
      </c>
    </row>
    <row r="3327" spans="1:16" ht="51" hidden="1">
      <c r="A3327" s="261">
        <v>130</v>
      </c>
      <c r="B3327" s="89"/>
      <c r="C3327" s="262" t="s">
        <v>67</v>
      </c>
      <c r="D3327" s="84">
        <v>43609</v>
      </c>
      <c r="E3327" s="85" t="s">
        <v>6353</v>
      </c>
      <c r="F3327" s="85" t="s">
        <v>3</v>
      </c>
      <c r="G3327" s="85">
        <v>1744650</v>
      </c>
      <c r="H3327" s="89"/>
      <c r="I3327" s="263" t="s">
        <v>7290</v>
      </c>
      <c r="J3327" s="89"/>
      <c r="K3327" s="89"/>
      <c r="L3327" s="89"/>
      <c r="M3327" s="89"/>
      <c r="N3327" s="264">
        <v>0</v>
      </c>
      <c r="O3327" s="264">
        <v>296</v>
      </c>
      <c r="P3327" s="89" t="s">
        <v>670</v>
      </c>
    </row>
    <row r="3328" spans="1:16" ht="51" hidden="1">
      <c r="A3328" s="261" t="s">
        <v>565</v>
      </c>
      <c r="B3328" s="89"/>
      <c r="C3328" s="262" t="s">
        <v>615</v>
      </c>
      <c r="D3328" s="84">
        <v>43609</v>
      </c>
      <c r="E3328" s="85" t="s">
        <v>6354</v>
      </c>
      <c r="F3328" s="85" t="s">
        <v>3</v>
      </c>
      <c r="G3328" s="85">
        <v>1744614</v>
      </c>
      <c r="H3328" s="89"/>
      <c r="I3328" s="263" t="s">
        <v>7291</v>
      </c>
      <c r="J3328" s="89"/>
      <c r="K3328" s="89"/>
      <c r="L3328" s="89"/>
      <c r="M3328" s="89"/>
      <c r="N3328" s="264">
        <v>0</v>
      </c>
      <c r="O3328" s="264">
        <v>40</v>
      </c>
      <c r="P3328" s="89" t="s">
        <v>670</v>
      </c>
    </row>
    <row r="3329" spans="1:16" ht="63.75" hidden="1">
      <c r="A3329" s="261" t="s">
        <v>565</v>
      </c>
      <c r="B3329" s="89"/>
      <c r="C3329" s="262" t="s">
        <v>615</v>
      </c>
      <c r="D3329" s="84">
        <v>43609</v>
      </c>
      <c r="E3329" s="85" t="s">
        <v>6355</v>
      </c>
      <c r="F3329" s="85" t="s">
        <v>3</v>
      </c>
      <c r="G3329" s="85">
        <v>1744604</v>
      </c>
      <c r="H3329" s="89"/>
      <c r="I3329" s="263" t="s">
        <v>7292</v>
      </c>
      <c r="J3329" s="89"/>
      <c r="K3329" s="89"/>
      <c r="L3329" s="89"/>
      <c r="M3329" s="89"/>
      <c r="N3329" s="264">
        <v>0</v>
      </c>
      <c r="O3329" s="264">
        <v>689.4</v>
      </c>
      <c r="P3329" s="89" t="s">
        <v>670</v>
      </c>
    </row>
    <row r="3330" spans="1:16" ht="63.75" hidden="1">
      <c r="A3330" s="261" t="s">
        <v>556</v>
      </c>
      <c r="B3330" s="89"/>
      <c r="C3330" s="262" t="s">
        <v>616</v>
      </c>
      <c r="D3330" s="84">
        <v>43609</v>
      </c>
      <c r="E3330" s="85" t="s">
        <v>6356</v>
      </c>
      <c r="F3330" s="85" t="s">
        <v>3</v>
      </c>
      <c r="G3330" s="85">
        <v>1744494</v>
      </c>
      <c r="H3330" s="89"/>
      <c r="I3330" s="263" t="s">
        <v>7293</v>
      </c>
      <c r="J3330" s="89"/>
      <c r="K3330" s="89"/>
      <c r="L3330" s="89"/>
      <c r="M3330" s="89"/>
      <c r="N3330" s="264">
        <v>0</v>
      </c>
      <c r="O3330" s="264">
        <v>907</v>
      </c>
      <c r="P3330" s="89" t="s">
        <v>670</v>
      </c>
    </row>
    <row r="3331" spans="1:16" ht="63.75" hidden="1">
      <c r="A3331" s="261">
        <v>81</v>
      </c>
      <c r="B3331" s="89"/>
      <c r="C3331" s="262" t="s">
        <v>55</v>
      </c>
      <c r="D3331" s="84">
        <v>43609</v>
      </c>
      <c r="E3331" s="85" t="s">
        <v>6357</v>
      </c>
      <c r="F3331" s="85" t="s">
        <v>3</v>
      </c>
      <c r="G3331" s="85">
        <v>1744455</v>
      </c>
      <c r="H3331" s="89"/>
      <c r="I3331" s="263" t="s">
        <v>7294</v>
      </c>
      <c r="J3331" s="89"/>
      <c r="K3331" s="89"/>
      <c r="L3331" s="89"/>
      <c r="M3331" s="89"/>
      <c r="N3331" s="264">
        <v>0</v>
      </c>
      <c r="O3331" s="264">
        <v>1092.0999999999999</v>
      </c>
      <c r="P3331" s="89" t="s">
        <v>670</v>
      </c>
    </row>
    <row r="3332" spans="1:16" ht="51" hidden="1">
      <c r="A3332" s="261">
        <v>291</v>
      </c>
      <c r="B3332" s="89"/>
      <c r="C3332" s="262" t="s">
        <v>129</v>
      </c>
      <c r="D3332" s="84">
        <v>43609</v>
      </c>
      <c r="E3332" s="85" t="s">
        <v>6358</v>
      </c>
      <c r="F3332" s="85" t="s">
        <v>3</v>
      </c>
      <c r="G3332" s="85">
        <v>1744350</v>
      </c>
      <c r="H3332" s="89"/>
      <c r="I3332" s="263" t="s">
        <v>7295</v>
      </c>
      <c r="J3332" s="89"/>
      <c r="K3332" s="89"/>
      <c r="L3332" s="89"/>
      <c r="M3332" s="89"/>
      <c r="N3332" s="264">
        <v>0</v>
      </c>
      <c r="O3332" s="264">
        <v>2906.75</v>
      </c>
      <c r="P3332" s="89" t="s">
        <v>670</v>
      </c>
    </row>
    <row r="3333" spans="1:16" ht="51" hidden="1">
      <c r="A3333" s="261" t="s">
        <v>565</v>
      </c>
      <c r="B3333" s="89"/>
      <c r="C3333" s="262" t="s">
        <v>615</v>
      </c>
      <c r="D3333" s="84">
        <v>43609</v>
      </c>
      <c r="E3333" s="85" t="s">
        <v>6359</v>
      </c>
      <c r="F3333" s="85" t="s">
        <v>3</v>
      </c>
      <c r="G3333" s="85">
        <v>1744396</v>
      </c>
      <c r="H3333" s="89"/>
      <c r="I3333" s="263" t="s">
        <v>7296</v>
      </c>
      <c r="J3333" s="89"/>
      <c r="K3333" s="89"/>
      <c r="L3333" s="89"/>
      <c r="M3333" s="89"/>
      <c r="N3333" s="264">
        <v>0</v>
      </c>
      <c r="O3333" s="264">
        <v>20</v>
      </c>
      <c r="P3333" s="89" t="s">
        <v>670</v>
      </c>
    </row>
    <row r="3334" spans="1:16" ht="38.25" hidden="1">
      <c r="A3334" s="261" t="s">
        <v>565</v>
      </c>
      <c r="B3334" s="89"/>
      <c r="C3334" s="262" t="s">
        <v>615</v>
      </c>
      <c r="D3334" s="84">
        <v>43609</v>
      </c>
      <c r="E3334" s="85" t="s">
        <v>6360</v>
      </c>
      <c r="F3334" s="85" t="s">
        <v>3</v>
      </c>
      <c r="G3334" s="85">
        <v>1744376</v>
      </c>
      <c r="H3334" s="89"/>
      <c r="I3334" s="263" t="s">
        <v>7297</v>
      </c>
      <c r="J3334" s="89"/>
      <c r="K3334" s="89"/>
      <c r="L3334" s="89"/>
      <c r="M3334" s="89"/>
      <c r="N3334" s="264">
        <v>0</v>
      </c>
      <c r="O3334" s="264">
        <v>600</v>
      </c>
      <c r="P3334" s="89" t="s">
        <v>670</v>
      </c>
    </row>
    <row r="3335" spans="1:16" ht="38.25" hidden="1">
      <c r="A3335" s="261" t="s">
        <v>565</v>
      </c>
      <c r="B3335" s="89"/>
      <c r="C3335" s="262" t="s">
        <v>615</v>
      </c>
      <c r="D3335" s="84">
        <v>43609</v>
      </c>
      <c r="E3335" s="85" t="s">
        <v>6361</v>
      </c>
      <c r="F3335" s="85" t="s">
        <v>3</v>
      </c>
      <c r="G3335" s="85">
        <v>1744374</v>
      </c>
      <c r="H3335" s="89"/>
      <c r="I3335" s="263" t="s">
        <v>7298</v>
      </c>
      <c r="J3335" s="89"/>
      <c r="K3335" s="89"/>
      <c r="L3335" s="89"/>
      <c r="M3335" s="89"/>
      <c r="N3335" s="264">
        <v>0</v>
      </c>
      <c r="O3335" s="264">
        <v>1000</v>
      </c>
      <c r="P3335" s="89" t="s">
        <v>670</v>
      </c>
    </row>
    <row r="3336" spans="1:16" ht="63.75" hidden="1">
      <c r="A3336" s="261" t="s">
        <v>557</v>
      </c>
      <c r="B3336" s="89"/>
      <c r="C3336" s="262" t="s">
        <v>777</v>
      </c>
      <c r="D3336" s="84">
        <v>43609</v>
      </c>
      <c r="E3336" s="85" t="s">
        <v>6362</v>
      </c>
      <c r="F3336" s="85" t="s">
        <v>6</v>
      </c>
      <c r="G3336" s="85">
        <v>1047622</v>
      </c>
      <c r="H3336" s="89"/>
      <c r="I3336" s="263" t="s">
        <v>7299</v>
      </c>
      <c r="J3336" s="89"/>
      <c r="K3336" s="89"/>
      <c r="L3336" s="89"/>
      <c r="M3336" s="89"/>
      <c r="N3336" s="264">
        <v>0</v>
      </c>
      <c r="O3336" s="264">
        <v>481980.63</v>
      </c>
      <c r="P3336" s="89" t="s">
        <v>670</v>
      </c>
    </row>
    <row r="3337" spans="1:16" ht="51" hidden="1">
      <c r="A3337" s="261">
        <v>650</v>
      </c>
      <c r="B3337" s="89"/>
      <c r="C3337" s="262" t="s">
        <v>187</v>
      </c>
      <c r="D3337" s="84">
        <v>43609</v>
      </c>
      <c r="E3337" s="85" t="s">
        <v>6363</v>
      </c>
      <c r="F3337" s="85" t="s">
        <v>6</v>
      </c>
      <c r="G3337" s="85">
        <v>1122440</v>
      </c>
      <c r="H3337" s="89"/>
      <c r="I3337" s="263" t="s">
        <v>7300</v>
      </c>
      <c r="J3337" s="89"/>
      <c r="K3337" s="89"/>
      <c r="L3337" s="89"/>
      <c r="M3337" s="89"/>
      <c r="N3337" s="264">
        <v>0</v>
      </c>
      <c r="O3337" s="264">
        <v>20000</v>
      </c>
      <c r="P3337" s="89" t="s">
        <v>670</v>
      </c>
    </row>
    <row r="3338" spans="1:16" ht="51" hidden="1">
      <c r="A3338" s="261">
        <v>41</v>
      </c>
      <c r="B3338" s="89"/>
      <c r="C3338" s="262" t="s">
        <v>47</v>
      </c>
      <c r="D3338" s="84">
        <v>43609</v>
      </c>
      <c r="E3338" s="85" t="s">
        <v>6364</v>
      </c>
      <c r="F3338" s="85" t="s">
        <v>6</v>
      </c>
      <c r="G3338" s="85">
        <v>1122454</v>
      </c>
      <c r="H3338" s="89"/>
      <c r="I3338" s="263" t="s">
        <v>7301</v>
      </c>
      <c r="J3338" s="89"/>
      <c r="K3338" s="89"/>
      <c r="L3338" s="89"/>
      <c r="M3338" s="89"/>
      <c r="N3338" s="264">
        <v>0</v>
      </c>
      <c r="O3338" s="264">
        <v>4000000</v>
      </c>
      <c r="P3338" s="89" t="s">
        <v>670</v>
      </c>
    </row>
    <row r="3339" spans="1:16" ht="51" hidden="1">
      <c r="A3339" s="261">
        <v>513</v>
      </c>
      <c r="B3339" s="89"/>
      <c r="C3339" s="262" t="s">
        <v>171</v>
      </c>
      <c r="D3339" s="84">
        <v>43609</v>
      </c>
      <c r="E3339" s="85" t="s">
        <v>6365</v>
      </c>
      <c r="F3339" s="85" t="s">
        <v>15</v>
      </c>
      <c r="G3339" s="85">
        <v>1047764</v>
      </c>
      <c r="H3339" s="89"/>
      <c r="I3339" s="263" t="s">
        <v>7302</v>
      </c>
      <c r="J3339" s="89"/>
      <c r="K3339" s="89"/>
      <c r="L3339" s="89"/>
      <c r="M3339" s="89"/>
      <c r="N3339" s="264">
        <v>50</v>
      </c>
      <c r="O3339" s="264">
        <v>0</v>
      </c>
      <c r="P3339" s="89" t="s">
        <v>670</v>
      </c>
    </row>
    <row r="3340" spans="1:16" ht="51" hidden="1">
      <c r="A3340" s="261">
        <v>513</v>
      </c>
      <c r="B3340" s="89"/>
      <c r="C3340" s="262" t="s">
        <v>171</v>
      </c>
      <c r="D3340" s="84">
        <v>43609</v>
      </c>
      <c r="E3340" s="85" t="s">
        <v>6366</v>
      </c>
      <c r="F3340" s="85" t="s">
        <v>15</v>
      </c>
      <c r="G3340" s="85">
        <v>1047768</v>
      </c>
      <c r="H3340" s="89"/>
      <c r="I3340" s="263" t="s">
        <v>7303</v>
      </c>
      <c r="J3340" s="89"/>
      <c r="K3340" s="89"/>
      <c r="L3340" s="89"/>
      <c r="M3340" s="89"/>
      <c r="N3340" s="264">
        <v>50</v>
      </c>
      <c r="O3340" s="264">
        <v>0</v>
      </c>
      <c r="P3340" s="89" t="s">
        <v>670</v>
      </c>
    </row>
    <row r="3341" spans="1:16" ht="51" hidden="1">
      <c r="A3341" s="261">
        <v>513</v>
      </c>
      <c r="B3341" s="89"/>
      <c r="C3341" s="262" t="s">
        <v>171</v>
      </c>
      <c r="D3341" s="84">
        <v>43609</v>
      </c>
      <c r="E3341" s="85" t="s">
        <v>6367</v>
      </c>
      <c r="F3341" s="85" t="s">
        <v>15</v>
      </c>
      <c r="G3341" s="85">
        <v>1047770</v>
      </c>
      <c r="H3341" s="89"/>
      <c r="I3341" s="263" t="s">
        <v>3312</v>
      </c>
      <c r="J3341" s="89"/>
      <c r="K3341" s="89"/>
      <c r="L3341" s="89"/>
      <c r="M3341" s="89"/>
      <c r="N3341" s="264">
        <v>50</v>
      </c>
      <c r="O3341" s="264">
        <v>0</v>
      </c>
      <c r="P3341" s="89" t="s">
        <v>670</v>
      </c>
    </row>
    <row r="3342" spans="1:16" ht="63.75" hidden="1">
      <c r="A3342" s="261" t="s">
        <v>559</v>
      </c>
      <c r="B3342" s="89"/>
      <c r="C3342" s="262" t="s">
        <v>759</v>
      </c>
      <c r="D3342" s="84">
        <v>43609</v>
      </c>
      <c r="E3342" s="85" t="s">
        <v>6368</v>
      </c>
      <c r="F3342" s="85" t="s">
        <v>6</v>
      </c>
      <c r="G3342" s="85">
        <v>1122605</v>
      </c>
      <c r="H3342" s="89"/>
      <c r="I3342" s="263" t="s">
        <v>7304</v>
      </c>
      <c r="J3342" s="89"/>
      <c r="K3342" s="89"/>
      <c r="L3342" s="89"/>
      <c r="M3342" s="89"/>
      <c r="N3342" s="264">
        <v>0</v>
      </c>
      <c r="O3342" s="264">
        <v>15337.29</v>
      </c>
      <c r="P3342" s="89" t="s">
        <v>670</v>
      </c>
    </row>
    <row r="3343" spans="1:16" ht="63.75" hidden="1">
      <c r="A3343" s="261">
        <v>41</v>
      </c>
      <c r="B3343" s="89"/>
      <c r="C3343" s="262" t="s">
        <v>47</v>
      </c>
      <c r="D3343" s="84">
        <v>43609</v>
      </c>
      <c r="E3343" s="85" t="s">
        <v>6369</v>
      </c>
      <c r="F3343" s="85" t="s">
        <v>6</v>
      </c>
      <c r="G3343" s="85">
        <v>1122606</v>
      </c>
      <c r="H3343" s="89"/>
      <c r="I3343" s="263" t="s">
        <v>7305</v>
      </c>
      <c r="J3343" s="89"/>
      <c r="K3343" s="89"/>
      <c r="L3343" s="89"/>
      <c r="M3343" s="89"/>
      <c r="N3343" s="264">
        <v>0</v>
      </c>
      <c r="O3343" s="264">
        <v>592418</v>
      </c>
      <c r="P3343" s="89" t="s">
        <v>670</v>
      </c>
    </row>
    <row r="3344" spans="1:16" ht="114.75" hidden="1">
      <c r="A3344" s="261">
        <v>513</v>
      </c>
      <c r="B3344" s="89"/>
      <c r="C3344" s="262" t="s">
        <v>171</v>
      </c>
      <c r="D3344" s="84">
        <v>43609</v>
      </c>
      <c r="E3344" s="85" t="s">
        <v>6370</v>
      </c>
      <c r="F3344" s="85" t="s">
        <v>11</v>
      </c>
      <c r="G3344" s="85">
        <v>955032</v>
      </c>
      <c r="H3344" s="89"/>
      <c r="I3344" s="263" t="s">
        <v>7306</v>
      </c>
      <c r="J3344" s="89"/>
      <c r="K3344" s="89"/>
      <c r="L3344" s="89"/>
      <c r="M3344" s="89"/>
      <c r="N3344" s="264">
        <v>2848.61</v>
      </c>
      <c r="O3344" s="264">
        <v>0</v>
      </c>
      <c r="P3344" s="89" t="s">
        <v>670</v>
      </c>
    </row>
    <row r="3345" spans="1:16" ht="51" hidden="1">
      <c r="A3345" s="261">
        <v>117</v>
      </c>
      <c r="B3345" s="89"/>
      <c r="C3345" s="262" t="s">
        <v>62</v>
      </c>
      <c r="D3345" s="84">
        <v>43609</v>
      </c>
      <c r="E3345" s="85" t="s">
        <v>6371</v>
      </c>
      <c r="F3345" s="85" t="s">
        <v>11</v>
      </c>
      <c r="G3345" s="85">
        <v>955035</v>
      </c>
      <c r="H3345" s="89"/>
      <c r="I3345" s="263" t="s">
        <v>7307</v>
      </c>
      <c r="J3345" s="89"/>
      <c r="K3345" s="89"/>
      <c r="L3345" s="89"/>
      <c r="M3345" s="89"/>
      <c r="N3345" s="264">
        <v>50</v>
      </c>
      <c r="O3345" s="264">
        <v>0</v>
      </c>
      <c r="P3345" s="89" t="s">
        <v>670</v>
      </c>
    </row>
    <row r="3346" spans="1:16" ht="51" hidden="1">
      <c r="A3346" s="261">
        <v>513</v>
      </c>
      <c r="B3346" s="89"/>
      <c r="C3346" s="262" t="s">
        <v>171</v>
      </c>
      <c r="D3346" s="84">
        <v>43609</v>
      </c>
      <c r="E3346" s="85" t="s">
        <v>6372</v>
      </c>
      <c r="F3346" s="85" t="s">
        <v>11</v>
      </c>
      <c r="G3346" s="85">
        <v>955037</v>
      </c>
      <c r="H3346" s="89"/>
      <c r="I3346" s="263" t="s">
        <v>7308</v>
      </c>
      <c r="J3346" s="89"/>
      <c r="K3346" s="89"/>
      <c r="L3346" s="89"/>
      <c r="M3346" s="89"/>
      <c r="N3346" s="264">
        <v>50</v>
      </c>
      <c r="O3346" s="264">
        <v>0</v>
      </c>
      <c r="P3346" s="89" t="s">
        <v>670</v>
      </c>
    </row>
    <row r="3347" spans="1:16" ht="63.75" hidden="1">
      <c r="A3347" s="261">
        <v>287</v>
      </c>
      <c r="B3347" s="89"/>
      <c r="C3347" s="262" t="s">
        <v>126</v>
      </c>
      <c r="D3347" s="84">
        <v>43609</v>
      </c>
      <c r="E3347" s="85" t="s">
        <v>6373</v>
      </c>
      <c r="F3347" s="85" t="s">
        <v>11</v>
      </c>
      <c r="G3347" s="85">
        <v>1048146</v>
      </c>
      <c r="H3347" s="89"/>
      <c r="I3347" s="263" t="s">
        <v>7309</v>
      </c>
      <c r="J3347" s="89"/>
      <c r="K3347" s="89"/>
      <c r="L3347" s="89"/>
      <c r="M3347" s="89"/>
      <c r="N3347" s="264">
        <v>50</v>
      </c>
      <c r="O3347" s="264">
        <v>0</v>
      </c>
      <c r="P3347" s="89" t="s">
        <v>670</v>
      </c>
    </row>
    <row r="3348" spans="1:16" ht="51" hidden="1">
      <c r="A3348" s="261">
        <v>513</v>
      </c>
      <c r="B3348" s="89"/>
      <c r="C3348" s="262" t="s">
        <v>171</v>
      </c>
      <c r="D3348" s="84">
        <v>43609</v>
      </c>
      <c r="E3348" s="85" t="s">
        <v>6374</v>
      </c>
      <c r="F3348" s="85" t="s">
        <v>15</v>
      </c>
      <c r="G3348" s="85">
        <v>1048277</v>
      </c>
      <c r="H3348" s="89"/>
      <c r="I3348" s="263" t="s">
        <v>719</v>
      </c>
      <c r="J3348" s="89"/>
      <c r="K3348" s="89"/>
      <c r="L3348" s="89"/>
      <c r="M3348" s="89"/>
      <c r="N3348" s="264">
        <v>50</v>
      </c>
      <c r="O3348" s="264">
        <v>0</v>
      </c>
      <c r="P3348" s="89" t="s">
        <v>670</v>
      </c>
    </row>
    <row r="3349" spans="1:16" ht="76.5" hidden="1">
      <c r="A3349" s="261" t="s">
        <v>557</v>
      </c>
      <c r="B3349" s="89"/>
      <c r="C3349" s="262" t="s">
        <v>777</v>
      </c>
      <c r="D3349" s="84">
        <v>43609</v>
      </c>
      <c r="E3349" s="85" t="s">
        <v>6375</v>
      </c>
      <c r="F3349" s="85" t="s">
        <v>6</v>
      </c>
      <c r="G3349" s="85">
        <v>1122787</v>
      </c>
      <c r="H3349" s="89"/>
      <c r="I3349" s="263" t="s">
        <v>7310</v>
      </c>
      <c r="J3349" s="89"/>
      <c r="K3349" s="89"/>
      <c r="L3349" s="89"/>
      <c r="M3349" s="89"/>
      <c r="N3349" s="264">
        <v>0</v>
      </c>
      <c r="O3349" s="264">
        <v>100000</v>
      </c>
      <c r="P3349" s="89" t="s">
        <v>670</v>
      </c>
    </row>
    <row r="3350" spans="1:16" ht="63.75" hidden="1">
      <c r="A3350" s="261" t="s">
        <v>557</v>
      </c>
      <c r="B3350" s="89"/>
      <c r="C3350" s="262" t="s">
        <v>777</v>
      </c>
      <c r="D3350" s="84">
        <v>43609</v>
      </c>
      <c r="E3350" s="85" t="s">
        <v>6376</v>
      </c>
      <c r="F3350" s="85" t="s">
        <v>6</v>
      </c>
      <c r="G3350" s="85">
        <v>1048283</v>
      </c>
      <c r="H3350" s="89"/>
      <c r="I3350" s="263" t="s">
        <v>7311</v>
      </c>
      <c r="J3350" s="89"/>
      <c r="K3350" s="89"/>
      <c r="L3350" s="89"/>
      <c r="M3350" s="89"/>
      <c r="N3350" s="264">
        <v>0</v>
      </c>
      <c r="O3350" s="264">
        <v>1057707.17</v>
      </c>
      <c r="P3350" s="89" t="s">
        <v>670</v>
      </c>
    </row>
    <row r="3351" spans="1:16" ht="51" hidden="1">
      <c r="A3351" s="261">
        <v>117</v>
      </c>
      <c r="B3351" s="89"/>
      <c r="C3351" s="262" t="s">
        <v>62</v>
      </c>
      <c r="D3351" s="84">
        <v>43609</v>
      </c>
      <c r="E3351" s="85" t="s">
        <v>6377</v>
      </c>
      <c r="F3351" s="85" t="s">
        <v>11</v>
      </c>
      <c r="G3351" s="85">
        <v>955060</v>
      </c>
      <c r="H3351" s="89"/>
      <c r="I3351" s="263" t="s">
        <v>7312</v>
      </c>
      <c r="J3351" s="89"/>
      <c r="K3351" s="89"/>
      <c r="L3351" s="89"/>
      <c r="M3351" s="89"/>
      <c r="N3351" s="264">
        <v>50</v>
      </c>
      <c r="O3351" s="264">
        <v>0</v>
      </c>
      <c r="P3351" s="89" t="s">
        <v>670</v>
      </c>
    </row>
    <row r="3352" spans="1:16" ht="51" hidden="1">
      <c r="A3352" s="261">
        <v>117</v>
      </c>
      <c r="B3352" s="89"/>
      <c r="C3352" s="262" t="s">
        <v>62</v>
      </c>
      <c r="D3352" s="84">
        <v>43609</v>
      </c>
      <c r="E3352" s="85" t="s">
        <v>6378</v>
      </c>
      <c r="F3352" s="85" t="s">
        <v>11</v>
      </c>
      <c r="G3352" s="85">
        <v>955067</v>
      </c>
      <c r="H3352" s="89"/>
      <c r="I3352" s="263" t="s">
        <v>7313</v>
      </c>
      <c r="J3352" s="89"/>
      <c r="K3352" s="89"/>
      <c r="L3352" s="89"/>
      <c r="M3352" s="89"/>
      <c r="N3352" s="264">
        <v>50</v>
      </c>
      <c r="O3352" s="264">
        <v>0</v>
      </c>
      <c r="P3352" s="89" t="s">
        <v>670</v>
      </c>
    </row>
    <row r="3353" spans="1:16" ht="51" hidden="1">
      <c r="A3353" s="261">
        <v>117</v>
      </c>
      <c r="B3353" s="89"/>
      <c r="C3353" s="262" t="s">
        <v>62</v>
      </c>
      <c r="D3353" s="84">
        <v>43609</v>
      </c>
      <c r="E3353" s="85" t="s">
        <v>6379</v>
      </c>
      <c r="F3353" s="85" t="s">
        <v>11</v>
      </c>
      <c r="G3353" s="85">
        <v>955068</v>
      </c>
      <c r="H3353" s="89"/>
      <c r="I3353" s="263" t="s">
        <v>7314</v>
      </c>
      <c r="J3353" s="89"/>
      <c r="K3353" s="89"/>
      <c r="L3353" s="89"/>
      <c r="M3353" s="89"/>
      <c r="N3353" s="264">
        <v>50</v>
      </c>
      <c r="O3353" s="264">
        <v>0</v>
      </c>
      <c r="P3353" s="89" t="s">
        <v>670</v>
      </c>
    </row>
    <row r="3354" spans="1:16" ht="63.75" hidden="1">
      <c r="A3354" s="261">
        <v>6</v>
      </c>
      <c r="B3354" s="89"/>
      <c r="C3354" s="262" t="s">
        <v>40</v>
      </c>
      <c r="D3354" s="84">
        <v>43612</v>
      </c>
      <c r="E3354" s="85" t="s">
        <v>6380</v>
      </c>
      <c r="F3354" s="85" t="s">
        <v>3</v>
      </c>
      <c r="G3354" s="85">
        <v>1745061</v>
      </c>
      <c r="H3354" s="89"/>
      <c r="I3354" s="263" t="s">
        <v>7315</v>
      </c>
      <c r="J3354" s="89"/>
      <c r="K3354" s="89"/>
      <c r="L3354" s="89"/>
      <c r="M3354" s="89"/>
      <c r="N3354" s="264">
        <v>0</v>
      </c>
      <c r="O3354" s="264">
        <v>10022.4</v>
      </c>
      <c r="P3354" s="89" t="s">
        <v>670</v>
      </c>
    </row>
    <row r="3355" spans="1:16" ht="51" hidden="1">
      <c r="A3355" s="261">
        <v>130</v>
      </c>
      <c r="B3355" s="89"/>
      <c r="C3355" s="262" t="s">
        <v>67</v>
      </c>
      <c r="D3355" s="84">
        <v>43612</v>
      </c>
      <c r="E3355" s="85" t="s">
        <v>6381</v>
      </c>
      <c r="F3355" s="85" t="s">
        <v>3</v>
      </c>
      <c r="G3355" s="85">
        <v>1745031</v>
      </c>
      <c r="H3355" s="89"/>
      <c r="I3355" s="263" t="s">
        <v>7316</v>
      </c>
      <c r="J3355" s="89"/>
      <c r="K3355" s="89"/>
      <c r="L3355" s="89"/>
      <c r="M3355" s="89"/>
      <c r="N3355" s="264">
        <v>0</v>
      </c>
      <c r="O3355" s="264">
        <v>208</v>
      </c>
      <c r="P3355" s="89" t="s">
        <v>670</v>
      </c>
    </row>
    <row r="3356" spans="1:16" ht="51" hidden="1">
      <c r="A3356" s="261">
        <v>592</v>
      </c>
      <c r="B3356" s="89"/>
      <c r="C3356" s="262" t="s">
        <v>645</v>
      </c>
      <c r="D3356" s="84">
        <v>43612</v>
      </c>
      <c r="E3356" s="85" t="s">
        <v>6382</v>
      </c>
      <c r="F3356" s="85" t="s">
        <v>3</v>
      </c>
      <c r="G3356" s="85">
        <v>1745126</v>
      </c>
      <c r="H3356" s="89"/>
      <c r="I3356" s="263" t="s">
        <v>7317</v>
      </c>
      <c r="J3356" s="89"/>
      <c r="K3356" s="89"/>
      <c r="L3356" s="89"/>
      <c r="M3356" s="89"/>
      <c r="N3356" s="264">
        <v>0</v>
      </c>
      <c r="O3356" s="264">
        <v>30</v>
      </c>
      <c r="P3356" s="89" t="s">
        <v>670</v>
      </c>
    </row>
    <row r="3357" spans="1:16" ht="51" hidden="1">
      <c r="A3357" s="261">
        <v>592</v>
      </c>
      <c r="B3357" s="89"/>
      <c r="C3357" s="262" t="s">
        <v>645</v>
      </c>
      <c r="D3357" s="84">
        <v>43612</v>
      </c>
      <c r="E3357" s="85" t="s">
        <v>6383</v>
      </c>
      <c r="F3357" s="85" t="s">
        <v>3</v>
      </c>
      <c r="G3357" s="85">
        <v>1745128</v>
      </c>
      <c r="H3357" s="89"/>
      <c r="I3357" s="263" t="s">
        <v>7318</v>
      </c>
      <c r="J3357" s="89"/>
      <c r="K3357" s="89"/>
      <c r="L3357" s="89"/>
      <c r="M3357" s="89"/>
      <c r="N3357" s="264">
        <v>0</v>
      </c>
      <c r="O3357" s="264">
        <v>348</v>
      </c>
      <c r="P3357" s="89" t="s">
        <v>670</v>
      </c>
    </row>
    <row r="3358" spans="1:16" ht="63.75" hidden="1">
      <c r="A3358" s="261">
        <v>201</v>
      </c>
      <c r="B3358" s="89"/>
      <c r="C3358" s="262" t="s">
        <v>95</v>
      </c>
      <c r="D3358" s="84">
        <v>43612</v>
      </c>
      <c r="E3358" s="85" t="s">
        <v>6384</v>
      </c>
      <c r="F3358" s="85" t="s">
        <v>3</v>
      </c>
      <c r="G3358" s="85">
        <v>1744860</v>
      </c>
      <c r="H3358" s="89"/>
      <c r="I3358" s="263" t="s">
        <v>7319</v>
      </c>
      <c r="J3358" s="89"/>
      <c r="K3358" s="89"/>
      <c r="L3358" s="89"/>
      <c r="M3358" s="89"/>
      <c r="N3358" s="264">
        <v>0</v>
      </c>
      <c r="O3358" s="264">
        <v>528</v>
      </c>
      <c r="P3358" s="89" t="s">
        <v>670</v>
      </c>
    </row>
    <row r="3359" spans="1:16" ht="51" hidden="1">
      <c r="A3359" s="261" t="s">
        <v>565</v>
      </c>
      <c r="B3359" s="89"/>
      <c r="C3359" s="262" t="s">
        <v>615</v>
      </c>
      <c r="D3359" s="84">
        <v>43612</v>
      </c>
      <c r="E3359" s="85" t="s">
        <v>6385</v>
      </c>
      <c r="F3359" s="85" t="s">
        <v>3</v>
      </c>
      <c r="G3359" s="85">
        <v>1744918</v>
      </c>
      <c r="H3359" s="89"/>
      <c r="I3359" s="263" t="s">
        <v>7320</v>
      </c>
      <c r="J3359" s="89"/>
      <c r="K3359" s="89"/>
      <c r="L3359" s="89"/>
      <c r="M3359" s="89"/>
      <c r="N3359" s="264">
        <v>0</v>
      </c>
      <c r="O3359" s="264">
        <v>1078.67</v>
      </c>
      <c r="P3359" s="89" t="s">
        <v>670</v>
      </c>
    </row>
    <row r="3360" spans="1:16" ht="51" hidden="1">
      <c r="A3360" s="261">
        <v>15</v>
      </c>
      <c r="B3360" s="89"/>
      <c r="C3360" s="262" t="s">
        <v>42</v>
      </c>
      <c r="D3360" s="84">
        <v>43612</v>
      </c>
      <c r="E3360" s="85" t="s">
        <v>6386</v>
      </c>
      <c r="F3360" s="85" t="s">
        <v>3</v>
      </c>
      <c r="G3360" s="85">
        <v>1744921</v>
      </c>
      <c r="H3360" s="89"/>
      <c r="I3360" s="263" t="s">
        <v>7321</v>
      </c>
      <c r="J3360" s="89"/>
      <c r="K3360" s="89"/>
      <c r="L3360" s="89"/>
      <c r="M3360" s="89"/>
      <c r="N3360" s="264">
        <v>0</v>
      </c>
      <c r="O3360" s="264">
        <v>10566.67</v>
      </c>
      <c r="P3360" s="89" t="s">
        <v>670</v>
      </c>
    </row>
    <row r="3361" spans="1:16" ht="63.75" hidden="1">
      <c r="A3361" s="261" t="s">
        <v>565</v>
      </c>
      <c r="B3361" s="89"/>
      <c r="C3361" s="262" t="s">
        <v>615</v>
      </c>
      <c r="D3361" s="84">
        <v>43612</v>
      </c>
      <c r="E3361" s="85" t="s">
        <v>6387</v>
      </c>
      <c r="F3361" s="85" t="s">
        <v>3</v>
      </c>
      <c r="G3361" s="85">
        <v>1744930</v>
      </c>
      <c r="H3361" s="89"/>
      <c r="I3361" s="263" t="s">
        <v>7322</v>
      </c>
      <c r="J3361" s="89"/>
      <c r="K3361" s="89"/>
      <c r="L3361" s="89"/>
      <c r="M3361" s="89"/>
      <c r="N3361" s="264">
        <v>0</v>
      </c>
      <c r="O3361" s="264">
        <v>1</v>
      </c>
      <c r="P3361" s="89" t="s">
        <v>670</v>
      </c>
    </row>
    <row r="3362" spans="1:16" ht="51" hidden="1">
      <c r="A3362" s="261" t="s">
        <v>565</v>
      </c>
      <c r="B3362" s="89"/>
      <c r="C3362" s="262" t="s">
        <v>615</v>
      </c>
      <c r="D3362" s="84">
        <v>43612</v>
      </c>
      <c r="E3362" s="85" t="s">
        <v>6388</v>
      </c>
      <c r="F3362" s="85" t="s">
        <v>3</v>
      </c>
      <c r="G3362" s="85">
        <v>1744891</v>
      </c>
      <c r="H3362" s="89"/>
      <c r="I3362" s="263" t="s">
        <v>7323</v>
      </c>
      <c r="J3362" s="89"/>
      <c r="K3362" s="89"/>
      <c r="L3362" s="89"/>
      <c r="M3362" s="89"/>
      <c r="N3362" s="264">
        <v>0</v>
      </c>
      <c r="O3362" s="264">
        <v>0.9</v>
      </c>
      <c r="P3362" s="89" t="s">
        <v>670</v>
      </c>
    </row>
    <row r="3363" spans="1:16" ht="76.5" hidden="1">
      <c r="A3363" s="261">
        <v>513</v>
      </c>
      <c r="B3363" s="89"/>
      <c r="C3363" s="262" t="s">
        <v>171</v>
      </c>
      <c r="D3363" s="84">
        <v>43612</v>
      </c>
      <c r="E3363" s="85" t="s">
        <v>6389</v>
      </c>
      <c r="F3363" s="85" t="s">
        <v>15</v>
      </c>
      <c r="G3363" s="85">
        <v>1048891</v>
      </c>
      <c r="H3363" s="89"/>
      <c r="I3363" s="263" t="s">
        <v>7324</v>
      </c>
      <c r="J3363" s="89"/>
      <c r="K3363" s="89"/>
      <c r="L3363" s="89"/>
      <c r="M3363" s="89"/>
      <c r="N3363" s="264">
        <v>50</v>
      </c>
      <c r="O3363" s="264">
        <v>0</v>
      </c>
      <c r="P3363" s="89" t="s">
        <v>670</v>
      </c>
    </row>
    <row r="3364" spans="1:16" ht="76.5" hidden="1">
      <c r="A3364" s="261" t="s">
        <v>557</v>
      </c>
      <c r="B3364" s="89"/>
      <c r="C3364" s="262" t="s">
        <v>777</v>
      </c>
      <c r="D3364" s="84">
        <v>43612</v>
      </c>
      <c r="E3364" s="85" t="s">
        <v>6390</v>
      </c>
      <c r="F3364" s="85" t="s">
        <v>6</v>
      </c>
      <c r="G3364" s="85">
        <v>1123644</v>
      </c>
      <c r="H3364" s="89"/>
      <c r="I3364" s="263" t="s">
        <v>7325</v>
      </c>
      <c r="J3364" s="89"/>
      <c r="K3364" s="89"/>
      <c r="L3364" s="89"/>
      <c r="M3364" s="89"/>
      <c r="N3364" s="264">
        <v>0</v>
      </c>
      <c r="O3364" s="264">
        <v>70000</v>
      </c>
      <c r="P3364" s="89" t="s">
        <v>670</v>
      </c>
    </row>
    <row r="3365" spans="1:16" ht="51" hidden="1">
      <c r="A3365" s="261">
        <v>373</v>
      </c>
      <c r="B3365" s="89"/>
      <c r="C3365" s="262" t="s">
        <v>636</v>
      </c>
      <c r="D3365" s="84">
        <v>43612</v>
      </c>
      <c r="E3365" s="85" t="s">
        <v>6391</v>
      </c>
      <c r="F3365" s="85" t="s">
        <v>6</v>
      </c>
      <c r="G3365" s="85">
        <v>955151</v>
      </c>
      <c r="H3365" s="89"/>
      <c r="I3365" s="263" t="s">
        <v>7326</v>
      </c>
      <c r="J3365" s="89"/>
      <c r="K3365" s="89"/>
      <c r="L3365" s="89"/>
      <c r="M3365" s="89"/>
      <c r="N3365" s="264">
        <v>0</v>
      </c>
      <c r="O3365" s="264">
        <v>184185.52</v>
      </c>
      <c r="P3365" s="89" t="s">
        <v>670</v>
      </c>
    </row>
    <row r="3366" spans="1:16" ht="102" hidden="1">
      <c r="A3366" s="261">
        <v>512</v>
      </c>
      <c r="B3366" s="89"/>
      <c r="C3366" s="262" t="s">
        <v>779</v>
      </c>
      <c r="D3366" s="84">
        <v>43612</v>
      </c>
      <c r="E3366" s="85" t="s">
        <v>6392</v>
      </c>
      <c r="F3366" s="85" t="s">
        <v>11</v>
      </c>
      <c r="G3366" s="85">
        <v>955158</v>
      </c>
      <c r="H3366" s="89"/>
      <c r="I3366" s="263" t="s">
        <v>7327</v>
      </c>
      <c r="J3366" s="89"/>
      <c r="K3366" s="89"/>
      <c r="L3366" s="89"/>
      <c r="M3366" s="89"/>
      <c r="N3366" s="264">
        <v>341.96</v>
      </c>
      <c r="O3366" s="264">
        <v>0</v>
      </c>
      <c r="P3366" s="89" t="s">
        <v>670</v>
      </c>
    </row>
    <row r="3367" spans="1:16" ht="51" hidden="1">
      <c r="A3367" s="261">
        <v>526</v>
      </c>
      <c r="B3367" s="89"/>
      <c r="C3367" s="262" t="s">
        <v>610</v>
      </c>
      <c r="D3367" s="84">
        <v>43613</v>
      </c>
      <c r="E3367" s="85" t="s">
        <v>6393</v>
      </c>
      <c r="F3367" s="85" t="s">
        <v>3</v>
      </c>
      <c r="G3367" s="85">
        <v>1745466</v>
      </c>
      <c r="H3367" s="89"/>
      <c r="I3367" s="263" t="s">
        <v>4407</v>
      </c>
      <c r="J3367" s="89"/>
      <c r="K3367" s="89"/>
      <c r="L3367" s="89"/>
      <c r="M3367" s="89"/>
      <c r="N3367" s="264">
        <v>0</v>
      </c>
      <c r="O3367" s="264">
        <v>30</v>
      </c>
      <c r="P3367" s="89" t="s">
        <v>670</v>
      </c>
    </row>
    <row r="3368" spans="1:16" ht="38.25" hidden="1">
      <c r="A3368" s="261" t="s">
        <v>565</v>
      </c>
      <c r="B3368" s="89"/>
      <c r="C3368" s="262" t="s">
        <v>615</v>
      </c>
      <c r="D3368" s="84">
        <v>43613</v>
      </c>
      <c r="E3368" s="85" t="s">
        <v>6394</v>
      </c>
      <c r="F3368" s="85" t="s">
        <v>3</v>
      </c>
      <c r="G3368" s="85">
        <v>1745467</v>
      </c>
      <c r="H3368" s="89"/>
      <c r="I3368" s="263" t="s">
        <v>7328</v>
      </c>
      <c r="J3368" s="89"/>
      <c r="K3368" s="89"/>
      <c r="L3368" s="89"/>
      <c r="M3368" s="89"/>
      <c r="N3368" s="264">
        <v>0</v>
      </c>
      <c r="O3368" s="264">
        <v>3636.8</v>
      </c>
      <c r="P3368" s="89" t="s">
        <v>670</v>
      </c>
    </row>
    <row r="3369" spans="1:16" ht="38.25" hidden="1">
      <c r="A3369" s="261" t="s">
        <v>565</v>
      </c>
      <c r="B3369" s="89"/>
      <c r="C3369" s="262" t="s">
        <v>615</v>
      </c>
      <c r="D3369" s="84">
        <v>43613</v>
      </c>
      <c r="E3369" s="85" t="s">
        <v>6395</v>
      </c>
      <c r="F3369" s="85" t="s">
        <v>3</v>
      </c>
      <c r="G3369" s="85">
        <v>1745469</v>
      </c>
      <c r="H3369" s="89"/>
      <c r="I3369" s="263" t="s">
        <v>7328</v>
      </c>
      <c r="J3369" s="89"/>
      <c r="K3369" s="89"/>
      <c r="L3369" s="89"/>
      <c r="M3369" s="89"/>
      <c r="N3369" s="264">
        <v>0</v>
      </c>
      <c r="O3369" s="264">
        <v>3636.8</v>
      </c>
      <c r="P3369" s="89" t="s">
        <v>670</v>
      </c>
    </row>
    <row r="3370" spans="1:16" ht="38.25" hidden="1">
      <c r="A3370" s="261" t="s">
        <v>565</v>
      </c>
      <c r="B3370" s="89"/>
      <c r="C3370" s="262" t="s">
        <v>615</v>
      </c>
      <c r="D3370" s="84">
        <v>43613</v>
      </c>
      <c r="E3370" s="85" t="s">
        <v>6396</v>
      </c>
      <c r="F3370" s="85" t="s">
        <v>3</v>
      </c>
      <c r="G3370" s="85">
        <v>1745420</v>
      </c>
      <c r="H3370" s="89"/>
      <c r="I3370" s="263" t="s">
        <v>7329</v>
      </c>
      <c r="J3370" s="89"/>
      <c r="K3370" s="89"/>
      <c r="L3370" s="89"/>
      <c r="M3370" s="89"/>
      <c r="N3370" s="264">
        <v>0</v>
      </c>
      <c r="O3370" s="264">
        <v>1570</v>
      </c>
      <c r="P3370" s="89" t="s">
        <v>670</v>
      </c>
    </row>
    <row r="3371" spans="1:16" ht="38.25" hidden="1">
      <c r="A3371" s="261" t="s">
        <v>565</v>
      </c>
      <c r="B3371" s="89"/>
      <c r="C3371" s="262" t="s">
        <v>615</v>
      </c>
      <c r="D3371" s="84">
        <v>43613</v>
      </c>
      <c r="E3371" s="85" t="s">
        <v>6397</v>
      </c>
      <c r="F3371" s="85" t="s">
        <v>3</v>
      </c>
      <c r="G3371" s="85">
        <v>1745403</v>
      </c>
      <c r="H3371" s="89"/>
      <c r="I3371" s="263" t="s">
        <v>7330</v>
      </c>
      <c r="J3371" s="89"/>
      <c r="K3371" s="89"/>
      <c r="L3371" s="89"/>
      <c r="M3371" s="89"/>
      <c r="N3371" s="264">
        <v>0</v>
      </c>
      <c r="O3371" s="264">
        <v>968.62</v>
      </c>
      <c r="P3371" s="89" t="s">
        <v>670</v>
      </c>
    </row>
    <row r="3372" spans="1:16" ht="38.25" hidden="1">
      <c r="A3372" s="261" t="s">
        <v>565</v>
      </c>
      <c r="B3372" s="89"/>
      <c r="C3372" s="262" t="s">
        <v>615</v>
      </c>
      <c r="D3372" s="84">
        <v>43613</v>
      </c>
      <c r="E3372" s="85" t="s">
        <v>6398</v>
      </c>
      <c r="F3372" s="85" t="s">
        <v>3</v>
      </c>
      <c r="G3372" s="85">
        <v>1745402</v>
      </c>
      <c r="H3372" s="89"/>
      <c r="I3372" s="263" t="s">
        <v>7331</v>
      </c>
      <c r="J3372" s="89"/>
      <c r="K3372" s="89"/>
      <c r="L3372" s="89"/>
      <c r="M3372" s="89"/>
      <c r="N3372" s="264">
        <v>0</v>
      </c>
      <c r="O3372" s="264">
        <v>617.46</v>
      </c>
      <c r="P3372" s="89" t="s">
        <v>670</v>
      </c>
    </row>
    <row r="3373" spans="1:16" ht="38.25" hidden="1">
      <c r="A3373" s="261" t="s">
        <v>565</v>
      </c>
      <c r="B3373" s="89"/>
      <c r="C3373" s="262" t="s">
        <v>615</v>
      </c>
      <c r="D3373" s="84">
        <v>43613</v>
      </c>
      <c r="E3373" s="85" t="s">
        <v>6399</v>
      </c>
      <c r="F3373" s="85" t="s">
        <v>3</v>
      </c>
      <c r="G3373" s="85">
        <v>1745399</v>
      </c>
      <c r="H3373" s="89"/>
      <c r="I3373" s="263" t="s">
        <v>7332</v>
      </c>
      <c r="J3373" s="89"/>
      <c r="K3373" s="89"/>
      <c r="L3373" s="89"/>
      <c r="M3373" s="89"/>
      <c r="N3373" s="264">
        <v>0</v>
      </c>
      <c r="O3373" s="264">
        <v>3409.56</v>
      </c>
      <c r="P3373" s="89" t="s">
        <v>670</v>
      </c>
    </row>
    <row r="3374" spans="1:16" ht="63.75" hidden="1">
      <c r="A3374" s="261" t="s">
        <v>565</v>
      </c>
      <c r="B3374" s="89"/>
      <c r="C3374" s="262" t="s">
        <v>615</v>
      </c>
      <c r="D3374" s="84">
        <v>43613</v>
      </c>
      <c r="E3374" s="85" t="s">
        <v>6400</v>
      </c>
      <c r="F3374" s="85" t="s">
        <v>3</v>
      </c>
      <c r="G3374" s="85">
        <v>1745587</v>
      </c>
      <c r="H3374" s="89"/>
      <c r="I3374" s="263" t="s">
        <v>7333</v>
      </c>
      <c r="J3374" s="89"/>
      <c r="K3374" s="89"/>
      <c r="L3374" s="89"/>
      <c r="M3374" s="89"/>
      <c r="N3374" s="264">
        <v>0</v>
      </c>
      <c r="O3374" s="264">
        <v>9190</v>
      </c>
      <c r="P3374" s="89" t="s">
        <v>670</v>
      </c>
    </row>
    <row r="3375" spans="1:16" ht="51" hidden="1">
      <c r="A3375" s="261" t="s">
        <v>559</v>
      </c>
      <c r="B3375" s="89"/>
      <c r="C3375" s="262" t="s">
        <v>759</v>
      </c>
      <c r="D3375" s="84">
        <v>43613</v>
      </c>
      <c r="E3375" s="85" t="s">
        <v>6401</v>
      </c>
      <c r="F3375" s="85" t="s">
        <v>3</v>
      </c>
      <c r="G3375" s="85">
        <v>1745557</v>
      </c>
      <c r="H3375" s="89"/>
      <c r="I3375" s="263" t="s">
        <v>7334</v>
      </c>
      <c r="J3375" s="89"/>
      <c r="K3375" s="89"/>
      <c r="L3375" s="89"/>
      <c r="M3375" s="89"/>
      <c r="N3375" s="264">
        <v>0</v>
      </c>
      <c r="O3375" s="264">
        <v>58800</v>
      </c>
      <c r="P3375" s="89" t="s">
        <v>670</v>
      </c>
    </row>
    <row r="3376" spans="1:16" ht="51" hidden="1">
      <c r="A3376" s="261">
        <v>599</v>
      </c>
      <c r="B3376" s="89"/>
      <c r="C3376" s="262" t="s">
        <v>1366</v>
      </c>
      <c r="D3376" s="84">
        <v>43613</v>
      </c>
      <c r="E3376" s="85" t="s">
        <v>6402</v>
      </c>
      <c r="F3376" s="85" t="s">
        <v>3</v>
      </c>
      <c r="G3376" s="85">
        <v>1745519</v>
      </c>
      <c r="H3376" s="89"/>
      <c r="I3376" s="263" t="s">
        <v>7335</v>
      </c>
      <c r="J3376" s="89"/>
      <c r="K3376" s="89"/>
      <c r="L3376" s="89"/>
      <c r="M3376" s="89"/>
      <c r="N3376" s="264">
        <v>0</v>
      </c>
      <c r="O3376" s="264">
        <v>445</v>
      </c>
      <c r="P3376" s="89" t="s">
        <v>670</v>
      </c>
    </row>
    <row r="3377" spans="1:16" ht="51" hidden="1">
      <c r="A3377" s="261">
        <v>670</v>
      </c>
      <c r="B3377" s="89"/>
      <c r="C3377" s="262" t="s">
        <v>190</v>
      </c>
      <c r="D3377" s="84">
        <v>43613</v>
      </c>
      <c r="E3377" s="85" t="s">
        <v>6403</v>
      </c>
      <c r="F3377" s="85" t="s">
        <v>3</v>
      </c>
      <c r="G3377" s="85">
        <v>1745475</v>
      </c>
      <c r="H3377" s="89"/>
      <c r="I3377" s="263" t="s">
        <v>7336</v>
      </c>
      <c r="J3377" s="89"/>
      <c r="K3377" s="89"/>
      <c r="L3377" s="89"/>
      <c r="M3377" s="89"/>
      <c r="N3377" s="264">
        <v>0</v>
      </c>
      <c r="O3377" s="264">
        <v>157.6</v>
      </c>
      <c r="P3377" s="89" t="s">
        <v>670</v>
      </c>
    </row>
    <row r="3378" spans="1:16" ht="38.25" hidden="1">
      <c r="A3378" s="261" t="s">
        <v>565</v>
      </c>
      <c r="B3378" s="89"/>
      <c r="C3378" s="262" t="s">
        <v>615</v>
      </c>
      <c r="D3378" s="84">
        <v>43613</v>
      </c>
      <c r="E3378" s="85" t="s">
        <v>6404</v>
      </c>
      <c r="F3378" s="85" t="s">
        <v>3</v>
      </c>
      <c r="G3378" s="85">
        <v>1745473</v>
      </c>
      <c r="H3378" s="89"/>
      <c r="I3378" s="263" t="s">
        <v>7337</v>
      </c>
      <c r="J3378" s="89"/>
      <c r="K3378" s="89"/>
      <c r="L3378" s="89"/>
      <c r="M3378" s="89"/>
      <c r="N3378" s="264">
        <v>0</v>
      </c>
      <c r="O3378" s="264">
        <v>12</v>
      </c>
      <c r="P3378" s="89" t="s">
        <v>741</v>
      </c>
    </row>
    <row r="3379" spans="1:16" ht="51" hidden="1">
      <c r="A3379" s="261" t="s">
        <v>556</v>
      </c>
      <c r="B3379" s="89"/>
      <c r="C3379" s="262" t="s">
        <v>616</v>
      </c>
      <c r="D3379" s="84">
        <v>43613</v>
      </c>
      <c r="E3379" s="85" t="s">
        <v>6405</v>
      </c>
      <c r="F3379" s="85" t="s">
        <v>3</v>
      </c>
      <c r="G3379" s="85">
        <v>1745294</v>
      </c>
      <c r="H3379" s="89"/>
      <c r="I3379" s="263" t="s">
        <v>7338</v>
      </c>
      <c r="J3379" s="89"/>
      <c r="K3379" s="89"/>
      <c r="L3379" s="89"/>
      <c r="M3379" s="89"/>
      <c r="N3379" s="264">
        <v>0</v>
      </c>
      <c r="O3379" s="264">
        <v>378</v>
      </c>
      <c r="P3379" s="89" t="s">
        <v>670</v>
      </c>
    </row>
    <row r="3380" spans="1:16" ht="51" hidden="1">
      <c r="A3380" s="261" t="s">
        <v>565</v>
      </c>
      <c r="B3380" s="89"/>
      <c r="C3380" s="262" t="s">
        <v>615</v>
      </c>
      <c r="D3380" s="84">
        <v>43613</v>
      </c>
      <c r="E3380" s="85" t="s">
        <v>6406</v>
      </c>
      <c r="F3380" s="85" t="s">
        <v>3</v>
      </c>
      <c r="G3380" s="85">
        <v>1745363</v>
      </c>
      <c r="H3380" s="89"/>
      <c r="I3380" s="263" t="s">
        <v>7339</v>
      </c>
      <c r="J3380" s="89"/>
      <c r="K3380" s="89"/>
      <c r="L3380" s="89"/>
      <c r="M3380" s="89"/>
      <c r="N3380" s="264">
        <v>0</v>
      </c>
      <c r="O3380" s="264">
        <v>438016.87</v>
      </c>
      <c r="P3380" s="89" t="s">
        <v>670</v>
      </c>
    </row>
    <row r="3381" spans="1:16" ht="51" hidden="1">
      <c r="A3381" s="261" t="s">
        <v>565</v>
      </c>
      <c r="B3381" s="89"/>
      <c r="C3381" s="262" t="s">
        <v>615</v>
      </c>
      <c r="D3381" s="84">
        <v>43613</v>
      </c>
      <c r="E3381" s="85" t="s">
        <v>6407</v>
      </c>
      <c r="F3381" s="85" t="s">
        <v>3</v>
      </c>
      <c r="G3381" s="85">
        <v>1745361</v>
      </c>
      <c r="H3381" s="89"/>
      <c r="I3381" s="263" t="s">
        <v>7340</v>
      </c>
      <c r="J3381" s="89"/>
      <c r="K3381" s="89"/>
      <c r="L3381" s="89"/>
      <c r="M3381" s="89"/>
      <c r="N3381" s="264">
        <v>0</v>
      </c>
      <c r="O3381" s="264">
        <v>26.86</v>
      </c>
      <c r="P3381" s="89" t="s">
        <v>670</v>
      </c>
    </row>
    <row r="3382" spans="1:16" ht="51" hidden="1">
      <c r="A3382" s="261" t="s">
        <v>565</v>
      </c>
      <c r="B3382" s="89"/>
      <c r="C3382" s="262" t="s">
        <v>615</v>
      </c>
      <c r="D3382" s="84">
        <v>43613</v>
      </c>
      <c r="E3382" s="85" t="s">
        <v>6408</v>
      </c>
      <c r="F3382" s="85" t="s">
        <v>3</v>
      </c>
      <c r="G3382" s="85">
        <v>1745360</v>
      </c>
      <c r="H3382" s="89"/>
      <c r="I3382" s="263" t="s">
        <v>7341</v>
      </c>
      <c r="J3382" s="89"/>
      <c r="K3382" s="89"/>
      <c r="L3382" s="89"/>
      <c r="M3382" s="89"/>
      <c r="N3382" s="264">
        <v>0</v>
      </c>
      <c r="O3382" s="264">
        <v>2884.85</v>
      </c>
      <c r="P3382" s="89" t="s">
        <v>670</v>
      </c>
    </row>
    <row r="3383" spans="1:16" ht="51" hidden="1">
      <c r="A3383" s="261">
        <v>130</v>
      </c>
      <c r="B3383" s="89"/>
      <c r="C3383" s="262" t="s">
        <v>67</v>
      </c>
      <c r="D3383" s="84">
        <v>43613</v>
      </c>
      <c r="E3383" s="85" t="s">
        <v>6409</v>
      </c>
      <c r="F3383" s="85" t="s">
        <v>3</v>
      </c>
      <c r="G3383" s="85">
        <v>1745318</v>
      </c>
      <c r="H3383" s="89"/>
      <c r="I3383" s="263" t="s">
        <v>7342</v>
      </c>
      <c r="J3383" s="89"/>
      <c r="K3383" s="89"/>
      <c r="L3383" s="89"/>
      <c r="M3383" s="89"/>
      <c r="N3383" s="264">
        <v>0</v>
      </c>
      <c r="O3383" s="264">
        <v>373250</v>
      </c>
      <c r="P3383" s="89" t="s">
        <v>670</v>
      </c>
    </row>
    <row r="3384" spans="1:16" ht="51" hidden="1">
      <c r="A3384" s="261" t="s">
        <v>565</v>
      </c>
      <c r="B3384" s="89"/>
      <c r="C3384" s="262" t="s">
        <v>615</v>
      </c>
      <c r="D3384" s="84">
        <v>43613</v>
      </c>
      <c r="E3384" s="85" t="s">
        <v>6410</v>
      </c>
      <c r="F3384" s="85" t="s">
        <v>3</v>
      </c>
      <c r="G3384" s="85">
        <v>1745362</v>
      </c>
      <c r="H3384" s="89"/>
      <c r="I3384" s="263" t="s">
        <v>7343</v>
      </c>
      <c r="J3384" s="89"/>
      <c r="K3384" s="89"/>
      <c r="L3384" s="89"/>
      <c r="M3384" s="89"/>
      <c r="N3384" s="264">
        <v>0</v>
      </c>
      <c r="O3384" s="264">
        <v>1666.56</v>
      </c>
      <c r="P3384" s="89" t="s">
        <v>670</v>
      </c>
    </row>
    <row r="3385" spans="1:16" ht="51" hidden="1">
      <c r="A3385" s="261">
        <v>78</v>
      </c>
      <c r="B3385" s="89"/>
      <c r="C3385" s="262" t="s">
        <v>674</v>
      </c>
      <c r="D3385" s="84">
        <v>43613</v>
      </c>
      <c r="E3385" s="85" t="s">
        <v>6411</v>
      </c>
      <c r="F3385" s="85" t="s">
        <v>3</v>
      </c>
      <c r="G3385" s="85">
        <v>1745336</v>
      </c>
      <c r="H3385" s="89"/>
      <c r="I3385" s="263" t="s">
        <v>7344</v>
      </c>
      <c r="J3385" s="89"/>
      <c r="K3385" s="89"/>
      <c r="L3385" s="89"/>
      <c r="M3385" s="89"/>
      <c r="N3385" s="264">
        <v>0</v>
      </c>
      <c r="O3385" s="264">
        <v>7775.6500000000005</v>
      </c>
      <c r="P3385" s="89" t="s">
        <v>670</v>
      </c>
    </row>
    <row r="3386" spans="1:16" ht="51" hidden="1">
      <c r="A3386" s="261">
        <v>78</v>
      </c>
      <c r="B3386" s="89"/>
      <c r="C3386" s="262" t="s">
        <v>674</v>
      </c>
      <c r="D3386" s="84">
        <v>43613</v>
      </c>
      <c r="E3386" s="85" t="s">
        <v>6412</v>
      </c>
      <c r="F3386" s="85" t="s">
        <v>3</v>
      </c>
      <c r="G3386" s="85">
        <v>1745334</v>
      </c>
      <c r="H3386" s="89"/>
      <c r="I3386" s="263" t="s">
        <v>7345</v>
      </c>
      <c r="J3386" s="89"/>
      <c r="K3386" s="89"/>
      <c r="L3386" s="89"/>
      <c r="M3386" s="89"/>
      <c r="N3386" s="264">
        <v>0</v>
      </c>
      <c r="O3386" s="264">
        <v>11642.69</v>
      </c>
      <c r="P3386" s="89" t="s">
        <v>670</v>
      </c>
    </row>
    <row r="3387" spans="1:16" ht="51" hidden="1">
      <c r="A3387" s="261">
        <v>78</v>
      </c>
      <c r="B3387" s="89"/>
      <c r="C3387" s="262" t="s">
        <v>674</v>
      </c>
      <c r="D3387" s="84">
        <v>43613</v>
      </c>
      <c r="E3387" s="85" t="s">
        <v>6413</v>
      </c>
      <c r="F3387" s="85" t="s">
        <v>3</v>
      </c>
      <c r="G3387" s="85">
        <v>1745333</v>
      </c>
      <c r="H3387" s="89"/>
      <c r="I3387" s="263" t="s">
        <v>7346</v>
      </c>
      <c r="J3387" s="89"/>
      <c r="K3387" s="89"/>
      <c r="L3387" s="89"/>
      <c r="M3387" s="89"/>
      <c r="N3387" s="264">
        <v>0</v>
      </c>
      <c r="O3387" s="264">
        <v>7775.6500000000005</v>
      </c>
      <c r="P3387" s="89" t="s">
        <v>670</v>
      </c>
    </row>
    <row r="3388" spans="1:16" ht="63.75" hidden="1">
      <c r="A3388" s="261">
        <v>513</v>
      </c>
      <c r="B3388" s="89"/>
      <c r="C3388" s="262" t="s">
        <v>171</v>
      </c>
      <c r="D3388" s="84">
        <v>43613</v>
      </c>
      <c r="E3388" s="85" t="s">
        <v>6414</v>
      </c>
      <c r="F3388" s="85" t="s">
        <v>15</v>
      </c>
      <c r="G3388" s="85">
        <v>1049948</v>
      </c>
      <c r="H3388" s="89"/>
      <c r="I3388" s="263" t="s">
        <v>7347</v>
      </c>
      <c r="J3388" s="89"/>
      <c r="K3388" s="89"/>
      <c r="L3388" s="89"/>
      <c r="M3388" s="89"/>
      <c r="N3388" s="264">
        <v>50</v>
      </c>
      <c r="O3388" s="264">
        <v>0</v>
      </c>
      <c r="P3388" s="89" t="s">
        <v>670</v>
      </c>
    </row>
    <row r="3389" spans="1:16" ht="76.5" hidden="1">
      <c r="A3389" s="261" t="s">
        <v>556</v>
      </c>
      <c r="B3389" s="89"/>
      <c r="C3389" s="262" t="s">
        <v>616</v>
      </c>
      <c r="D3389" s="84">
        <v>43613</v>
      </c>
      <c r="E3389" s="85" t="s">
        <v>6415</v>
      </c>
      <c r="F3389" s="85" t="s">
        <v>15</v>
      </c>
      <c r="G3389" s="85">
        <v>1049962</v>
      </c>
      <c r="H3389" s="89"/>
      <c r="I3389" s="263" t="s">
        <v>7348</v>
      </c>
      <c r="J3389" s="89"/>
      <c r="K3389" s="89"/>
      <c r="L3389" s="89"/>
      <c r="M3389" s="89"/>
      <c r="N3389" s="264">
        <v>50</v>
      </c>
      <c r="O3389" s="264">
        <v>0</v>
      </c>
      <c r="P3389" s="89" t="s">
        <v>670</v>
      </c>
    </row>
    <row r="3390" spans="1:16" ht="51" hidden="1">
      <c r="A3390" s="261" t="s">
        <v>557</v>
      </c>
      <c r="B3390" s="89"/>
      <c r="C3390" s="262" t="s">
        <v>777</v>
      </c>
      <c r="D3390" s="84">
        <v>43613</v>
      </c>
      <c r="E3390" s="85" t="s">
        <v>6416</v>
      </c>
      <c r="F3390" s="85" t="s">
        <v>11</v>
      </c>
      <c r="G3390" s="85">
        <v>12249</v>
      </c>
      <c r="H3390" s="89"/>
      <c r="I3390" s="263" t="s">
        <v>7349</v>
      </c>
      <c r="J3390" s="89"/>
      <c r="K3390" s="89"/>
      <c r="L3390" s="89"/>
      <c r="M3390" s="89"/>
      <c r="N3390" s="264">
        <v>313.97000000000003</v>
      </c>
      <c r="O3390" s="264">
        <v>0</v>
      </c>
      <c r="P3390" s="89" t="s">
        <v>670</v>
      </c>
    </row>
    <row r="3391" spans="1:16" ht="63.75" hidden="1">
      <c r="A3391" s="261">
        <v>650</v>
      </c>
      <c r="B3391" s="89"/>
      <c r="C3391" s="262" t="s">
        <v>187</v>
      </c>
      <c r="D3391" s="84">
        <v>43613</v>
      </c>
      <c r="E3391" s="85" t="s">
        <v>6417</v>
      </c>
      <c r="F3391" s="85" t="s">
        <v>6</v>
      </c>
      <c r="G3391" s="85">
        <v>1123950</v>
      </c>
      <c r="H3391" s="89"/>
      <c r="I3391" s="263" t="s">
        <v>7350</v>
      </c>
      <c r="J3391" s="89"/>
      <c r="K3391" s="89"/>
      <c r="L3391" s="89"/>
      <c r="M3391" s="89"/>
      <c r="N3391" s="264">
        <v>0</v>
      </c>
      <c r="O3391" s="264">
        <v>12000</v>
      </c>
      <c r="P3391" s="89" t="s">
        <v>670</v>
      </c>
    </row>
    <row r="3392" spans="1:16" ht="51" hidden="1">
      <c r="A3392" s="261">
        <v>117</v>
      </c>
      <c r="B3392" s="89"/>
      <c r="C3392" s="262" t="s">
        <v>62</v>
      </c>
      <c r="D3392" s="84">
        <v>43613</v>
      </c>
      <c r="E3392" s="85" t="s">
        <v>6418</v>
      </c>
      <c r="F3392" s="85" t="s">
        <v>11</v>
      </c>
      <c r="G3392" s="85">
        <v>955172</v>
      </c>
      <c r="H3392" s="89"/>
      <c r="I3392" s="263" t="s">
        <v>7351</v>
      </c>
      <c r="J3392" s="89"/>
      <c r="K3392" s="89"/>
      <c r="L3392" s="89"/>
      <c r="M3392" s="89"/>
      <c r="N3392" s="264">
        <v>50</v>
      </c>
      <c r="O3392" s="264">
        <v>0</v>
      </c>
      <c r="P3392" s="89" t="s">
        <v>670</v>
      </c>
    </row>
    <row r="3393" spans="1:16" ht="51" hidden="1">
      <c r="A3393" s="261">
        <v>117</v>
      </c>
      <c r="B3393" s="89"/>
      <c r="C3393" s="262" t="s">
        <v>62</v>
      </c>
      <c r="D3393" s="84">
        <v>43613</v>
      </c>
      <c r="E3393" s="85" t="s">
        <v>6419</v>
      </c>
      <c r="F3393" s="85" t="s">
        <v>11</v>
      </c>
      <c r="G3393" s="85">
        <v>955220</v>
      </c>
      <c r="H3393" s="89"/>
      <c r="I3393" s="263" t="s">
        <v>7352</v>
      </c>
      <c r="J3393" s="89"/>
      <c r="K3393" s="89"/>
      <c r="L3393" s="89"/>
      <c r="M3393" s="89"/>
      <c r="N3393" s="264">
        <v>50</v>
      </c>
      <c r="O3393" s="264">
        <v>0</v>
      </c>
      <c r="P3393" s="89" t="s">
        <v>670</v>
      </c>
    </row>
    <row r="3394" spans="1:16" ht="51" hidden="1">
      <c r="A3394" s="261">
        <v>513</v>
      </c>
      <c r="B3394" s="89"/>
      <c r="C3394" s="262" t="s">
        <v>171</v>
      </c>
      <c r="D3394" s="84">
        <v>43613</v>
      </c>
      <c r="E3394" s="85" t="s">
        <v>6420</v>
      </c>
      <c r="F3394" s="85" t="s">
        <v>11</v>
      </c>
      <c r="G3394" s="85">
        <v>955227</v>
      </c>
      <c r="H3394" s="89"/>
      <c r="I3394" s="263" t="s">
        <v>7353</v>
      </c>
      <c r="J3394" s="89"/>
      <c r="K3394" s="89"/>
      <c r="L3394" s="89"/>
      <c r="M3394" s="89"/>
      <c r="N3394" s="264">
        <v>50</v>
      </c>
      <c r="O3394" s="264">
        <v>0</v>
      </c>
      <c r="P3394" s="89" t="s">
        <v>670</v>
      </c>
    </row>
    <row r="3395" spans="1:16" ht="76.5" hidden="1">
      <c r="A3395" s="261" t="s">
        <v>557</v>
      </c>
      <c r="B3395" s="89"/>
      <c r="C3395" s="262" t="s">
        <v>777</v>
      </c>
      <c r="D3395" s="84">
        <v>43613</v>
      </c>
      <c r="E3395" s="85" t="s">
        <v>6421</v>
      </c>
      <c r="F3395" s="85" t="s">
        <v>6</v>
      </c>
      <c r="G3395" s="85">
        <v>1124424</v>
      </c>
      <c r="H3395" s="89"/>
      <c r="I3395" s="263" t="s">
        <v>7354</v>
      </c>
      <c r="J3395" s="89"/>
      <c r="K3395" s="89"/>
      <c r="L3395" s="89"/>
      <c r="M3395" s="89"/>
      <c r="N3395" s="264">
        <v>0</v>
      </c>
      <c r="O3395" s="264">
        <v>171000</v>
      </c>
      <c r="P3395" s="89" t="s">
        <v>670</v>
      </c>
    </row>
    <row r="3396" spans="1:16" ht="76.5" hidden="1">
      <c r="A3396" s="261">
        <v>86</v>
      </c>
      <c r="B3396" s="89"/>
      <c r="C3396" s="262" t="s">
        <v>56</v>
      </c>
      <c r="D3396" s="84">
        <v>43613</v>
      </c>
      <c r="E3396" s="85" t="s">
        <v>6422</v>
      </c>
      <c r="F3396" s="85" t="s">
        <v>6</v>
      </c>
      <c r="G3396" s="85">
        <v>955292</v>
      </c>
      <c r="H3396" s="89"/>
      <c r="I3396" s="263" t="s">
        <v>7355</v>
      </c>
      <c r="J3396" s="89"/>
      <c r="K3396" s="89"/>
      <c r="L3396" s="89"/>
      <c r="M3396" s="89"/>
      <c r="N3396" s="264">
        <v>0</v>
      </c>
      <c r="O3396" s="264">
        <v>85936.5</v>
      </c>
      <c r="P3396" s="89" t="s">
        <v>670</v>
      </c>
    </row>
    <row r="3397" spans="1:16" ht="51" hidden="1">
      <c r="A3397" s="261">
        <v>513</v>
      </c>
      <c r="B3397" s="89"/>
      <c r="C3397" s="262" t="s">
        <v>171</v>
      </c>
      <c r="D3397" s="84">
        <v>43613</v>
      </c>
      <c r="E3397" s="85" t="s">
        <v>6423</v>
      </c>
      <c r="F3397" s="85" t="s">
        <v>11</v>
      </c>
      <c r="G3397" s="85">
        <v>955339</v>
      </c>
      <c r="H3397" s="89"/>
      <c r="I3397" s="263" t="s">
        <v>7356</v>
      </c>
      <c r="J3397" s="89"/>
      <c r="K3397" s="89"/>
      <c r="L3397" s="89"/>
      <c r="M3397" s="89"/>
      <c r="N3397" s="264">
        <v>50</v>
      </c>
      <c r="O3397" s="264">
        <v>0</v>
      </c>
      <c r="P3397" s="89" t="s">
        <v>670</v>
      </c>
    </row>
    <row r="3398" spans="1:16" ht="51" hidden="1">
      <c r="A3398" s="261">
        <v>513</v>
      </c>
      <c r="B3398" s="89"/>
      <c r="C3398" s="262" t="s">
        <v>171</v>
      </c>
      <c r="D3398" s="84">
        <v>43613</v>
      </c>
      <c r="E3398" s="85" t="s">
        <v>6424</v>
      </c>
      <c r="F3398" s="85" t="s">
        <v>15</v>
      </c>
      <c r="G3398" s="85">
        <v>1050876</v>
      </c>
      <c r="H3398" s="89"/>
      <c r="I3398" s="263" t="s">
        <v>7357</v>
      </c>
      <c r="J3398" s="89"/>
      <c r="K3398" s="89"/>
      <c r="L3398" s="89"/>
      <c r="M3398" s="89"/>
      <c r="N3398" s="264">
        <v>50</v>
      </c>
      <c r="O3398" s="264">
        <v>0</v>
      </c>
      <c r="P3398" s="89" t="s">
        <v>670</v>
      </c>
    </row>
    <row r="3399" spans="1:16" ht="51" hidden="1">
      <c r="A3399" s="261">
        <v>117</v>
      </c>
      <c r="B3399" s="89"/>
      <c r="C3399" s="262" t="s">
        <v>62</v>
      </c>
      <c r="D3399" s="84">
        <v>43613</v>
      </c>
      <c r="E3399" s="85" t="s">
        <v>6425</v>
      </c>
      <c r="F3399" s="85" t="s">
        <v>11</v>
      </c>
      <c r="G3399" s="85">
        <v>955330</v>
      </c>
      <c r="H3399" s="89"/>
      <c r="I3399" s="263" t="s">
        <v>7358</v>
      </c>
      <c r="J3399" s="89"/>
      <c r="K3399" s="89"/>
      <c r="L3399" s="89"/>
      <c r="M3399" s="89"/>
      <c r="N3399" s="264">
        <v>50</v>
      </c>
      <c r="O3399" s="264">
        <v>0</v>
      </c>
      <c r="P3399" s="89" t="s">
        <v>670</v>
      </c>
    </row>
    <row r="3400" spans="1:16" ht="76.5" hidden="1">
      <c r="A3400" s="261">
        <v>513</v>
      </c>
      <c r="B3400" s="89"/>
      <c r="C3400" s="262" t="s">
        <v>171</v>
      </c>
      <c r="D3400" s="84">
        <v>43613</v>
      </c>
      <c r="E3400" s="85" t="s">
        <v>6426</v>
      </c>
      <c r="F3400" s="85" t="s">
        <v>13</v>
      </c>
      <c r="G3400" s="85">
        <v>955260</v>
      </c>
      <c r="H3400" s="89"/>
      <c r="I3400" s="263" t="s">
        <v>7359</v>
      </c>
      <c r="J3400" s="89"/>
      <c r="K3400" s="89"/>
      <c r="L3400" s="89"/>
      <c r="M3400" s="89"/>
      <c r="N3400" s="264">
        <v>433937.97</v>
      </c>
      <c r="O3400" s="264">
        <v>0</v>
      </c>
      <c r="P3400" s="89" t="s">
        <v>670</v>
      </c>
    </row>
    <row r="3401" spans="1:16" ht="89.25" hidden="1">
      <c r="A3401" s="261">
        <v>513</v>
      </c>
      <c r="B3401" s="89"/>
      <c r="C3401" s="262" t="s">
        <v>171</v>
      </c>
      <c r="D3401" s="84">
        <v>43613</v>
      </c>
      <c r="E3401" s="85" t="s">
        <v>6427</v>
      </c>
      <c r="F3401" s="85" t="s">
        <v>11</v>
      </c>
      <c r="G3401" s="85">
        <v>955268</v>
      </c>
      <c r="H3401" s="89"/>
      <c r="I3401" s="263" t="s">
        <v>7360</v>
      </c>
      <c r="J3401" s="89"/>
      <c r="K3401" s="89"/>
      <c r="L3401" s="89"/>
      <c r="M3401" s="89"/>
      <c r="N3401" s="264">
        <v>349.37</v>
      </c>
      <c r="O3401" s="264">
        <v>0</v>
      </c>
      <c r="P3401" s="89" t="s">
        <v>670</v>
      </c>
    </row>
    <row r="3402" spans="1:16" ht="51" hidden="1">
      <c r="A3402" s="261" t="s">
        <v>565</v>
      </c>
      <c r="B3402" s="89"/>
      <c r="C3402" s="262" t="s">
        <v>615</v>
      </c>
      <c r="D3402" s="84">
        <v>43614</v>
      </c>
      <c r="E3402" s="85" t="s">
        <v>6428</v>
      </c>
      <c r="F3402" s="85" t="s">
        <v>3</v>
      </c>
      <c r="G3402" s="85">
        <v>1745831</v>
      </c>
      <c r="H3402" s="89"/>
      <c r="I3402" s="263" t="s">
        <v>7361</v>
      </c>
      <c r="J3402" s="89"/>
      <c r="K3402" s="89"/>
      <c r="L3402" s="89"/>
      <c r="M3402" s="89"/>
      <c r="N3402" s="264">
        <v>0</v>
      </c>
      <c r="O3402" s="264">
        <v>8771.2000000000007</v>
      </c>
      <c r="P3402" s="89" t="s">
        <v>670</v>
      </c>
    </row>
    <row r="3403" spans="1:16" ht="38.25" hidden="1">
      <c r="A3403" s="261" t="s">
        <v>565</v>
      </c>
      <c r="B3403" s="89"/>
      <c r="C3403" s="262" t="s">
        <v>615</v>
      </c>
      <c r="D3403" s="84">
        <v>43614</v>
      </c>
      <c r="E3403" s="85" t="s">
        <v>6429</v>
      </c>
      <c r="F3403" s="85" t="s">
        <v>3</v>
      </c>
      <c r="G3403" s="85">
        <v>1745826</v>
      </c>
      <c r="H3403" s="89"/>
      <c r="I3403" s="263" t="s">
        <v>7362</v>
      </c>
      <c r="J3403" s="89"/>
      <c r="K3403" s="89"/>
      <c r="L3403" s="89"/>
      <c r="M3403" s="89"/>
      <c r="N3403" s="264">
        <v>0</v>
      </c>
      <c r="O3403" s="264">
        <v>8771.2000000000007</v>
      </c>
      <c r="P3403" s="89" t="s">
        <v>670</v>
      </c>
    </row>
    <row r="3404" spans="1:16" ht="51" hidden="1">
      <c r="A3404" s="261" t="s">
        <v>565</v>
      </c>
      <c r="B3404" s="89"/>
      <c r="C3404" s="262" t="s">
        <v>615</v>
      </c>
      <c r="D3404" s="84">
        <v>43614</v>
      </c>
      <c r="E3404" s="85" t="s">
        <v>6430</v>
      </c>
      <c r="F3404" s="85" t="s">
        <v>3</v>
      </c>
      <c r="G3404" s="85">
        <v>1745823</v>
      </c>
      <c r="H3404" s="89"/>
      <c r="I3404" s="263" t="s">
        <v>4276</v>
      </c>
      <c r="J3404" s="89"/>
      <c r="K3404" s="89"/>
      <c r="L3404" s="89"/>
      <c r="M3404" s="89"/>
      <c r="N3404" s="264">
        <v>0</v>
      </c>
      <c r="O3404" s="264">
        <v>1200</v>
      </c>
      <c r="P3404" s="89" t="s">
        <v>670</v>
      </c>
    </row>
    <row r="3405" spans="1:16" ht="63.75" hidden="1">
      <c r="A3405" s="261">
        <v>221</v>
      </c>
      <c r="B3405" s="89"/>
      <c r="C3405" s="262" t="s">
        <v>102</v>
      </c>
      <c r="D3405" s="84">
        <v>43614</v>
      </c>
      <c r="E3405" s="85" t="s">
        <v>6431</v>
      </c>
      <c r="F3405" s="85" t="s">
        <v>3</v>
      </c>
      <c r="G3405" s="85">
        <v>1745779</v>
      </c>
      <c r="H3405" s="89"/>
      <c r="I3405" s="263" t="s">
        <v>7363</v>
      </c>
      <c r="J3405" s="89"/>
      <c r="K3405" s="89"/>
      <c r="L3405" s="89"/>
      <c r="M3405" s="89"/>
      <c r="N3405" s="264">
        <v>0</v>
      </c>
      <c r="O3405" s="264">
        <v>79.600000000000009</v>
      </c>
      <c r="P3405" s="89" t="s">
        <v>670</v>
      </c>
    </row>
    <row r="3406" spans="1:16" ht="51" hidden="1">
      <c r="A3406" s="261" t="s">
        <v>565</v>
      </c>
      <c r="B3406" s="89"/>
      <c r="C3406" s="262" t="s">
        <v>615</v>
      </c>
      <c r="D3406" s="84">
        <v>43614</v>
      </c>
      <c r="E3406" s="85" t="s">
        <v>6432</v>
      </c>
      <c r="F3406" s="85" t="s">
        <v>3</v>
      </c>
      <c r="G3406" s="85">
        <v>1745981</v>
      </c>
      <c r="H3406" s="89"/>
      <c r="I3406" s="263" t="s">
        <v>7364</v>
      </c>
      <c r="J3406" s="89"/>
      <c r="K3406" s="89"/>
      <c r="L3406" s="89"/>
      <c r="M3406" s="89"/>
      <c r="N3406" s="264">
        <v>0</v>
      </c>
      <c r="O3406" s="264">
        <v>628.97</v>
      </c>
      <c r="P3406" s="89" t="s">
        <v>670</v>
      </c>
    </row>
    <row r="3407" spans="1:16" ht="51" hidden="1">
      <c r="A3407" s="261" t="s">
        <v>565</v>
      </c>
      <c r="B3407" s="89"/>
      <c r="C3407" s="262" t="s">
        <v>615</v>
      </c>
      <c r="D3407" s="84">
        <v>43614</v>
      </c>
      <c r="E3407" s="85" t="s">
        <v>6433</v>
      </c>
      <c r="F3407" s="85" t="s">
        <v>3</v>
      </c>
      <c r="G3407" s="85">
        <v>1745961</v>
      </c>
      <c r="H3407" s="89"/>
      <c r="I3407" s="263" t="s">
        <v>7365</v>
      </c>
      <c r="J3407" s="89"/>
      <c r="K3407" s="89"/>
      <c r="L3407" s="89"/>
      <c r="M3407" s="89"/>
      <c r="N3407" s="264">
        <v>0</v>
      </c>
      <c r="O3407" s="264">
        <v>98</v>
      </c>
      <c r="P3407" s="89" t="s">
        <v>670</v>
      </c>
    </row>
    <row r="3408" spans="1:16" ht="63.75" hidden="1">
      <c r="A3408" s="261" t="s">
        <v>565</v>
      </c>
      <c r="B3408" s="89"/>
      <c r="C3408" s="262" t="s">
        <v>615</v>
      </c>
      <c r="D3408" s="84">
        <v>43614</v>
      </c>
      <c r="E3408" s="85" t="s">
        <v>6434</v>
      </c>
      <c r="F3408" s="85" t="s">
        <v>3</v>
      </c>
      <c r="G3408" s="85">
        <v>1745819</v>
      </c>
      <c r="H3408" s="89"/>
      <c r="I3408" s="263" t="s">
        <v>7366</v>
      </c>
      <c r="J3408" s="89"/>
      <c r="K3408" s="89"/>
      <c r="L3408" s="89"/>
      <c r="M3408" s="89"/>
      <c r="N3408" s="264">
        <v>0</v>
      </c>
      <c r="O3408" s="264">
        <v>29993.3</v>
      </c>
      <c r="P3408" s="89" t="s">
        <v>670</v>
      </c>
    </row>
    <row r="3409" spans="1:16" ht="51" hidden="1">
      <c r="A3409" s="261" t="s">
        <v>565</v>
      </c>
      <c r="B3409" s="89"/>
      <c r="C3409" s="262" t="s">
        <v>615</v>
      </c>
      <c r="D3409" s="84">
        <v>43614</v>
      </c>
      <c r="E3409" s="85" t="s">
        <v>6435</v>
      </c>
      <c r="F3409" s="85" t="s">
        <v>3</v>
      </c>
      <c r="G3409" s="85">
        <v>1745814</v>
      </c>
      <c r="H3409" s="89"/>
      <c r="I3409" s="263" t="s">
        <v>7367</v>
      </c>
      <c r="J3409" s="89"/>
      <c r="K3409" s="89"/>
      <c r="L3409" s="89"/>
      <c r="M3409" s="89"/>
      <c r="N3409" s="264">
        <v>0</v>
      </c>
      <c r="O3409" s="264">
        <v>500</v>
      </c>
      <c r="P3409" s="89" t="s">
        <v>670</v>
      </c>
    </row>
    <row r="3410" spans="1:16" ht="51" hidden="1">
      <c r="A3410" s="261" t="s">
        <v>565</v>
      </c>
      <c r="B3410" s="89"/>
      <c r="C3410" s="262" t="s">
        <v>615</v>
      </c>
      <c r="D3410" s="84">
        <v>43614</v>
      </c>
      <c r="E3410" s="85" t="s">
        <v>6436</v>
      </c>
      <c r="F3410" s="85" t="s">
        <v>3</v>
      </c>
      <c r="G3410" s="85">
        <v>1745813</v>
      </c>
      <c r="H3410" s="89"/>
      <c r="I3410" s="263" t="s">
        <v>7368</v>
      </c>
      <c r="J3410" s="89"/>
      <c r="K3410" s="89"/>
      <c r="L3410" s="89"/>
      <c r="M3410" s="89"/>
      <c r="N3410" s="264">
        <v>0</v>
      </c>
      <c r="O3410" s="264">
        <v>1851.82</v>
      </c>
      <c r="P3410" s="89" t="s">
        <v>670</v>
      </c>
    </row>
    <row r="3411" spans="1:16" ht="63.75" hidden="1">
      <c r="A3411" s="261">
        <v>35</v>
      </c>
      <c r="B3411" s="89"/>
      <c r="C3411" s="262" t="s">
        <v>46</v>
      </c>
      <c r="D3411" s="84">
        <v>43614</v>
      </c>
      <c r="E3411" s="85" t="s">
        <v>6437</v>
      </c>
      <c r="F3411" s="85" t="s">
        <v>3</v>
      </c>
      <c r="G3411" s="85">
        <v>1745785</v>
      </c>
      <c r="H3411" s="89"/>
      <c r="I3411" s="263" t="s">
        <v>7369</v>
      </c>
      <c r="J3411" s="89"/>
      <c r="K3411" s="89"/>
      <c r="L3411" s="89"/>
      <c r="M3411" s="89"/>
      <c r="N3411" s="264">
        <v>0</v>
      </c>
      <c r="O3411" s="264">
        <v>0.99</v>
      </c>
      <c r="P3411" s="89" t="s">
        <v>670</v>
      </c>
    </row>
    <row r="3412" spans="1:16" ht="63.75" hidden="1">
      <c r="A3412" s="261" t="s">
        <v>565</v>
      </c>
      <c r="B3412" s="89"/>
      <c r="C3412" s="262" t="s">
        <v>615</v>
      </c>
      <c r="D3412" s="84">
        <v>43614</v>
      </c>
      <c r="E3412" s="85" t="s">
        <v>6438</v>
      </c>
      <c r="F3412" s="85" t="s">
        <v>3</v>
      </c>
      <c r="G3412" s="85">
        <v>1745756</v>
      </c>
      <c r="H3412" s="89"/>
      <c r="I3412" s="263" t="s">
        <v>7370</v>
      </c>
      <c r="J3412" s="89"/>
      <c r="K3412" s="89"/>
      <c r="L3412" s="89"/>
      <c r="M3412" s="89"/>
      <c r="N3412" s="264">
        <v>0</v>
      </c>
      <c r="O3412" s="264">
        <v>98.18</v>
      </c>
      <c r="P3412" s="89" t="s">
        <v>670</v>
      </c>
    </row>
    <row r="3413" spans="1:16" ht="63.75" hidden="1">
      <c r="A3413" s="261" t="s">
        <v>565</v>
      </c>
      <c r="B3413" s="89"/>
      <c r="C3413" s="262" t="s">
        <v>615</v>
      </c>
      <c r="D3413" s="84">
        <v>43614</v>
      </c>
      <c r="E3413" s="85" t="s">
        <v>6439</v>
      </c>
      <c r="F3413" s="85" t="s">
        <v>3</v>
      </c>
      <c r="G3413" s="85">
        <v>1745755</v>
      </c>
      <c r="H3413" s="89"/>
      <c r="I3413" s="263" t="s">
        <v>7371</v>
      </c>
      <c r="J3413" s="89"/>
      <c r="K3413" s="89"/>
      <c r="L3413" s="89"/>
      <c r="M3413" s="89"/>
      <c r="N3413" s="264">
        <v>0</v>
      </c>
      <c r="O3413" s="264">
        <v>47.47</v>
      </c>
      <c r="P3413" s="89" t="s">
        <v>670</v>
      </c>
    </row>
    <row r="3414" spans="1:16" ht="51" hidden="1">
      <c r="A3414" s="261">
        <v>134</v>
      </c>
      <c r="B3414" s="89"/>
      <c r="C3414" s="262" t="s">
        <v>70</v>
      </c>
      <c r="D3414" s="84">
        <v>43614</v>
      </c>
      <c r="E3414" s="85" t="s">
        <v>6440</v>
      </c>
      <c r="F3414" s="85" t="s">
        <v>3</v>
      </c>
      <c r="G3414" s="85">
        <v>1745740</v>
      </c>
      <c r="H3414" s="89"/>
      <c r="I3414" s="263" t="s">
        <v>7372</v>
      </c>
      <c r="J3414" s="89"/>
      <c r="K3414" s="89"/>
      <c r="L3414" s="89"/>
      <c r="M3414" s="89"/>
      <c r="N3414" s="264">
        <v>0</v>
      </c>
      <c r="O3414" s="264">
        <v>6500</v>
      </c>
      <c r="P3414" s="89" t="s">
        <v>670</v>
      </c>
    </row>
    <row r="3415" spans="1:16" ht="63.75" hidden="1">
      <c r="A3415" s="261">
        <v>70</v>
      </c>
      <c r="B3415" s="89"/>
      <c r="C3415" s="262" t="s">
        <v>53</v>
      </c>
      <c r="D3415" s="84">
        <v>43614</v>
      </c>
      <c r="E3415" s="85" t="s">
        <v>6441</v>
      </c>
      <c r="F3415" s="85" t="s">
        <v>3</v>
      </c>
      <c r="G3415" s="85">
        <v>1745890</v>
      </c>
      <c r="H3415" s="89"/>
      <c r="I3415" s="263" t="s">
        <v>7373</v>
      </c>
      <c r="J3415" s="89"/>
      <c r="K3415" s="89"/>
      <c r="L3415" s="89"/>
      <c r="M3415" s="89"/>
      <c r="N3415" s="264">
        <v>0</v>
      </c>
      <c r="O3415" s="264">
        <v>20</v>
      </c>
      <c r="P3415" s="89" t="s">
        <v>670</v>
      </c>
    </row>
    <row r="3416" spans="1:16" ht="102" hidden="1">
      <c r="A3416" s="261">
        <v>576</v>
      </c>
      <c r="B3416" s="89"/>
      <c r="C3416" s="262" t="s">
        <v>1363</v>
      </c>
      <c r="D3416" s="84">
        <v>43614</v>
      </c>
      <c r="E3416" s="85" t="s">
        <v>6442</v>
      </c>
      <c r="F3416" s="85" t="s">
        <v>629</v>
      </c>
      <c r="G3416" s="85">
        <v>8106</v>
      </c>
      <c r="H3416" s="89"/>
      <c r="I3416" s="263" t="s">
        <v>7374</v>
      </c>
      <c r="J3416" s="89"/>
      <c r="K3416" s="89"/>
      <c r="L3416" s="89"/>
      <c r="M3416" s="89"/>
      <c r="N3416" s="264">
        <v>111.01</v>
      </c>
      <c r="O3416" s="264">
        <v>0</v>
      </c>
      <c r="P3416" s="89" t="s">
        <v>670</v>
      </c>
    </row>
    <row r="3417" spans="1:16" ht="51" hidden="1">
      <c r="A3417" s="261">
        <v>513</v>
      </c>
      <c r="B3417" s="89"/>
      <c r="C3417" s="262" t="s">
        <v>171</v>
      </c>
      <c r="D3417" s="84">
        <v>43614</v>
      </c>
      <c r="E3417" s="85" t="s">
        <v>6443</v>
      </c>
      <c r="F3417" s="85" t="s">
        <v>15</v>
      </c>
      <c r="G3417" s="85">
        <v>1051409</v>
      </c>
      <c r="H3417" s="89"/>
      <c r="I3417" s="263" t="s">
        <v>4163</v>
      </c>
      <c r="J3417" s="89"/>
      <c r="K3417" s="89"/>
      <c r="L3417" s="89"/>
      <c r="M3417" s="89"/>
      <c r="N3417" s="264">
        <v>50</v>
      </c>
      <c r="O3417" s="264">
        <v>0</v>
      </c>
      <c r="P3417" s="89" t="s">
        <v>670</v>
      </c>
    </row>
    <row r="3418" spans="1:16" ht="63.75" hidden="1">
      <c r="A3418" s="261" t="s">
        <v>556</v>
      </c>
      <c r="B3418" s="89"/>
      <c r="C3418" s="262" t="s">
        <v>616</v>
      </c>
      <c r="D3418" s="84">
        <v>43614</v>
      </c>
      <c r="E3418" s="85" t="s">
        <v>6444</v>
      </c>
      <c r="F3418" s="85" t="s">
        <v>6</v>
      </c>
      <c r="G3418" s="85">
        <v>1124837</v>
      </c>
      <c r="H3418" s="89"/>
      <c r="I3418" s="263" t="s">
        <v>7375</v>
      </c>
      <c r="J3418" s="89"/>
      <c r="K3418" s="89"/>
      <c r="L3418" s="89"/>
      <c r="M3418" s="89"/>
      <c r="N3418" s="264">
        <v>0</v>
      </c>
      <c r="O3418" s="264">
        <v>2809</v>
      </c>
      <c r="P3418" s="89" t="s">
        <v>670</v>
      </c>
    </row>
    <row r="3419" spans="1:16" ht="89.25" hidden="1">
      <c r="A3419" s="261">
        <v>376</v>
      </c>
      <c r="B3419" s="89"/>
      <c r="C3419" s="262" t="s">
        <v>638</v>
      </c>
      <c r="D3419" s="84">
        <v>43614</v>
      </c>
      <c r="E3419" s="85" t="s">
        <v>6445</v>
      </c>
      <c r="F3419" s="85" t="s">
        <v>11</v>
      </c>
      <c r="G3419" s="85">
        <v>955431</v>
      </c>
      <c r="H3419" s="89"/>
      <c r="I3419" s="263" t="s">
        <v>7376</v>
      </c>
      <c r="J3419" s="89"/>
      <c r="K3419" s="89"/>
      <c r="L3419" s="89"/>
      <c r="M3419" s="89"/>
      <c r="N3419" s="264">
        <v>490</v>
      </c>
      <c r="O3419" s="264">
        <v>0</v>
      </c>
      <c r="P3419" s="89" t="s">
        <v>670</v>
      </c>
    </row>
    <row r="3420" spans="1:16" ht="76.5" hidden="1">
      <c r="A3420" s="261" t="s">
        <v>557</v>
      </c>
      <c r="B3420" s="89"/>
      <c r="C3420" s="262" t="s">
        <v>777</v>
      </c>
      <c r="D3420" s="84">
        <v>43614</v>
      </c>
      <c r="E3420" s="85" t="s">
        <v>6446</v>
      </c>
      <c r="F3420" s="85" t="s">
        <v>6</v>
      </c>
      <c r="G3420" s="85">
        <v>1125136</v>
      </c>
      <c r="H3420" s="89"/>
      <c r="I3420" s="263" t="s">
        <v>7377</v>
      </c>
      <c r="J3420" s="89"/>
      <c r="K3420" s="89"/>
      <c r="L3420" s="89"/>
      <c r="M3420" s="89"/>
      <c r="N3420" s="264">
        <v>0</v>
      </c>
      <c r="O3420" s="264">
        <v>50000</v>
      </c>
      <c r="P3420" s="89" t="s">
        <v>670</v>
      </c>
    </row>
    <row r="3421" spans="1:16" ht="51" hidden="1">
      <c r="A3421" s="261">
        <v>10</v>
      </c>
      <c r="B3421" s="89"/>
      <c r="C3421" s="262" t="s">
        <v>41</v>
      </c>
      <c r="D3421" s="84">
        <v>43614</v>
      </c>
      <c r="E3421" s="85" t="s">
        <v>6447</v>
      </c>
      <c r="F3421" s="85" t="s">
        <v>6</v>
      </c>
      <c r="G3421" s="85">
        <v>1051873</v>
      </c>
      <c r="H3421" s="89"/>
      <c r="I3421" s="263" t="s">
        <v>7378</v>
      </c>
      <c r="J3421" s="89"/>
      <c r="K3421" s="89"/>
      <c r="L3421" s="89"/>
      <c r="M3421" s="89"/>
      <c r="N3421" s="264">
        <v>0</v>
      </c>
      <c r="O3421" s="264">
        <v>12690.18</v>
      </c>
      <c r="P3421" s="89" t="s">
        <v>670</v>
      </c>
    </row>
    <row r="3422" spans="1:16" ht="63.75" hidden="1">
      <c r="A3422" s="261">
        <v>513</v>
      </c>
      <c r="B3422" s="89"/>
      <c r="C3422" s="262" t="s">
        <v>171</v>
      </c>
      <c r="D3422" s="84">
        <v>43614</v>
      </c>
      <c r="E3422" s="85" t="s">
        <v>6448</v>
      </c>
      <c r="F3422" s="85" t="s">
        <v>15</v>
      </c>
      <c r="G3422" s="85">
        <v>1051872</v>
      </c>
      <c r="H3422" s="89"/>
      <c r="I3422" s="263" t="s">
        <v>7379</v>
      </c>
      <c r="J3422" s="89"/>
      <c r="K3422" s="89"/>
      <c r="L3422" s="89"/>
      <c r="M3422" s="89"/>
      <c r="N3422" s="264">
        <v>50</v>
      </c>
      <c r="O3422" s="264">
        <v>0</v>
      </c>
      <c r="P3422" s="89" t="s">
        <v>670</v>
      </c>
    </row>
    <row r="3423" spans="1:16" ht="76.5" hidden="1">
      <c r="A3423" s="261">
        <v>287</v>
      </c>
      <c r="B3423" s="89"/>
      <c r="C3423" s="262" t="s">
        <v>126</v>
      </c>
      <c r="D3423" s="84">
        <v>43614</v>
      </c>
      <c r="E3423" s="85" t="s">
        <v>6449</v>
      </c>
      <c r="F3423" s="85" t="s">
        <v>11</v>
      </c>
      <c r="G3423" s="85">
        <v>1051875</v>
      </c>
      <c r="H3423" s="89"/>
      <c r="I3423" s="263" t="s">
        <v>7380</v>
      </c>
      <c r="J3423" s="89"/>
      <c r="K3423" s="89"/>
      <c r="L3423" s="89"/>
      <c r="M3423" s="89"/>
      <c r="N3423" s="264">
        <v>50</v>
      </c>
      <c r="O3423" s="264">
        <v>0</v>
      </c>
      <c r="P3423" s="89" t="s">
        <v>670</v>
      </c>
    </row>
    <row r="3424" spans="1:16" ht="51" hidden="1">
      <c r="A3424" s="261">
        <v>513</v>
      </c>
      <c r="B3424" s="89"/>
      <c r="C3424" s="262" t="s">
        <v>171</v>
      </c>
      <c r="D3424" s="84">
        <v>43614</v>
      </c>
      <c r="E3424" s="85" t="s">
        <v>6450</v>
      </c>
      <c r="F3424" s="85" t="s">
        <v>15</v>
      </c>
      <c r="G3424" s="85">
        <v>1052014</v>
      </c>
      <c r="H3424" s="89"/>
      <c r="I3424" s="263" t="s">
        <v>744</v>
      </c>
      <c r="J3424" s="89"/>
      <c r="K3424" s="89"/>
      <c r="L3424" s="89"/>
      <c r="M3424" s="89"/>
      <c r="N3424" s="264">
        <v>50</v>
      </c>
      <c r="O3424" s="264">
        <v>0</v>
      </c>
      <c r="P3424" s="89" t="s">
        <v>670</v>
      </c>
    </row>
    <row r="3425" spans="1:16" ht="51" hidden="1">
      <c r="A3425" s="261">
        <v>117</v>
      </c>
      <c r="B3425" s="89"/>
      <c r="C3425" s="262" t="s">
        <v>62</v>
      </c>
      <c r="D3425" s="84">
        <v>43614</v>
      </c>
      <c r="E3425" s="85" t="s">
        <v>6451</v>
      </c>
      <c r="F3425" s="85" t="s">
        <v>11</v>
      </c>
      <c r="G3425" s="85">
        <v>955552</v>
      </c>
      <c r="H3425" s="89"/>
      <c r="I3425" s="263" t="s">
        <v>7381</v>
      </c>
      <c r="J3425" s="89"/>
      <c r="K3425" s="89"/>
      <c r="L3425" s="89"/>
      <c r="M3425" s="89"/>
      <c r="N3425" s="264">
        <v>50</v>
      </c>
      <c r="O3425" s="264">
        <v>0</v>
      </c>
      <c r="P3425" s="89" t="s">
        <v>670</v>
      </c>
    </row>
    <row r="3426" spans="1:16" ht="63.75" hidden="1">
      <c r="A3426" s="261" t="s">
        <v>556</v>
      </c>
      <c r="B3426" s="89"/>
      <c r="C3426" s="262" t="s">
        <v>616</v>
      </c>
      <c r="D3426" s="84">
        <v>43614</v>
      </c>
      <c r="E3426" s="85" t="s">
        <v>6452</v>
      </c>
      <c r="F3426" s="85" t="s">
        <v>11</v>
      </c>
      <c r="G3426" s="85">
        <v>955562</v>
      </c>
      <c r="H3426" s="89"/>
      <c r="I3426" s="263" t="s">
        <v>751</v>
      </c>
      <c r="J3426" s="89"/>
      <c r="K3426" s="89"/>
      <c r="L3426" s="89"/>
      <c r="M3426" s="89"/>
      <c r="N3426" s="264">
        <v>50</v>
      </c>
      <c r="O3426" s="264">
        <v>0</v>
      </c>
      <c r="P3426" s="89" t="s">
        <v>670</v>
      </c>
    </row>
    <row r="3427" spans="1:16" ht="63.75" hidden="1">
      <c r="A3427" s="261">
        <v>117</v>
      </c>
      <c r="B3427" s="89"/>
      <c r="C3427" s="262" t="s">
        <v>62</v>
      </c>
      <c r="D3427" s="84">
        <v>43614</v>
      </c>
      <c r="E3427" s="85" t="s">
        <v>6453</v>
      </c>
      <c r="F3427" s="85" t="s">
        <v>11</v>
      </c>
      <c r="G3427" s="85">
        <v>955575</v>
      </c>
      <c r="H3427" s="89"/>
      <c r="I3427" s="263" t="s">
        <v>7382</v>
      </c>
      <c r="J3427" s="89"/>
      <c r="K3427" s="89"/>
      <c r="L3427" s="89"/>
      <c r="M3427" s="89"/>
      <c r="N3427" s="264">
        <v>50</v>
      </c>
      <c r="O3427" s="264">
        <v>0</v>
      </c>
      <c r="P3427" s="89" t="s">
        <v>670</v>
      </c>
    </row>
    <row r="3428" spans="1:16" ht="38.25" hidden="1">
      <c r="A3428" s="261" t="s">
        <v>711</v>
      </c>
      <c r="B3428" s="89"/>
      <c r="C3428" s="262" t="s">
        <v>1405</v>
      </c>
      <c r="D3428" s="84">
        <v>43614</v>
      </c>
      <c r="E3428" s="85" t="s">
        <v>6454</v>
      </c>
      <c r="F3428" s="85" t="s">
        <v>13</v>
      </c>
      <c r="G3428" s="85">
        <v>395572</v>
      </c>
      <c r="H3428" s="89"/>
      <c r="I3428" s="263" t="s">
        <v>720</v>
      </c>
      <c r="J3428" s="89"/>
      <c r="K3428" s="89"/>
      <c r="L3428" s="89"/>
      <c r="M3428" s="89"/>
      <c r="N3428" s="264">
        <v>2611408</v>
      </c>
      <c r="O3428" s="264">
        <v>0</v>
      </c>
      <c r="P3428" s="89" t="s">
        <v>670</v>
      </c>
    </row>
    <row r="3429" spans="1:16" ht="38.25" hidden="1">
      <c r="A3429" s="261" t="s">
        <v>711</v>
      </c>
      <c r="B3429" s="89"/>
      <c r="C3429" s="262" t="s">
        <v>1405</v>
      </c>
      <c r="D3429" s="84">
        <v>43614</v>
      </c>
      <c r="E3429" s="85" t="s">
        <v>6455</v>
      </c>
      <c r="F3429" s="85" t="s">
        <v>13</v>
      </c>
      <c r="G3429" s="85">
        <v>395574</v>
      </c>
      <c r="H3429" s="89"/>
      <c r="I3429" s="263" t="s">
        <v>720</v>
      </c>
      <c r="J3429" s="89"/>
      <c r="K3429" s="89"/>
      <c r="L3429" s="89"/>
      <c r="M3429" s="89"/>
      <c r="N3429" s="264">
        <v>2611408</v>
      </c>
      <c r="O3429" s="264">
        <v>0</v>
      </c>
      <c r="P3429" s="89" t="s">
        <v>670</v>
      </c>
    </row>
    <row r="3430" spans="1:16" ht="38.25" hidden="1">
      <c r="A3430" s="261" t="s">
        <v>711</v>
      </c>
      <c r="B3430" s="89"/>
      <c r="C3430" s="262" t="s">
        <v>1405</v>
      </c>
      <c r="D3430" s="84">
        <v>43614</v>
      </c>
      <c r="E3430" s="85" t="s">
        <v>6456</v>
      </c>
      <c r="F3430" s="85" t="s">
        <v>13</v>
      </c>
      <c r="G3430" s="85">
        <v>395576</v>
      </c>
      <c r="H3430" s="89"/>
      <c r="I3430" s="263" t="s">
        <v>720</v>
      </c>
      <c r="J3430" s="89"/>
      <c r="K3430" s="89"/>
      <c r="L3430" s="89"/>
      <c r="M3430" s="89"/>
      <c r="N3430" s="264">
        <v>2611408</v>
      </c>
      <c r="O3430" s="264">
        <v>0</v>
      </c>
      <c r="P3430" s="89" t="s">
        <v>670</v>
      </c>
    </row>
    <row r="3431" spans="1:16" ht="38.25" hidden="1">
      <c r="A3431" s="261" t="s">
        <v>711</v>
      </c>
      <c r="B3431" s="89"/>
      <c r="C3431" s="262" t="s">
        <v>1405</v>
      </c>
      <c r="D3431" s="84">
        <v>43614</v>
      </c>
      <c r="E3431" s="85" t="s">
        <v>6457</v>
      </c>
      <c r="F3431" s="85" t="s">
        <v>13</v>
      </c>
      <c r="G3431" s="85">
        <v>395578</v>
      </c>
      <c r="H3431" s="89"/>
      <c r="I3431" s="263" t="s">
        <v>720</v>
      </c>
      <c r="J3431" s="89"/>
      <c r="K3431" s="89"/>
      <c r="L3431" s="89"/>
      <c r="M3431" s="89"/>
      <c r="N3431" s="264">
        <v>2611408</v>
      </c>
      <c r="O3431" s="264">
        <v>0</v>
      </c>
      <c r="P3431" s="89" t="s">
        <v>670</v>
      </c>
    </row>
    <row r="3432" spans="1:16" ht="38.25" hidden="1">
      <c r="A3432" s="261" t="s">
        <v>711</v>
      </c>
      <c r="B3432" s="89"/>
      <c r="C3432" s="262" t="s">
        <v>1405</v>
      </c>
      <c r="D3432" s="84">
        <v>43614</v>
      </c>
      <c r="E3432" s="85" t="s">
        <v>6458</v>
      </c>
      <c r="F3432" s="85" t="s">
        <v>13</v>
      </c>
      <c r="G3432" s="85">
        <v>395580</v>
      </c>
      <c r="H3432" s="89"/>
      <c r="I3432" s="263" t="s">
        <v>720</v>
      </c>
      <c r="J3432" s="89"/>
      <c r="K3432" s="89"/>
      <c r="L3432" s="89"/>
      <c r="M3432" s="89"/>
      <c r="N3432" s="264">
        <v>2611408</v>
      </c>
      <c r="O3432" s="264">
        <v>0</v>
      </c>
      <c r="P3432" s="89" t="s">
        <v>670</v>
      </c>
    </row>
    <row r="3433" spans="1:16" ht="38.25" hidden="1">
      <c r="A3433" s="261" t="s">
        <v>711</v>
      </c>
      <c r="B3433" s="89"/>
      <c r="C3433" s="262" t="s">
        <v>1405</v>
      </c>
      <c r="D3433" s="84">
        <v>43614</v>
      </c>
      <c r="E3433" s="85" t="s">
        <v>6459</v>
      </c>
      <c r="F3433" s="85" t="s">
        <v>13</v>
      </c>
      <c r="G3433" s="85">
        <v>395582</v>
      </c>
      <c r="H3433" s="89"/>
      <c r="I3433" s="263" t="s">
        <v>720</v>
      </c>
      <c r="J3433" s="89"/>
      <c r="K3433" s="89"/>
      <c r="L3433" s="89"/>
      <c r="M3433" s="89"/>
      <c r="N3433" s="264">
        <v>7172538.8600000003</v>
      </c>
      <c r="O3433" s="264">
        <v>0</v>
      </c>
      <c r="P3433" s="89" t="s">
        <v>670</v>
      </c>
    </row>
    <row r="3434" spans="1:16" ht="38.25" hidden="1">
      <c r="A3434" s="261" t="s">
        <v>711</v>
      </c>
      <c r="B3434" s="89"/>
      <c r="C3434" s="262" t="s">
        <v>1405</v>
      </c>
      <c r="D3434" s="84">
        <v>43614</v>
      </c>
      <c r="E3434" s="85" t="s">
        <v>6460</v>
      </c>
      <c r="F3434" s="85" t="s">
        <v>13</v>
      </c>
      <c r="G3434" s="85">
        <v>395584</v>
      </c>
      <c r="H3434" s="89"/>
      <c r="I3434" s="263" t="s">
        <v>720</v>
      </c>
      <c r="J3434" s="89"/>
      <c r="K3434" s="89"/>
      <c r="L3434" s="89"/>
      <c r="M3434" s="89"/>
      <c r="N3434" s="264">
        <v>7172538.8600000003</v>
      </c>
      <c r="O3434" s="264">
        <v>0</v>
      </c>
      <c r="P3434" s="89" t="s">
        <v>670</v>
      </c>
    </row>
    <row r="3435" spans="1:16" ht="38.25" hidden="1">
      <c r="A3435" s="261" t="s">
        <v>711</v>
      </c>
      <c r="B3435" s="89"/>
      <c r="C3435" s="262" t="s">
        <v>1405</v>
      </c>
      <c r="D3435" s="84">
        <v>43614</v>
      </c>
      <c r="E3435" s="85" t="s">
        <v>6461</v>
      </c>
      <c r="F3435" s="85" t="s">
        <v>13</v>
      </c>
      <c r="G3435" s="85">
        <v>395586</v>
      </c>
      <c r="H3435" s="89"/>
      <c r="I3435" s="263" t="s">
        <v>720</v>
      </c>
      <c r="J3435" s="89"/>
      <c r="K3435" s="89"/>
      <c r="L3435" s="89"/>
      <c r="M3435" s="89"/>
      <c r="N3435" s="264">
        <v>7172538.8600000003</v>
      </c>
      <c r="O3435" s="264">
        <v>0</v>
      </c>
      <c r="P3435" s="89" t="s">
        <v>670</v>
      </c>
    </row>
    <row r="3436" spans="1:16" ht="38.25" hidden="1">
      <c r="A3436" s="261" t="s">
        <v>711</v>
      </c>
      <c r="B3436" s="89"/>
      <c r="C3436" s="262" t="s">
        <v>1405</v>
      </c>
      <c r="D3436" s="84">
        <v>43614</v>
      </c>
      <c r="E3436" s="85" t="s">
        <v>6462</v>
      </c>
      <c r="F3436" s="85" t="s">
        <v>13</v>
      </c>
      <c r="G3436" s="85">
        <v>395588</v>
      </c>
      <c r="H3436" s="89"/>
      <c r="I3436" s="263" t="s">
        <v>720</v>
      </c>
      <c r="J3436" s="89"/>
      <c r="K3436" s="89"/>
      <c r="L3436" s="89"/>
      <c r="M3436" s="89"/>
      <c r="N3436" s="264">
        <v>7172538.8600000003</v>
      </c>
      <c r="O3436" s="264">
        <v>0</v>
      </c>
      <c r="P3436" s="89" t="s">
        <v>670</v>
      </c>
    </row>
    <row r="3437" spans="1:16" ht="38.25" hidden="1">
      <c r="A3437" s="261" t="s">
        <v>711</v>
      </c>
      <c r="B3437" s="89"/>
      <c r="C3437" s="262" t="s">
        <v>1405</v>
      </c>
      <c r="D3437" s="84">
        <v>43614</v>
      </c>
      <c r="E3437" s="85" t="s">
        <v>6463</v>
      </c>
      <c r="F3437" s="85" t="s">
        <v>13</v>
      </c>
      <c r="G3437" s="85">
        <v>395590</v>
      </c>
      <c r="H3437" s="89"/>
      <c r="I3437" s="263" t="s">
        <v>720</v>
      </c>
      <c r="J3437" s="89"/>
      <c r="K3437" s="89"/>
      <c r="L3437" s="89"/>
      <c r="M3437" s="89"/>
      <c r="N3437" s="264">
        <v>7172538.8600000003</v>
      </c>
      <c r="O3437" s="264">
        <v>0</v>
      </c>
      <c r="P3437" s="89" t="s">
        <v>670</v>
      </c>
    </row>
    <row r="3438" spans="1:16" ht="38.25" hidden="1">
      <c r="A3438" s="261" t="s">
        <v>711</v>
      </c>
      <c r="B3438" s="89"/>
      <c r="C3438" s="262" t="s">
        <v>1405</v>
      </c>
      <c r="D3438" s="84">
        <v>43614</v>
      </c>
      <c r="E3438" s="85" t="s">
        <v>6464</v>
      </c>
      <c r="F3438" s="85" t="s">
        <v>13</v>
      </c>
      <c r="G3438" s="85">
        <v>395592</v>
      </c>
      <c r="H3438" s="89"/>
      <c r="I3438" s="263" t="s">
        <v>720</v>
      </c>
      <c r="J3438" s="89"/>
      <c r="K3438" s="89"/>
      <c r="L3438" s="89"/>
      <c r="M3438" s="89"/>
      <c r="N3438" s="264">
        <v>6075876</v>
      </c>
      <c r="O3438" s="264">
        <v>0</v>
      </c>
      <c r="P3438" s="89" t="s">
        <v>670</v>
      </c>
    </row>
    <row r="3439" spans="1:16" ht="38.25" hidden="1">
      <c r="A3439" s="261" t="s">
        <v>711</v>
      </c>
      <c r="B3439" s="89"/>
      <c r="C3439" s="262" t="s">
        <v>1405</v>
      </c>
      <c r="D3439" s="84">
        <v>43614</v>
      </c>
      <c r="E3439" s="85" t="s">
        <v>6465</v>
      </c>
      <c r="F3439" s="85" t="s">
        <v>13</v>
      </c>
      <c r="G3439" s="85">
        <v>395594</v>
      </c>
      <c r="H3439" s="89"/>
      <c r="I3439" s="263" t="s">
        <v>720</v>
      </c>
      <c r="J3439" s="89"/>
      <c r="K3439" s="89"/>
      <c r="L3439" s="89"/>
      <c r="M3439" s="89"/>
      <c r="N3439" s="264">
        <v>6075876</v>
      </c>
      <c r="O3439" s="264">
        <v>0</v>
      </c>
      <c r="P3439" s="89" t="s">
        <v>670</v>
      </c>
    </row>
    <row r="3440" spans="1:16" ht="38.25" hidden="1">
      <c r="A3440" s="261" t="s">
        <v>711</v>
      </c>
      <c r="B3440" s="89"/>
      <c r="C3440" s="262" t="s">
        <v>1405</v>
      </c>
      <c r="D3440" s="84">
        <v>43614</v>
      </c>
      <c r="E3440" s="85" t="s">
        <v>6466</v>
      </c>
      <c r="F3440" s="85" t="s">
        <v>13</v>
      </c>
      <c r="G3440" s="85">
        <v>395596</v>
      </c>
      <c r="H3440" s="89"/>
      <c r="I3440" s="263" t="s">
        <v>720</v>
      </c>
      <c r="J3440" s="89"/>
      <c r="K3440" s="89"/>
      <c r="L3440" s="89"/>
      <c r="M3440" s="89"/>
      <c r="N3440" s="264">
        <v>6075876</v>
      </c>
      <c r="O3440" s="264">
        <v>0</v>
      </c>
      <c r="P3440" s="89" t="s">
        <v>670</v>
      </c>
    </row>
    <row r="3441" spans="1:16" ht="38.25" hidden="1">
      <c r="A3441" s="261" t="s">
        <v>711</v>
      </c>
      <c r="B3441" s="89"/>
      <c r="C3441" s="262" t="s">
        <v>1405</v>
      </c>
      <c r="D3441" s="84">
        <v>43614</v>
      </c>
      <c r="E3441" s="85" t="s">
        <v>6467</v>
      </c>
      <c r="F3441" s="85" t="s">
        <v>13</v>
      </c>
      <c r="G3441" s="85">
        <v>395598</v>
      </c>
      <c r="H3441" s="89"/>
      <c r="I3441" s="263" t="s">
        <v>720</v>
      </c>
      <c r="J3441" s="89"/>
      <c r="K3441" s="89"/>
      <c r="L3441" s="89"/>
      <c r="M3441" s="89"/>
      <c r="N3441" s="264">
        <v>6075876</v>
      </c>
      <c r="O3441" s="264">
        <v>0</v>
      </c>
      <c r="P3441" s="89" t="s">
        <v>670</v>
      </c>
    </row>
    <row r="3442" spans="1:16" ht="38.25" hidden="1">
      <c r="A3442" s="261" t="s">
        <v>711</v>
      </c>
      <c r="B3442" s="89"/>
      <c r="C3442" s="262" t="s">
        <v>1405</v>
      </c>
      <c r="D3442" s="84">
        <v>43614</v>
      </c>
      <c r="E3442" s="85" t="s">
        <v>6468</v>
      </c>
      <c r="F3442" s="85" t="s">
        <v>13</v>
      </c>
      <c r="G3442" s="85">
        <v>395600</v>
      </c>
      <c r="H3442" s="89"/>
      <c r="I3442" s="263" t="s">
        <v>720</v>
      </c>
      <c r="J3442" s="89"/>
      <c r="K3442" s="89"/>
      <c r="L3442" s="89"/>
      <c r="M3442" s="89"/>
      <c r="N3442" s="264">
        <v>6075876</v>
      </c>
      <c r="O3442" s="264">
        <v>0</v>
      </c>
      <c r="P3442" s="89" t="s">
        <v>670</v>
      </c>
    </row>
    <row r="3443" spans="1:16" ht="38.25" hidden="1">
      <c r="A3443" s="261" t="s">
        <v>711</v>
      </c>
      <c r="B3443" s="89"/>
      <c r="C3443" s="262" t="s">
        <v>1405</v>
      </c>
      <c r="D3443" s="84">
        <v>43614</v>
      </c>
      <c r="E3443" s="85" t="s">
        <v>6469</v>
      </c>
      <c r="F3443" s="85" t="s">
        <v>13</v>
      </c>
      <c r="G3443" s="85">
        <v>395602</v>
      </c>
      <c r="H3443" s="89"/>
      <c r="I3443" s="263" t="s">
        <v>720</v>
      </c>
      <c r="J3443" s="89"/>
      <c r="K3443" s="89"/>
      <c r="L3443" s="89"/>
      <c r="M3443" s="89"/>
      <c r="N3443" s="264">
        <v>16688107.08</v>
      </c>
      <c r="O3443" s="264">
        <v>0</v>
      </c>
      <c r="P3443" s="89" t="s">
        <v>670</v>
      </c>
    </row>
    <row r="3444" spans="1:16" ht="38.25" hidden="1">
      <c r="A3444" s="261" t="s">
        <v>711</v>
      </c>
      <c r="B3444" s="89"/>
      <c r="C3444" s="262" t="s">
        <v>1405</v>
      </c>
      <c r="D3444" s="84">
        <v>43614</v>
      </c>
      <c r="E3444" s="85" t="s">
        <v>6470</v>
      </c>
      <c r="F3444" s="85" t="s">
        <v>13</v>
      </c>
      <c r="G3444" s="85">
        <v>395604</v>
      </c>
      <c r="H3444" s="89"/>
      <c r="I3444" s="263" t="s">
        <v>720</v>
      </c>
      <c r="J3444" s="89"/>
      <c r="K3444" s="89"/>
      <c r="L3444" s="89"/>
      <c r="M3444" s="89"/>
      <c r="N3444" s="264">
        <v>16688107.08</v>
      </c>
      <c r="O3444" s="264">
        <v>0</v>
      </c>
      <c r="P3444" s="89" t="s">
        <v>670</v>
      </c>
    </row>
    <row r="3445" spans="1:16" ht="38.25" hidden="1">
      <c r="A3445" s="261" t="s">
        <v>711</v>
      </c>
      <c r="B3445" s="89"/>
      <c r="C3445" s="262" t="s">
        <v>1405</v>
      </c>
      <c r="D3445" s="84">
        <v>43614</v>
      </c>
      <c r="E3445" s="85" t="s">
        <v>6471</v>
      </c>
      <c r="F3445" s="85" t="s">
        <v>13</v>
      </c>
      <c r="G3445" s="85">
        <v>395606</v>
      </c>
      <c r="H3445" s="89"/>
      <c r="I3445" s="263" t="s">
        <v>720</v>
      </c>
      <c r="J3445" s="89"/>
      <c r="K3445" s="89"/>
      <c r="L3445" s="89"/>
      <c r="M3445" s="89"/>
      <c r="N3445" s="264">
        <v>16688107.08</v>
      </c>
      <c r="O3445" s="264">
        <v>0</v>
      </c>
      <c r="P3445" s="89" t="s">
        <v>670</v>
      </c>
    </row>
    <row r="3446" spans="1:16" ht="38.25" hidden="1">
      <c r="A3446" s="261" t="s">
        <v>711</v>
      </c>
      <c r="B3446" s="89"/>
      <c r="C3446" s="262" t="s">
        <v>1405</v>
      </c>
      <c r="D3446" s="84">
        <v>43614</v>
      </c>
      <c r="E3446" s="85" t="s">
        <v>6472</v>
      </c>
      <c r="F3446" s="85" t="s">
        <v>13</v>
      </c>
      <c r="G3446" s="85">
        <v>395608</v>
      </c>
      <c r="H3446" s="89"/>
      <c r="I3446" s="263" t="s">
        <v>720</v>
      </c>
      <c r="J3446" s="89"/>
      <c r="K3446" s="89"/>
      <c r="L3446" s="89"/>
      <c r="M3446" s="89"/>
      <c r="N3446" s="264">
        <v>16688107.08</v>
      </c>
      <c r="O3446" s="264">
        <v>0</v>
      </c>
      <c r="P3446" s="89" t="s">
        <v>670</v>
      </c>
    </row>
    <row r="3447" spans="1:16" ht="38.25" hidden="1">
      <c r="A3447" s="261" t="s">
        <v>711</v>
      </c>
      <c r="B3447" s="89"/>
      <c r="C3447" s="262" t="s">
        <v>1405</v>
      </c>
      <c r="D3447" s="84">
        <v>43614</v>
      </c>
      <c r="E3447" s="85" t="s">
        <v>6473</v>
      </c>
      <c r="F3447" s="85" t="s">
        <v>13</v>
      </c>
      <c r="G3447" s="85">
        <v>395610</v>
      </c>
      <c r="H3447" s="89"/>
      <c r="I3447" s="263" t="s">
        <v>720</v>
      </c>
      <c r="J3447" s="89"/>
      <c r="K3447" s="89"/>
      <c r="L3447" s="89"/>
      <c r="M3447" s="89"/>
      <c r="N3447" s="264">
        <v>16688107.08</v>
      </c>
      <c r="O3447" s="264">
        <v>0</v>
      </c>
      <c r="P3447" s="89" t="s">
        <v>670</v>
      </c>
    </row>
    <row r="3448" spans="1:16" ht="38.25" hidden="1">
      <c r="A3448" s="261" t="s">
        <v>711</v>
      </c>
      <c r="B3448" s="89"/>
      <c r="C3448" s="262" t="s">
        <v>1405</v>
      </c>
      <c r="D3448" s="84">
        <v>43614</v>
      </c>
      <c r="E3448" s="85" t="s">
        <v>6474</v>
      </c>
      <c r="F3448" s="85" t="s">
        <v>13</v>
      </c>
      <c r="G3448" s="85">
        <v>395612</v>
      </c>
      <c r="H3448" s="89"/>
      <c r="I3448" s="263" t="s">
        <v>720</v>
      </c>
      <c r="J3448" s="89"/>
      <c r="K3448" s="89"/>
      <c r="L3448" s="89"/>
      <c r="M3448" s="89"/>
      <c r="N3448" s="264">
        <v>3070290.62</v>
      </c>
      <c r="O3448" s="264">
        <v>0</v>
      </c>
      <c r="P3448" s="89" t="s">
        <v>670</v>
      </c>
    </row>
    <row r="3449" spans="1:16" ht="38.25" hidden="1">
      <c r="A3449" s="261" t="s">
        <v>711</v>
      </c>
      <c r="B3449" s="89"/>
      <c r="C3449" s="262" t="s">
        <v>1405</v>
      </c>
      <c r="D3449" s="84">
        <v>43614</v>
      </c>
      <c r="E3449" s="85" t="s">
        <v>6475</v>
      </c>
      <c r="F3449" s="85" t="s">
        <v>13</v>
      </c>
      <c r="G3449" s="85">
        <v>395614</v>
      </c>
      <c r="H3449" s="89"/>
      <c r="I3449" s="263" t="s">
        <v>720</v>
      </c>
      <c r="J3449" s="89"/>
      <c r="K3449" s="89"/>
      <c r="L3449" s="89"/>
      <c r="M3449" s="89"/>
      <c r="N3449" s="264">
        <v>3070290.62</v>
      </c>
      <c r="O3449" s="264">
        <v>0</v>
      </c>
      <c r="P3449" s="89" t="s">
        <v>670</v>
      </c>
    </row>
    <row r="3450" spans="1:16" ht="38.25" hidden="1">
      <c r="A3450" s="261" t="s">
        <v>711</v>
      </c>
      <c r="B3450" s="89"/>
      <c r="C3450" s="262" t="s">
        <v>1405</v>
      </c>
      <c r="D3450" s="84">
        <v>43614</v>
      </c>
      <c r="E3450" s="85" t="s">
        <v>6476</v>
      </c>
      <c r="F3450" s="85" t="s">
        <v>13</v>
      </c>
      <c r="G3450" s="85">
        <v>395616</v>
      </c>
      <c r="H3450" s="89"/>
      <c r="I3450" s="263" t="s">
        <v>720</v>
      </c>
      <c r="J3450" s="89"/>
      <c r="K3450" s="89"/>
      <c r="L3450" s="89"/>
      <c r="M3450" s="89"/>
      <c r="N3450" s="264">
        <v>3070290.62</v>
      </c>
      <c r="O3450" s="264">
        <v>0</v>
      </c>
      <c r="P3450" s="89" t="s">
        <v>670</v>
      </c>
    </row>
    <row r="3451" spans="1:16" ht="38.25" hidden="1">
      <c r="A3451" s="261" t="s">
        <v>711</v>
      </c>
      <c r="B3451" s="89"/>
      <c r="C3451" s="262" t="s">
        <v>1405</v>
      </c>
      <c r="D3451" s="84">
        <v>43614</v>
      </c>
      <c r="E3451" s="85" t="s">
        <v>6477</v>
      </c>
      <c r="F3451" s="85" t="s">
        <v>13</v>
      </c>
      <c r="G3451" s="85">
        <v>395618</v>
      </c>
      <c r="H3451" s="89"/>
      <c r="I3451" s="263" t="s">
        <v>720</v>
      </c>
      <c r="J3451" s="89"/>
      <c r="K3451" s="89"/>
      <c r="L3451" s="89"/>
      <c r="M3451" s="89"/>
      <c r="N3451" s="264">
        <v>3070290.62</v>
      </c>
      <c r="O3451" s="264">
        <v>0</v>
      </c>
      <c r="P3451" s="89" t="s">
        <v>670</v>
      </c>
    </row>
    <row r="3452" spans="1:16" ht="38.25" hidden="1">
      <c r="A3452" s="261" t="s">
        <v>711</v>
      </c>
      <c r="B3452" s="89"/>
      <c r="C3452" s="262" t="s">
        <v>1405</v>
      </c>
      <c r="D3452" s="84">
        <v>43614</v>
      </c>
      <c r="E3452" s="85" t="s">
        <v>6478</v>
      </c>
      <c r="F3452" s="85" t="s">
        <v>13</v>
      </c>
      <c r="G3452" s="85">
        <v>395620</v>
      </c>
      <c r="H3452" s="89"/>
      <c r="I3452" s="263" t="s">
        <v>720</v>
      </c>
      <c r="J3452" s="89"/>
      <c r="K3452" s="89"/>
      <c r="L3452" s="89"/>
      <c r="M3452" s="89"/>
      <c r="N3452" s="264">
        <v>3070290.62</v>
      </c>
      <c r="O3452" s="264">
        <v>0</v>
      </c>
      <c r="P3452" s="89" t="s">
        <v>670</v>
      </c>
    </row>
    <row r="3453" spans="1:16" ht="38.25" hidden="1">
      <c r="A3453" s="261" t="s">
        <v>711</v>
      </c>
      <c r="B3453" s="89"/>
      <c r="C3453" s="262" t="s">
        <v>1405</v>
      </c>
      <c r="D3453" s="84">
        <v>43614</v>
      </c>
      <c r="E3453" s="85" t="s">
        <v>6479</v>
      </c>
      <c r="F3453" s="85" t="s">
        <v>13</v>
      </c>
      <c r="G3453" s="85">
        <v>395622</v>
      </c>
      <c r="H3453" s="89"/>
      <c r="I3453" s="263" t="s">
        <v>720</v>
      </c>
      <c r="J3453" s="89"/>
      <c r="K3453" s="89"/>
      <c r="L3453" s="89"/>
      <c r="M3453" s="89"/>
      <c r="N3453" s="264">
        <v>1666116.81</v>
      </c>
      <c r="O3453" s="264">
        <v>0</v>
      </c>
      <c r="P3453" s="89" t="s">
        <v>670</v>
      </c>
    </row>
    <row r="3454" spans="1:16" ht="38.25" hidden="1">
      <c r="A3454" s="261" t="s">
        <v>711</v>
      </c>
      <c r="B3454" s="89"/>
      <c r="C3454" s="262" t="s">
        <v>1405</v>
      </c>
      <c r="D3454" s="84">
        <v>43614</v>
      </c>
      <c r="E3454" s="85" t="s">
        <v>6480</v>
      </c>
      <c r="F3454" s="85" t="s">
        <v>13</v>
      </c>
      <c r="G3454" s="85">
        <v>395624</v>
      </c>
      <c r="H3454" s="89"/>
      <c r="I3454" s="263" t="s">
        <v>720</v>
      </c>
      <c r="J3454" s="89"/>
      <c r="K3454" s="89"/>
      <c r="L3454" s="89"/>
      <c r="M3454" s="89"/>
      <c r="N3454" s="264">
        <v>161010.72</v>
      </c>
      <c r="O3454" s="264">
        <v>0</v>
      </c>
      <c r="P3454" s="89" t="s">
        <v>670</v>
      </c>
    </row>
    <row r="3455" spans="1:16" ht="38.25" hidden="1">
      <c r="A3455" s="261" t="s">
        <v>711</v>
      </c>
      <c r="B3455" s="89"/>
      <c r="C3455" s="262" t="s">
        <v>1405</v>
      </c>
      <c r="D3455" s="84">
        <v>43614</v>
      </c>
      <c r="E3455" s="85" t="s">
        <v>6481</v>
      </c>
      <c r="F3455" s="85" t="s">
        <v>13</v>
      </c>
      <c r="G3455" s="85">
        <v>395626</v>
      </c>
      <c r="H3455" s="89"/>
      <c r="I3455" s="263" t="s">
        <v>720</v>
      </c>
      <c r="J3455" s="89"/>
      <c r="K3455" s="89"/>
      <c r="L3455" s="89"/>
      <c r="M3455" s="89"/>
      <c r="N3455" s="264">
        <v>2696780.84</v>
      </c>
      <c r="O3455" s="264">
        <v>0</v>
      </c>
      <c r="P3455" s="89" t="s">
        <v>670</v>
      </c>
    </row>
    <row r="3456" spans="1:16" ht="38.25" hidden="1">
      <c r="A3456" s="261" t="s">
        <v>711</v>
      </c>
      <c r="B3456" s="89"/>
      <c r="C3456" s="262" t="s">
        <v>1405</v>
      </c>
      <c r="D3456" s="84">
        <v>43614</v>
      </c>
      <c r="E3456" s="85" t="s">
        <v>6482</v>
      </c>
      <c r="F3456" s="85" t="s">
        <v>13</v>
      </c>
      <c r="G3456" s="85">
        <v>395628</v>
      </c>
      <c r="H3456" s="89"/>
      <c r="I3456" s="263" t="s">
        <v>720</v>
      </c>
      <c r="J3456" s="89"/>
      <c r="K3456" s="89"/>
      <c r="L3456" s="89"/>
      <c r="M3456" s="89"/>
      <c r="N3456" s="264">
        <v>698907.64</v>
      </c>
      <c r="O3456" s="264">
        <v>0</v>
      </c>
      <c r="P3456" s="89" t="s">
        <v>670</v>
      </c>
    </row>
    <row r="3457" spans="1:16" ht="38.25" hidden="1">
      <c r="A3457" s="261" t="s">
        <v>711</v>
      </c>
      <c r="B3457" s="89"/>
      <c r="C3457" s="262" t="s">
        <v>1405</v>
      </c>
      <c r="D3457" s="84">
        <v>43614</v>
      </c>
      <c r="E3457" s="85" t="s">
        <v>6483</v>
      </c>
      <c r="F3457" s="85" t="s">
        <v>13</v>
      </c>
      <c r="G3457" s="85">
        <v>395630</v>
      </c>
      <c r="H3457" s="89"/>
      <c r="I3457" s="263" t="s">
        <v>720</v>
      </c>
      <c r="J3457" s="89"/>
      <c r="K3457" s="89"/>
      <c r="L3457" s="89"/>
      <c r="M3457" s="89"/>
      <c r="N3457" s="264">
        <v>4576185.54</v>
      </c>
      <c r="O3457" s="264">
        <v>0</v>
      </c>
      <c r="P3457" s="89" t="s">
        <v>670</v>
      </c>
    </row>
    <row r="3458" spans="1:16" ht="38.25" hidden="1">
      <c r="A3458" s="261" t="s">
        <v>711</v>
      </c>
      <c r="B3458" s="89"/>
      <c r="C3458" s="262" t="s">
        <v>1405</v>
      </c>
      <c r="D3458" s="84">
        <v>43614</v>
      </c>
      <c r="E3458" s="85" t="s">
        <v>6484</v>
      </c>
      <c r="F3458" s="85" t="s">
        <v>13</v>
      </c>
      <c r="G3458" s="85">
        <v>395632</v>
      </c>
      <c r="H3458" s="89"/>
      <c r="I3458" s="263" t="s">
        <v>720</v>
      </c>
      <c r="J3458" s="89"/>
      <c r="K3458" s="89"/>
      <c r="L3458" s="89"/>
      <c r="M3458" s="89"/>
      <c r="N3458" s="264">
        <v>1919631.95</v>
      </c>
      <c r="O3458" s="264">
        <v>0</v>
      </c>
      <c r="P3458" s="89" t="s">
        <v>670</v>
      </c>
    </row>
    <row r="3459" spans="1:16" ht="38.25" hidden="1">
      <c r="A3459" s="261" t="s">
        <v>711</v>
      </c>
      <c r="B3459" s="89"/>
      <c r="C3459" s="262" t="s">
        <v>1405</v>
      </c>
      <c r="D3459" s="84">
        <v>43614</v>
      </c>
      <c r="E3459" s="85" t="s">
        <v>6485</v>
      </c>
      <c r="F3459" s="85" t="s">
        <v>13</v>
      </c>
      <c r="G3459" s="85">
        <v>395634</v>
      </c>
      <c r="H3459" s="89"/>
      <c r="I3459" s="263" t="s">
        <v>720</v>
      </c>
      <c r="J3459" s="89"/>
      <c r="K3459" s="89"/>
      <c r="L3459" s="89"/>
      <c r="M3459" s="89"/>
      <c r="N3459" s="264">
        <v>7407025.3200000003</v>
      </c>
      <c r="O3459" s="264">
        <v>0</v>
      </c>
      <c r="P3459" s="89" t="s">
        <v>670</v>
      </c>
    </row>
    <row r="3460" spans="1:16" ht="38.25" hidden="1">
      <c r="A3460" s="261" t="s">
        <v>711</v>
      </c>
      <c r="B3460" s="89"/>
      <c r="C3460" s="262" t="s">
        <v>1405</v>
      </c>
      <c r="D3460" s="84">
        <v>43614</v>
      </c>
      <c r="E3460" s="85" t="s">
        <v>6486</v>
      </c>
      <c r="F3460" s="85" t="s">
        <v>13</v>
      </c>
      <c r="G3460" s="85">
        <v>395636</v>
      </c>
      <c r="H3460" s="89"/>
      <c r="I3460" s="263" t="s">
        <v>720</v>
      </c>
      <c r="J3460" s="89"/>
      <c r="K3460" s="89"/>
      <c r="L3460" s="89"/>
      <c r="M3460" s="89"/>
      <c r="N3460" s="264">
        <v>442234.91</v>
      </c>
      <c r="O3460" s="264">
        <v>0</v>
      </c>
      <c r="P3460" s="89" t="s">
        <v>670</v>
      </c>
    </row>
    <row r="3461" spans="1:16" ht="38.25" hidden="1">
      <c r="A3461" s="261" t="s">
        <v>711</v>
      </c>
      <c r="B3461" s="89"/>
      <c r="C3461" s="262" t="s">
        <v>1405</v>
      </c>
      <c r="D3461" s="84">
        <v>43614</v>
      </c>
      <c r="E3461" s="85" t="s">
        <v>6487</v>
      </c>
      <c r="F3461" s="85" t="s">
        <v>13</v>
      </c>
      <c r="G3461" s="85">
        <v>395638</v>
      </c>
      <c r="H3461" s="89"/>
      <c r="I3461" s="263" t="s">
        <v>720</v>
      </c>
      <c r="J3461" s="89"/>
      <c r="K3461" s="89"/>
      <c r="L3461" s="89"/>
      <c r="M3461" s="89"/>
      <c r="N3461" s="264">
        <v>1626125.06</v>
      </c>
      <c r="O3461" s="264">
        <v>0</v>
      </c>
      <c r="P3461" s="89" t="s">
        <v>670</v>
      </c>
    </row>
    <row r="3462" spans="1:16" ht="38.25" hidden="1">
      <c r="A3462" s="261" t="s">
        <v>711</v>
      </c>
      <c r="B3462" s="89"/>
      <c r="C3462" s="262" t="s">
        <v>1405</v>
      </c>
      <c r="D3462" s="84">
        <v>43614</v>
      </c>
      <c r="E3462" s="85" t="s">
        <v>6488</v>
      </c>
      <c r="F3462" s="85" t="s">
        <v>13</v>
      </c>
      <c r="G3462" s="85">
        <v>395640</v>
      </c>
      <c r="H3462" s="89"/>
      <c r="I3462" s="263" t="s">
        <v>720</v>
      </c>
      <c r="J3462" s="89"/>
      <c r="K3462" s="89"/>
      <c r="L3462" s="89"/>
      <c r="M3462" s="89"/>
      <c r="N3462" s="264">
        <v>3876498.47</v>
      </c>
      <c r="O3462" s="264">
        <v>0</v>
      </c>
      <c r="P3462" s="89" t="s">
        <v>670</v>
      </c>
    </row>
    <row r="3463" spans="1:16" ht="38.25" hidden="1">
      <c r="A3463" s="261" t="s">
        <v>711</v>
      </c>
      <c r="B3463" s="89"/>
      <c r="C3463" s="262" t="s">
        <v>1405</v>
      </c>
      <c r="D3463" s="84">
        <v>43614</v>
      </c>
      <c r="E3463" s="85" t="s">
        <v>6489</v>
      </c>
      <c r="F3463" s="85" t="s">
        <v>13</v>
      </c>
      <c r="G3463" s="85">
        <v>395642</v>
      </c>
      <c r="H3463" s="89"/>
      <c r="I3463" s="263" t="s">
        <v>720</v>
      </c>
      <c r="J3463" s="89"/>
      <c r="K3463" s="89"/>
      <c r="L3463" s="89"/>
      <c r="M3463" s="89"/>
      <c r="N3463" s="264">
        <v>6274510.04</v>
      </c>
      <c r="O3463" s="264">
        <v>0</v>
      </c>
      <c r="P3463" s="89" t="s">
        <v>670</v>
      </c>
    </row>
    <row r="3464" spans="1:16" ht="38.25" hidden="1">
      <c r="A3464" s="261" t="s">
        <v>711</v>
      </c>
      <c r="B3464" s="89"/>
      <c r="C3464" s="262" t="s">
        <v>1405</v>
      </c>
      <c r="D3464" s="84">
        <v>43614</v>
      </c>
      <c r="E3464" s="85" t="s">
        <v>6490</v>
      </c>
      <c r="F3464" s="85" t="s">
        <v>13</v>
      </c>
      <c r="G3464" s="85">
        <v>395644</v>
      </c>
      <c r="H3464" s="89"/>
      <c r="I3464" s="263" t="s">
        <v>720</v>
      </c>
      <c r="J3464" s="89"/>
      <c r="K3464" s="89"/>
      <c r="L3464" s="89"/>
      <c r="M3464" s="89"/>
      <c r="N3464" s="264">
        <v>3170665.31</v>
      </c>
      <c r="O3464" s="264">
        <v>0</v>
      </c>
      <c r="P3464" s="89" t="s">
        <v>670</v>
      </c>
    </row>
    <row r="3465" spans="1:16" ht="38.25" hidden="1">
      <c r="A3465" s="261" t="s">
        <v>711</v>
      </c>
      <c r="B3465" s="89"/>
      <c r="C3465" s="262" t="s">
        <v>1405</v>
      </c>
      <c r="D3465" s="84">
        <v>43614</v>
      </c>
      <c r="E3465" s="85" t="s">
        <v>6491</v>
      </c>
      <c r="F3465" s="85" t="s">
        <v>13</v>
      </c>
      <c r="G3465" s="85">
        <v>395646</v>
      </c>
      <c r="H3465" s="89"/>
      <c r="I3465" s="263" t="s">
        <v>720</v>
      </c>
      <c r="J3465" s="89"/>
      <c r="K3465" s="89"/>
      <c r="L3465" s="89"/>
      <c r="M3465" s="89"/>
      <c r="N3465" s="264">
        <v>821721.26</v>
      </c>
      <c r="O3465" s="264">
        <v>0</v>
      </c>
      <c r="P3465" s="89" t="s">
        <v>670</v>
      </c>
    </row>
    <row r="3466" spans="1:16" ht="38.25" hidden="1">
      <c r="A3466" s="261" t="s">
        <v>711</v>
      </c>
      <c r="B3466" s="89"/>
      <c r="C3466" s="262" t="s">
        <v>1405</v>
      </c>
      <c r="D3466" s="84">
        <v>43614</v>
      </c>
      <c r="E3466" s="85" t="s">
        <v>6492</v>
      </c>
      <c r="F3466" s="85" t="s">
        <v>13</v>
      </c>
      <c r="G3466" s="85">
        <v>395648</v>
      </c>
      <c r="H3466" s="89"/>
      <c r="I3466" s="263" t="s">
        <v>720</v>
      </c>
      <c r="J3466" s="89"/>
      <c r="K3466" s="89"/>
      <c r="L3466" s="89"/>
      <c r="M3466" s="89"/>
      <c r="N3466" s="264">
        <v>189303.9</v>
      </c>
      <c r="O3466" s="264">
        <v>0</v>
      </c>
      <c r="P3466" s="89" t="s">
        <v>670</v>
      </c>
    </row>
    <row r="3467" spans="1:16" ht="38.25" hidden="1">
      <c r="A3467" s="261" t="s">
        <v>711</v>
      </c>
      <c r="B3467" s="89"/>
      <c r="C3467" s="262" t="s">
        <v>1405</v>
      </c>
      <c r="D3467" s="84">
        <v>43614</v>
      </c>
      <c r="E3467" s="85" t="s">
        <v>6493</v>
      </c>
      <c r="F3467" s="85" t="s">
        <v>13</v>
      </c>
      <c r="G3467" s="85">
        <v>395650</v>
      </c>
      <c r="H3467" s="89"/>
      <c r="I3467" s="263" t="s">
        <v>720</v>
      </c>
      <c r="J3467" s="89"/>
      <c r="K3467" s="89"/>
      <c r="L3467" s="89"/>
      <c r="M3467" s="89"/>
      <c r="N3467" s="264">
        <v>1958890.7</v>
      </c>
      <c r="O3467" s="264">
        <v>0</v>
      </c>
      <c r="P3467" s="89" t="s">
        <v>670</v>
      </c>
    </row>
    <row r="3468" spans="1:16" ht="38.25" hidden="1">
      <c r="A3468" s="261" t="s">
        <v>711</v>
      </c>
      <c r="B3468" s="89"/>
      <c r="C3468" s="262" t="s">
        <v>1405</v>
      </c>
      <c r="D3468" s="84">
        <v>43614</v>
      </c>
      <c r="E3468" s="85" t="s">
        <v>6494</v>
      </c>
      <c r="F3468" s="85" t="s">
        <v>13</v>
      </c>
      <c r="G3468" s="85">
        <v>395652</v>
      </c>
      <c r="H3468" s="89"/>
      <c r="I3468" s="263" t="s">
        <v>720</v>
      </c>
      <c r="J3468" s="89"/>
      <c r="K3468" s="89"/>
      <c r="L3468" s="89"/>
      <c r="M3468" s="89"/>
      <c r="N3468" s="264">
        <v>2450397.2799999998</v>
      </c>
      <c r="O3468" s="264">
        <v>0</v>
      </c>
      <c r="P3468" s="89" t="s">
        <v>670</v>
      </c>
    </row>
    <row r="3469" spans="1:16" ht="38.25" hidden="1">
      <c r="A3469" s="261" t="s">
        <v>711</v>
      </c>
      <c r="B3469" s="89"/>
      <c r="C3469" s="262" t="s">
        <v>1405</v>
      </c>
      <c r="D3469" s="84">
        <v>43614</v>
      </c>
      <c r="E3469" s="85" t="s">
        <v>6495</v>
      </c>
      <c r="F3469" s="85" t="s">
        <v>13</v>
      </c>
      <c r="G3469" s="85">
        <v>395654</v>
      </c>
      <c r="H3469" s="89"/>
      <c r="I3469" s="263" t="s">
        <v>720</v>
      </c>
      <c r="J3469" s="89"/>
      <c r="K3469" s="89"/>
      <c r="L3469" s="89"/>
      <c r="M3469" s="89"/>
      <c r="N3469" s="264">
        <v>945291.19</v>
      </c>
      <c r="O3469" s="264">
        <v>0</v>
      </c>
      <c r="P3469" s="89" t="s">
        <v>670</v>
      </c>
    </row>
    <row r="3470" spans="1:16" ht="38.25" hidden="1">
      <c r="A3470" s="261" t="s">
        <v>711</v>
      </c>
      <c r="B3470" s="89"/>
      <c r="C3470" s="262" t="s">
        <v>1405</v>
      </c>
      <c r="D3470" s="84">
        <v>43614</v>
      </c>
      <c r="E3470" s="85" t="s">
        <v>6496</v>
      </c>
      <c r="F3470" s="85" t="s">
        <v>13</v>
      </c>
      <c r="G3470" s="85">
        <v>395656</v>
      </c>
      <c r="H3470" s="89"/>
      <c r="I3470" s="263" t="s">
        <v>720</v>
      </c>
      <c r="J3470" s="89"/>
      <c r="K3470" s="89"/>
      <c r="L3470" s="89"/>
      <c r="M3470" s="89"/>
      <c r="N3470" s="264">
        <v>1912500.36</v>
      </c>
      <c r="O3470" s="264">
        <v>0</v>
      </c>
      <c r="P3470" s="89" t="s">
        <v>670</v>
      </c>
    </row>
    <row r="3471" spans="1:16" ht="38.25" hidden="1">
      <c r="A3471" s="261" t="s">
        <v>711</v>
      </c>
      <c r="B3471" s="89"/>
      <c r="C3471" s="262" t="s">
        <v>1405</v>
      </c>
      <c r="D3471" s="84">
        <v>43614</v>
      </c>
      <c r="E3471" s="85" t="s">
        <v>6497</v>
      </c>
      <c r="F3471" s="85" t="s">
        <v>13</v>
      </c>
      <c r="G3471" s="85">
        <v>395658</v>
      </c>
      <c r="H3471" s="89"/>
      <c r="I3471" s="263" t="s">
        <v>720</v>
      </c>
      <c r="J3471" s="89"/>
      <c r="K3471" s="89"/>
      <c r="L3471" s="89"/>
      <c r="M3471" s="89"/>
      <c r="N3471" s="264">
        <v>5252906.91</v>
      </c>
      <c r="O3471" s="264">
        <v>0</v>
      </c>
      <c r="P3471" s="89" t="s">
        <v>670</v>
      </c>
    </row>
    <row r="3472" spans="1:16" ht="38.25" hidden="1">
      <c r="A3472" s="261" t="s">
        <v>711</v>
      </c>
      <c r="B3472" s="89"/>
      <c r="C3472" s="262" t="s">
        <v>1405</v>
      </c>
      <c r="D3472" s="84">
        <v>43614</v>
      </c>
      <c r="E3472" s="85" t="s">
        <v>6498</v>
      </c>
      <c r="F3472" s="85" t="s">
        <v>13</v>
      </c>
      <c r="G3472" s="85">
        <v>395660</v>
      </c>
      <c r="H3472" s="89"/>
      <c r="I3472" s="263" t="s">
        <v>720</v>
      </c>
      <c r="J3472" s="89"/>
      <c r="K3472" s="89"/>
      <c r="L3472" s="89"/>
      <c r="M3472" s="89"/>
      <c r="N3472" s="264">
        <v>2596353.3199999998</v>
      </c>
      <c r="O3472" s="264">
        <v>0</v>
      </c>
      <c r="P3472" s="89" t="s">
        <v>670</v>
      </c>
    </row>
    <row r="3473" spans="1:16" ht="38.25" hidden="1">
      <c r="A3473" s="261" t="s">
        <v>711</v>
      </c>
      <c r="B3473" s="89"/>
      <c r="C3473" s="262" t="s">
        <v>1405</v>
      </c>
      <c r="D3473" s="84">
        <v>43614</v>
      </c>
      <c r="E3473" s="85" t="s">
        <v>6499</v>
      </c>
      <c r="F3473" s="85" t="s">
        <v>13</v>
      </c>
      <c r="G3473" s="85">
        <v>395662</v>
      </c>
      <c r="H3473" s="89"/>
      <c r="I3473" s="263" t="s">
        <v>720</v>
      </c>
      <c r="J3473" s="89"/>
      <c r="K3473" s="89"/>
      <c r="L3473" s="89"/>
      <c r="M3473" s="89"/>
      <c r="N3473" s="264">
        <v>6730303.9500000002</v>
      </c>
      <c r="O3473" s="264">
        <v>0</v>
      </c>
      <c r="P3473" s="89" t="s">
        <v>670</v>
      </c>
    </row>
    <row r="3474" spans="1:16" ht="38.25" hidden="1">
      <c r="A3474" s="261" t="s">
        <v>711</v>
      </c>
      <c r="B3474" s="89"/>
      <c r="C3474" s="262" t="s">
        <v>1405</v>
      </c>
      <c r="D3474" s="84">
        <v>43614</v>
      </c>
      <c r="E3474" s="85" t="s">
        <v>6500</v>
      </c>
      <c r="F3474" s="85" t="s">
        <v>13</v>
      </c>
      <c r="G3474" s="85">
        <v>395664</v>
      </c>
      <c r="H3474" s="89"/>
      <c r="I3474" s="263" t="s">
        <v>720</v>
      </c>
      <c r="J3474" s="89"/>
      <c r="K3474" s="89"/>
      <c r="L3474" s="89"/>
      <c r="M3474" s="89"/>
      <c r="N3474" s="264">
        <v>4449750.87</v>
      </c>
      <c r="O3474" s="264">
        <v>0</v>
      </c>
      <c r="P3474" s="89" t="s">
        <v>670</v>
      </c>
    </row>
    <row r="3475" spans="1:16" ht="38.25" hidden="1">
      <c r="A3475" s="261" t="s">
        <v>711</v>
      </c>
      <c r="B3475" s="89"/>
      <c r="C3475" s="262" t="s">
        <v>1405</v>
      </c>
      <c r="D3475" s="84">
        <v>43614</v>
      </c>
      <c r="E3475" s="85" t="s">
        <v>6501</v>
      </c>
      <c r="F3475" s="85" t="s">
        <v>13</v>
      </c>
      <c r="G3475" s="85">
        <v>395666</v>
      </c>
      <c r="H3475" s="89"/>
      <c r="I3475" s="263" t="s">
        <v>720</v>
      </c>
      <c r="J3475" s="89"/>
      <c r="K3475" s="89"/>
      <c r="L3475" s="89"/>
      <c r="M3475" s="89"/>
      <c r="N3475" s="264">
        <v>5701257.6399999997</v>
      </c>
      <c r="O3475" s="264">
        <v>0</v>
      </c>
      <c r="P3475" s="89" t="s">
        <v>670</v>
      </c>
    </row>
    <row r="3476" spans="1:16" ht="38.25" hidden="1">
      <c r="A3476" s="261" t="s">
        <v>711</v>
      </c>
      <c r="B3476" s="89"/>
      <c r="C3476" s="262" t="s">
        <v>1405</v>
      </c>
      <c r="D3476" s="84">
        <v>43614</v>
      </c>
      <c r="E3476" s="85" t="s">
        <v>6502</v>
      </c>
      <c r="F3476" s="85" t="s">
        <v>13</v>
      </c>
      <c r="G3476" s="85">
        <v>395668</v>
      </c>
      <c r="H3476" s="89"/>
      <c r="I3476" s="263" t="s">
        <v>720</v>
      </c>
      <c r="J3476" s="89"/>
      <c r="K3476" s="89"/>
      <c r="L3476" s="89"/>
      <c r="M3476" s="89"/>
      <c r="N3476" s="264">
        <v>2199377.5299999998</v>
      </c>
      <c r="O3476" s="264">
        <v>0</v>
      </c>
      <c r="P3476" s="89" t="s">
        <v>670</v>
      </c>
    </row>
    <row r="3477" spans="1:16" ht="38.25" hidden="1">
      <c r="A3477" s="261" t="s">
        <v>711</v>
      </c>
      <c r="B3477" s="89"/>
      <c r="C3477" s="262" t="s">
        <v>1405</v>
      </c>
      <c r="D3477" s="84">
        <v>43614</v>
      </c>
      <c r="E3477" s="85" t="s">
        <v>6503</v>
      </c>
      <c r="F3477" s="85" t="s">
        <v>13</v>
      </c>
      <c r="G3477" s="85">
        <v>395670</v>
      </c>
      <c r="H3477" s="89"/>
      <c r="I3477" s="263" t="s">
        <v>720</v>
      </c>
      <c r="J3477" s="89"/>
      <c r="K3477" s="89"/>
      <c r="L3477" s="89"/>
      <c r="M3477" s="89"/>
      <c r="N3477" s="264">
        <v>15659173.82</v>
      </c>
      <c r="O3477" s="264">
        <v>0</v>
      </c>
      <c r="P3477" s="89" t="s">
        <v>670</v>
      </c>
    </row>
    <row r="3478" spans="1:16" ht="38.25" hidden="1">
      <c r="A3478" s="261" t="s">
        <v>711</v>
      </c>
      <c r="B3478" s="89"/>
      <c r="C3478" s="262" t="s">
        <v>1405</v>
      </c>
      <c r="D3478" s="84">
        <v>43614</v>
      </c>
      <c r="E3478" s="85" t="s">
        <v>6504</v>
      </c>
      <c r="F3478" s="85" t="s">
        <v>13</v>
      </c>
      <c r="G3478" s="85">
        <v>395672</v>
      </c>
      <c r="H3478" s="89"/>
      <c r="I3478" s="263" t="s">
        <v>720</v>
      </c>
      <c r="J3478" s="89"/>
      <c r="K3478" s="89"/>
      <c r="L3478" s="89"/>
      <c r="M3478" s="89"/>
      <c r="N3478" s="264">
        <v>6040848.7699999996</v>
      </c>
      <c r="O3478" s="264">
        <v>0</v>
      </c>
      <c r="P3478" s="89" t="s">
        <v>670</v>
      </c>
    </row>
    <row r="3479" spans="1:16" ht="38.25" hidden="1">
      <c r="A3479" s="261" t="s">
        <v>711</v>
      </c>
      <c r="B3479" s="89"/>
      <c r="C3479" s="262" t="s">
        <v>1405</v>
      </c>
      <c r="D3479" s="84">
        <v>43614</v>
      </c>
      <c r="E3479" s="85" t="s">
        <v>6505</v>
      </c>
      <c r="F3479" s="85" t="s">
        <v>13</v>
      </c>
      <c r="G3479" s="85">
        <v>395674</v>
      </c>
      <c r="H3479" s="89"/>
      <c r="I3479" s="263" t="s">
        <v>720</v>
      </c>
      <c r="J3479" s="89"/>
      <c r="K3479" s="89"/>
      <c r="L3479" s="89"/>
      <c r="M3479" s="89"/>
      <c r="N3479" s="264">
        <v>12221763.449999999</v>
      </c>
      <c r="O3479" s="264">
        <v>0</v>
      </c>
      <c r="P3479" s="89" t="s">
        <v>670</v>
      </c>
    </row>
    <row r="3480" spans="1:16" ht="38.25" hidden="1">
      <c r="A3480" s="261" t="s">
        <v>711</v>
      </c>
      <c r="B3480" s="89"/>
      <c r="C3480" s="262" t="s">
        <v>1405</v>
      </c>
      <c r="D3480" s="84">
        <v>43614</v>
      </c>
      <c r="E3480" s="85" t="s">
        <v>6506</v>
      </c>
      <c r="F3480" s="85" t="s">
        <v>13</v>
      </c>
      <c r="G3480" s="85">
        <v>395676</v>
      </c>
      <c r="H3480" s="89"/>
      <c r="I3480" s="263" t="s">
        <v>720</v>
      </c>
      <c r="J3480" s="89"/>
      <c r="K3480" s="89"/>
      <c r="L3480" s="89"/>
      <c r="M3480" s="89"/>
      <c r="N3480" s="264">
        <v>2248569.29</v>
      </c>
      <c r="O3480" s="264">
        <v>0</v>
      </c>
      <c r="P3480" s="89" t="s">
        <v>670</v>
      </c>
    </row>
    <row r="3481" spans="1:16" ht="38.25" hidden="1">
      <c r="A3481" s="261" t="s">
        <v>711</v>
      </c>
      <c r="B3481" s="89"/>
      <c r="C3481" s="262" t="s">
        <v>1405</v>
      </c>
      <c r="D3481" s="84">
        <v>43614</v>
      </c>
      <c r="E3481" s="85" t="s">
        <v>6507</v>
      </c>
      <c r="F3481" s="85" t="s">
        <v>13</v>
      </c>
      <c r="G3481" s="85">
        <v>395678</v>
      </c>
      <c r="H3481" s="89"/>
      <c r="I3481" s="263" t="s">
        <v>720</v>
      </c>
      <c r="J3481" s="89"/>
      <c r="K3481" s="89"/>
      <c r="L3481" s="89"/>
      <c r="M3481" s="89"/>
      <c r="N3481" s="264">
        <v>2880986.72</v>
      </c>
      <c r="O3481" s="264">
        <v>0</v>
      </c>
      <c r="P3481" s="89" t="s">
        <v>670</v>
      </c>
    </row>
    <row r="3482" spans="1:16" ht="38.25" hidden="1">
      <c r="A3482" s="261" t="s">
        <v>711</v>
      </c>
      <c r="B3482" s="89"/>
      <c r="C3482" s="262" t="s">
        <v>1405</v>
      </c>
      <c r="D3482" s="84">
        <v>43614</v>
      </c>
      <c r="E3482" s="85" t="s">
        <v>6508</v>
      </c>
      <c r="F3482" s="85" t="s">
        <v>13</v>
      </c>
      <c r="G3482" s="85">
        <v>395680</v>
      </c>
      <c r="H3482" s="89"/>
      <c r="I3482" s="263" t="s">
        <v>720</v>
      </c>
      <c r="J3482" s="89"/>
      <c r="K3482" s="89"/>
      <c r="L3482" s="89"/>
      <c r="M3482" s="89"/>
      <c r="N3482" s="264">
        <v>1111399.92</v>
      </c>
      <c r="O3482" s="264">
        <v>0</v>
      </c>
      <c r="P3482" s="89" t="s">
        <v>670</v>
      </c>
    </row>
    <row r="3483" spans="1:16" ht="38.25" hidden="1">
      <c r="A3483" s="261" t="s">
        <v>711</v>
      </c>
      <c r="B3483" s="89"/>
      <c r="C3483" s="262" t="s">
        <v>1405</v>
      </c>
      <c r="D3483" s="84">
        <v>43614</v>
      </c>
      <c r="E3483" s="85" t="s">
        <v>6509</v>
      </c>
      <c r="F3483" s="85" t="s">
        <v>13</v>
      </c>
      <c r="G3483" s="85">
        <v>395682</v>
      </c>
      <c r="H3483" s="89"/>
      <c r="I3483" s="263" t="s">
        <v>720</v>
      </c>
      <c r="J3483" s="89"/>
      <c r="K3483" s="89"/>
      <c r="L3483" s="89"/>
      <c r="M3483" s="89"/>
      <c r="N3483" s="264">
        <v>19929072.5</v>
      </c>
      <c r="O3483" s="264">
        <v>0</v>
      </c>
      <c r="P3483" s="89" t="s">
        <v>670</v>
      </c>
    </row>
    <row r="3484" spans="1:16" ht="38.25" hidden="1">
      <c r="A3484" s="261" t="s">
        <v>711</v>
      </c>
      <c r="B3484" s="89"/>
      <c r="C3484" s="262" t="s">
        <v>1405</v>
      </c>
      <c r="D3484" s="84">
        <v>43614</v>
      </c>
      <c r="E3484" s="85" t="s">
        <v>6510</v>
      </c>
      <c r="F3484" s="85" t="s">
        <v>13</v>
      </c>
      <c r="G3484" s="85">
        <v>395684</v>
      </c>
      <c r="H3484" s="89"/>
      <c r="I3484" s="263" t="s">
        <v>720</v>
      </c>
      <c r="J3484" s="89"/>
      <c r="K3484" s="89"/>
      <c r="L3484" s="89"/>
      <c r="M3484" s="89"/>
      <c r="N3484" s="264">
        <v>19540198.59</v>
      </c>
      <c r="O3484" s="264">
        <v>0</v>
      </c>
      <c r="P3484" s="89" t="s">
        <v>670</v>
      </c>
    </row>
    <row r="3485" spans="1:16" ht="38.25" hidden="1">
      <c r="A3485" s="261" t="s">
        <v>711</v>
      </c>
      <c r="B3485" s="89"/>
      <c r="C3485" s="262" t="s">
        <v>1405</v>
      </c>
      <c r="D3485" s="84">
        <v>43614</v>
      </c>
      <c r="E3485" s="85" t="s">
        <v>6511</v>
      </c>
      <c r="F3485" s="85" t="s">
        <v>13</v>
      </c>
      <c r="G3485" s="85">
        <v>395686</v>
      </c>
      <c r="H3485" s="89"/>
      <c r="I3485" s="263" t="s">
        <v>720</v>
      </c>
      <c r="J3485" s="89"/>
      <c r="K3485" s="89"/>
      <c r="L3485" s="89"/>
      <c r="M3485" s="89"/>
      <c r="N3485" s="264">
        <v>9650753.3000000007</v>
      </c>
      <c r="O3485" s="264">
        <v>0</v>
      </c>
      <c r="P3485" s="89" t="s">
        <v>670</v>
      </c>
    </row>
    <row r="3486" spans="1:16" ht="38.25" hidden="1">
      <c r="A3486" s="261" t="s">
        <v>711</v>
      </c>
      <c r="B3486" s="89"/>
      <c r="C3486" s="262" t="s">
        <v>1405</v>
      </c>
      <c r="D3486" s="84">
        <v>43614</v>
      </c>
      <c r="E3486" s="85" t="s">
        <v>6512</v>
      </c>
      <c r="F3486" s="85" t="s">
        <v>13</v>
      </c>
      <c r="G3486" s="85">
        <v>395688</v>
      </c>
      <c r="H3486" s="89"/>
      <c r="I3486" s="263" t="s">
        <v>720</v>
      </c>
      <c r="J3486" s="89"/>
      <c r="K3486" s="89"/>
      <c r="L3486" s="89"/>
      <c r="M3486" s="89"/>
      <c r="N3486" s="264">
        <v>11107.44</v>
      </c>
      <c r="O3486" s="264">
        <v>0</v>
      </c>
      <c r="P3486" s="89" t="s">
        <v>670</v>
      </c>
    </row>
    <row r="3487" spans="1:16" ht="38.25" hidden="1">
      <c r="A3487" s="261" t="s">
        <v>711</v>
      </c>
      <c r="B3487" s="89"/>
      <c r="C3487" s="262" t="s">
        <v>1405</v>
      </c>
      <c r="D3487" s="84">
        <v>43614</v>
      </c>
      <c r="E3487" s="85" t="s">
        <v>6513</v>
      </c>
      <c r="F3487" s="85" t="s">
        <v>13</v>
      </c>
      <c r="G3487" s="85">
        <v>395690</v>
      </c>
      <c r="H3487" s="89"/>
      <c r="I3487" s="263" t="s">
        <v>720</v>
      </c>
      <c r="J3487" s="89"/>
      <c r="K3487" s="89"/>
      <c r="L3487" s="89"/>
      <c r="M3487" s="89"/>
      <c r="N3487" s="264">
        <v>1028933.25</v>
      </c>
      <c r="O3487" s="264">
        <v>0</v>
      </c>
      <c r="P3487" s="89" t="s">
        <v>670</v>
      </c>
    </row>
    <row r="3488" spans="1:16" ht="38.25" hidden="1">
      <c r="A3488" s="261" t="s">
        <v>711</v>
      </c>
      <c r="B3488" s="89"/>
      <c r="C3488" s="262" t="s">
        <v>1405</v>
      </c>
      <c r="D3488" s="84">
        <v>43614</v>
      </c>
      <c r="E3488" s="85" t="s">
        <v>6514</v>
      </c>
      <c r="F3488" s="85" t="s">
        <v>13</v>
      </c>
      <c r="G3488" s="85">
        <v>395692</v>
      </c>
      <c r="H3488" s="89"/>
      <c r="I3488" s="263" t="s">
        <v>720</v>
      </c>
      <c r="J3488" s="89"/>
      <c r="K3488" s="89"/>
      <c r="L3488" s="89"/>
      <c r="M3488" s="89"/>
      <c r="N3488" s="264">
        <v>1073.3800000000001</v>
      </c>
      <c r="O3488" s="264">
        <v>0</v>
      </c>
      <c r="P3488" s="89" t="s">
        <v>670</v>
      </c>
    </row>
    <row r="3489" spans="1:16" ht="38.25" hidden="1">
      <c r="A3489" s="261" t="s">
        <v>711</v>
      </c>
      <c r="B3489" s="89"/>
      <c r="C3489" s="262" t="s">
        <v>1405</v>
      </c>
      <c r="D3489" s="84">
        <v>43614</v>
      </c>
      <c r="E3489" s="85" t="s">
        <v>6515</v>
      </c>
      <c r="F3489" s="85" t="s">
        <v>13</v>
      </c>
      <c r="G3489" s="85">
        <v>395694</v>
      </c>
      <c r="H3489" s="89"/>
      <c r="I3489" s="263" t="s">
        <v>720</v>
      </c>
      <c r="J3489" s="89"/>
      <c r="K3489" s="89"/>
      <c r="L3489" s="89"/>
      <c r="M3489" s="89"/>
      <c r="N3489" s="264">
        <v>17409.38</v>
      </c>
      <c r="O3489" s="264">
        <v>0</v>
      </c>
      <c r="P3489" s="89" t="s">
        <v>670</v>
      </c>
    </row>
    <row r="3490" spans="1:16" ht="38.25" hidden="1">
      <c r="A3490" s="261" t="s">
        <v>711</v>
      </c>
      <c r="B3490" s="89"/>
      <c r="C3490" s="262" t="s">
        <v>1405</v>
      </c>
      <c r="D3490" s="84">
        <v>43614</v>
      </c>
      <c r="E3490" s="85" t="s">
        <v>6516</v>
      </c>
      <c r="F3490" s="85" t="s">
        <v>13</v>
      </c>
      <c r="G3490" s="85">
        <v>395696</v>
      </c>
      <c r="H3490" s="89"/>
      <c r="I3490" s="263" t="s">
        <v>720</v>
      </c>
      <c r="J3490" s="89"/>
      <c r="K3490" s="89"/>
      <c r="L3490" s="89"/>
      <c r="M3490" s="89"/>
      <c r="N3490" s="264">
        <v>6354.01</v>
      </c>
      <c r="O3490" s="264">
        <v>0</v>
      </c>
      <c r="P3490" s="89" t="s">
        <v>670</v>
      </c>
    </row>
    <row r="3491" spans="1:16" ht="38.25" hidden="1">
      <c r="A3491" s="261" t="s">
        <v>711</v>
      </c>
      <c r="B3491" s="89"/>
      <c r="C3491" s="262" t="s">
        <v>1405</v>
      </c>
      <c r="D3491" s="84">
        <v>43614</v>
      </c>
      <c r="E3491" s="85" t="s">
        <v>6517</v>
      </c>
      <c r="F3491" s="85" t="s">
        <v>13</v>
      </c>
      <c r="G3491" s="85">
        <v>395698</v>
      </c>
      <c r="H3491" s="89"/>
      <c r="I3491" s="263" t="s">
        <v>720</v>
      </c>
      <c r="J3491" s="89"/>
      <c r="K3491" s="89"/>
      <c r="L3491" s="89"/>
      <c r="M3491" s="89"/>
      <c r="N3491" s="264">
        <v>1646.74</v>
      </c>
      <c r="O3491" s="264">
        <v>0</v>
      </c>
      <c r="P3491" s="89" t="s">
        <v>670</v>
      </c>
    </row>
    <row r="3492" spans="1:16" ht="38.25" hidden="1">
      <c r="A3492" s="261" t="s">
        <v>711</v>
      </c>
      <c r="B3492" s="89"/>
      <c r="C3492" s="262" t="s">
        <v>1405</v>
      </c>
      <c r="D3492" s="84">
        <v>43614</v>
      </c>
      <c r="E3492" s="85" t="s">
        <v>6518</v>
      </c>
      <c r="F3492" s="85" t="s">
        <v>13</v>
      </c>
      <c r="G3492" s="85">
        <v>395700</v>
      </c>
      <c r="H3492" s="89"/>
      <c r="I3492" s="263" t="s">
        <v>720</v>
      </c>
      <c r="J3492" s="89"/>
      <c r="K3492" s="89"/>
      <c r="L3492" s="89"/>
      <c r="M3492" s="89"/>
      <c r="N3492" s="264">
        <v>6152.87</v>
      </c>
      <c r="O3492" s="264">
        <v>0</v>
      </c>
      <c r="P3492" s="89" t="s">
        <v>670</v>
      </c>
    </row>
    <row r="3493" spans="1:16" ht="38.25" hidden="1">
      <c r="A3493" s="261" t="s">
        <v>711</v>
      </c>
      <c r="B3493" s="89"/>
      <c r="C3493" s="262" t="s">
        <v>1405</v>
      </c>
      <c r="D3493" s="84">
        <v>43614</v>
      </c>
      <c r="E3493" s="85" t="s">
        <v>6519</v>
      </c>
      <c r="F3493" s="85" t="s">
        <v>13</v>
      </c>
      <c r="G3493" s="85">
        <v>395702</v>
      </c>
      <c r="H3493" s="89"/>
      <c r="I3493" s="263" t="s">
        <v>720</v>
      </c>
      <c r="J3493" s="89"/>
      <c r="K3493" s="89"/>
      <c r="L3493" s="89"/>
      <c r="M3493" s="89"/>
      <c r="N3493" s="264">
        <v>2948.22</v>
      </c>
      <c r="O3493" s="264">
        <v>0</v>
      </c>
      <c r="P3493" s="89" t="s">
        <v>670</v>
      </c>
    </row>
    <row r="3494" spans="1:16" ht="38.25" hidden="1">
      <c r="A3494" s="261" t="s">
        <v>711</v>
      </c>
      <c r="B3494" s="89"/>
      <c r="C3494" s="262" t="s">
        <v>1405</v>
      </c>
      <c r="D3494" s="84">
        <v>43614</v>
      </c>
      <c r="E3494" s="85" t="s">
        <v>6520</v>
      </c>
      <c r="F3494" s="85" t="s">
        <v>13</v>
      </c>
      <c r="G3494" s="85">
        <v>395704</v>
      </c>
      <c r="H3494" s="89"/>
      <c r="I3494" s="263" t="s">
        <v>720</v>
      </c>
      <c r="J3494" s="89"/>
      <c r="K3494" s="89"/>
      <c r="L3494" s="89"/>
      <c r="M3494" s="89"/>
      <c r="N3494" s="264">
        <v>47816.94</v>
      </c>
      <c r="O3494" s="264">
        <v>0</v>
      </c>
      <c r="P3494" s="89" t="s">
        <v>670</v>
      </c>
    </row>
    <row r="3495" spans="1:16" ht="38.25" hidden="1">
      <c r="A3495" s="261" t="s">
        <v>711</v>
      </c>
      <c r="B3495" s="89"/>
      <c r="C3495" s="262" t="s">
        <v>1405</v>
      </c>
      <c r="D3495" s="84">
        <v>43614</v>
      </c>
      <c r="E3495" s="85" t="s">
        <v>6521</v>
      </c>
      <c r="F3495" s="85" t="s">
        <v>13</v>
      </c>
      <c r="G3495" s="85">
        <v>395706</v>
      </c>
      <c r="H3495" s="89"/>
      <c r="I3495" s="263" t="s">
        <v>720</v>
      </c>
      <c r="J3495" s="89"/>
      <c r="K3495" s="89"/>
      <c r="L3495" s="89"/>
      <c r="M3495" s="89"/>
      <c r="N3495" s="264">
        <v>4506.13</v>
      </c>
      <c r="O3495" s="264">
        <v>0</v>
      </c>
      <c r="P3495" s="89" t="s">
        <v>670</v>
      </c>
    </row>
    <row r="3496" spans="1:16" ht="38.25" hidden="1">
      <c r="A3496" s="261" t="s">
        <v>711</v>
      </c>
      <c r="B3496" s="89"/>
      <c r="C3496" s="262" t="s">
        <v>1405</v>
      </c>
      <c r="D3496" s="84">
        <v>43614</v>
      </c>
      <c r="E3496" s="85" t="s">
        <v>6522</v>
      </c>
      <c r="F3496" s="85" t="s">
        <v>13</v>
      </c>
      <c r="G3496" s="85">
        <v>395708</v>
      </c>
      <c r="H3496" s="89"/>
      <c r="I3496" s="263" t="s">
        <v>720</v>
      </c>
      <c r="J3496" s="89"/>
      <c r="K3496" s="89"/>
      <c r="L3496" s="89"/>
      <c r="M3496" s="89"/>
      <c r="N3496" s="264">
        <v>6301.94</v>
      </c>
      <c r="O3496" s="264">
        <v>0</v>
      </c>
      <c r="P3496" s="89" t="s">
        <v>670</v>
      </c>
    </row>
    <row r="3497" spans="1:16" ht="38.25" hidden="1">
      <c r="A3497" s="261" t="s">
        <v>711</v>
      </c>
      <c r="B3497" s="89"/>
      <c r="C3497" s="262" t="s">
        <v>1405</v>
      </c>
      <c r="D3497" s="84">
        <v>43614</v>
      </c>
      <c r="E3497" s="85" t="s">
        <v>6523</v>
      </c>
      <c r="F3497" s="85" t="s">
        <v>13</v>
      </c>
      <c r="G3497" s="85">
        <v>395710</v>
      </c>
      <c r="H3497" s="89"/>
      <c r="I3497" s="263" t="s">
        <v>720</v>
      </c>
      <c r="J3497" s="89"/>
      <c r="K3497" s="89"/>
      <c r="L3497" s="89"/>
      <c r="M3497" s="89"/>
      <c r="N3497" s="264">
        <v>35019.410000000003</v>
      </c>
      <c r="O3497" s="264">
        <v>0</v>
      </c>
      <c r="P3497" s="89" t="s">
        <v>670</v>
      </c>
    </row>
    <row r="3498" spans="1:16" ht="38.25" hidden="1">
      <c r="A3498" s="261" t="s">
        <v>711</v>
      </c>
      <c r="B3498" s="89"/>
      <c r="C3498" s="262" t="s">
        <v>1405</v>
      </c>
      <c r="D3498" s="84">
        <v>43614</v>
      </c>
      <c r="E3498" s="85" t="s">
        <v>6524</v>
      </c>
      <c r="F3498" s="85" t="s">
        <v>13</v>
      </c>
      <c r="G3498" s="85">
        <v>395712</v>
      </c>
      <c r="H3498" s="89"/>
      <c r="I3498" s="263" t="s">
        <v>720</v>
      </c>
      <c r="J3498" s="89"/>
      <c r="K3498" s="89"/>
      <c r="L3498" s="89"/>
      <c r="M3498" s="89"/>
      <c r="N3498" s="264">
        <v>25057239.710000001</v>
      </c>
      <c r="O3498" s="264">
        <v>0</v>
      </c>
      <c r="P3498" s="89" t="s">
        <v>670</v>
      </c>
    </row>
    <row r="3499" spans="1:16" ht="38.25" hidden="1">
      <c r="A3499" s="261" t="s">
        <v>711</v>
      </c>
      <c r="B3499" s="89"/>
      <c r="C3499" s="262" t="s">
        <v>1405</v>
      </c>
      <c r="D3499" s="84">
        <v>43614</v>
      </c>
      <c r="E3499" s="85" t="s">
        <v>6525</v>
      </c>
      <c r="F3499" s="85" t="s">
        <v>13</v>
      </c>
      <c r="G3499" s="85">
        <v>395714</v>
      </c>
      <c r="H3499" s="89"/>
      <c r="I3499" s="263" t="s">
        <v>720</v>
      </c>
      <c r="J3499" s="89"/>
      <c r="K3499" s="89"/>
      <c r="L3499" s="89"/>
      <c r="M3499" s="89"/>
      <c r="N3499" s="264">
        <v>115770665.94</v>
      </c>
      <c r="O3499" s="264">
        <v>0</v>
      </c>
      <c r="P3499" s="89" t="s">
        <v>670</v>
      </c>
    </row>
    <row r="3500" spans="1:16" ht="38.25" hidden="1">
      <c r="A3500" s="261" t="s">
        <v>711</v>
      </c>
      <c r="B3500" s="89"/>
      <c r="C3500" s="262" t="s">
        <v>1405</v>
      </c>
      <c r="D3500" s="84">
        <v>43614</v>
      </c>
      <c r="E3500" s="85" t="s">
        <v>6526</v>
      </c>
      <c r="F3500" s="85" t="s">
        <v>13</v>
      </c>
      <c r="G3500" s="85">
        <v>395716</v>
      </c>
      <c r="H3500" s="89"/>
      <c r="I3500" s="263" t="s">
        <v>720</v>
      </c>
      <c r="J3500" s="89"/>
      <c r="K3500" s="89"/>
      <c r="L3500" s="89"/>
      <c r="M3500" s="89"/>
      <c r="N3500" s="264">
        <v>49758165.880000003</v>
      </c>
      <c r="O3500" s="264">
        <v>0</v>
      </c>
      <c r="P3500" s="89" t="s">
        <v>670</v>
      </c>
    </row>
    <row r="3501" spans="1:16" ht="38.25" hidden="1">
      <c r="A3501" s="261" t="s">
        <v>711</v>
      </c>
      <c r="B3501" s="89"/>
      <c r="C3501" s="262" t="s">
        <v>1405</v>
      </c>
      <c r="D3501" s="84">
        <v>43614</v>
      </c>
      <c r="E3501" s="85" t="s">
        <v>6527</v>
      </c>
      <c r="F3501" s="85" t="s">
        <v>13</v>
      </c>
      <c r="G3501" s="85">
        <v>395718</v>
      </c>
      <c r="H3501" s="89"/>
      <c r="I3501" s="263" t="s">
        <v>720</v>
      </c>
      <c r="J3501" s="89"/>
      <c r="K3501" s="89"/>
      <c r="L3501" s="89"/>
      <c r="M3501" s="89"/>
      <c r="N3501" s="264">
        <v>8565503.9100000001</v>
      </c>
      <c r="O3501" s="264">
        <v>0</v>
      </c>
      <c r="P3501" s="89" t="s">
        <v>670</v>
      </c>
    </row>
    <row r="3502" spans="1:16" ht="38.25" hidden="1">
      <c r="A3502" s="261" t="s">
        <v>711</v>
      </c>
      <c r="B3502" s="89"/>
      <c r="C3502" s="262" t="s">
        <v>1405</v>
      </c>
      <c r="D3502" s="84">
        <v>43614</v>
      </c>
      <c r="E3502" s="85" t="s">
        <v>6528</v>
      </c>
      <c r="F3502" s="85" t="s">
        <v>13</v>
      </c>
      <c r="G3502" s="85">
        <v>395720</v>
      </c>
      <c r="H3502" s="89"/>
      <c r="I3502" s="263" t="s">
        <v>720</v>
      </c>
      <c r="J3502" s="89"/>
      <c r="K3502" s="89"/>
      <c r="L3502" s="89"/>
      <c r="M3502" s="89"/>
      <c r="N3502" s="264">
        <v>17978.55</v>
      </c>
      <c r="O3502" s="264">
        <v>0</v>
      </c>
      <c r="P3502" s="89" t="s">
        <v>670</v>
      </c>
    </row>
    <row r="3503" spans="1:16" ht="38.25" hidden="1">
      <c r="A3503" s="261" t="s">
        <v>711</v>
      </c>
      <c r="B3503" s="89"/>
      <c r="C3503" s="262" t="s">
        <v>1405</v>
      </c>
      <c r="D3503" s="84">
        <v>43614</v>
      </c>
      <c r="E3503" s="85" t="s">
        <v>6529</v>
      </c>
      <c r="F3503" s="85" t="s">
        <v>13</v>
      </c>
      <c r="G3503" s="85">
        <v>395722</v>
      </c>
      <c r="H3503" s="89"/>
      <c r="I3503" s="263" t="s">
        <v>720</v>
      </c>
      <c r="J3503" s="89"/>
      <c r="K3503" s="89"/>
      <c r="L3503" s="89"/>
      <c r="M3503" s="89"/>
      <c r="N3503" s="264">
        <v>374618.36</v>
      </c>
      <c r="O3503" s="264">
        <v>0</v>
      </c>
      <c r="P3503" s="89" t="s">
        <v>670</v>
      </c>
    </row>
    <row r="3504" spans="1:16" ht="38.25" hidden="1">
      <c r="A3504" s="261" t="s">
        <v>711</v>
      </c>
      <c r="B3504" s="89"/>
      <c r="C3504" s="262" t="s">
        <v>1405</v>
      </c>
      <c r="D3504" s="84">
        <v>43614</v>
      </c>
      <c r="E3504" s="85" t="s">
        <v>6530</v>
      </c>
      <c r="F3504" s="85" t="s">
        <v>13</v>
      </c>
      <c r="G3504" s="85">
        <v>395724</v>
      </c>
      <c r="H3504" s="89"/>
      <c r="I3504" s="263" t="s">
        <v>720</v>
      </c>
      <c r="J3504" s="89"/>
      <c r="K3504" s="89"/>
      <c r="L3504" s="89"/>
      <c r="M3504" s="89"/>
      <c r="N3504" s="264">
        <v>17233678.969999999</v>
      </c>
      <c r="O3504" s="264">
        <v>0</v>
      </c>
      <c r="P3504" s="89" t="s">
        <v>670</v>
      </c>
    </row>
    <row r="3505" spans="1:16" ht="38.25" hidden="1">
      <c r="A3505" s="261" t="s">
        <v>711</v>
      </c>
      <c r="B3505" s="89"/>
      <c r="C3505" s="262" t="s">
        <v>1405</v>
      </c>
      <c r="D3505" s="84">
        <v>43614</v>
      </c>
      <c r="E3505" s="85" t="s">
        <v>6531</v>
      </c>
      <c r="F3505" s="85" t="s">
        <v>13</v>
      </c>
      <c r="G3505" s="85">
        <v>395726</v>
      </c>
      <c r="H3505" s="89"/>
      <c r="I3505" s="263" t="s">
        <v>720</v>
      </c>
      <c r="J3505" s="89"/>
      <c r="K3505" s="89"/>
      <c r="L3505" s="89"/>
      <c r="M3505" s="89"/>
      <c r="N3505" s="264">
        <v>4466343.63</v>
      </c>
      <c r="O3505" s="264">
        <v>0</v>
      </c>
      <c r="P3505" s="89" t="s">
        <v>670</v>
      </c>
    </row>
    <row r="3506" spans="1:16" ht="38.25" hidden="1">
      <c r="A3506" s="261" t="s">
        <v>711</v>
      </c>
      <c r="B3506" s="89"/>
      <c r="C3506" s="262" t="s">
        <v>1405</v>
      </c>
      <c r="D3506" s="84">
        <v>43614</v>
      </c>
      <c r="E3506" s="85" t="s">
        <v>6532</v>
      </c>
      <c r="F3506" s="85" t="s">
        <v>13</v>
      </c>
      <c r="G3506" s="85">
        <v>395728</v>
      </c>
      <c r="H3506" s="89"/>
      <c r="I3506" s="263" t="s">
        <v>720</v>
      </c>
      <c r="J3506" s="89"/>
      <c r="K3506" s="89"/>
      <c r="L3506" s="89"/>
      <c r="M3506" s="89"/>
      <c r="N3506" s="264">
        <v>10647258.300000001</v>
      </c>
      <c r="O3506" s="264">
        <v>0</v>
      </c>
      <c r="P3506" s="89" t="s">
        <v>670</v>
      </c>
    </row>
    <row r="3507" spans="1:16" ht="38.25" hidden="1">
      <c r="A3507" s="261" t="s">
        <v>711</v>
      </c>
      <c r="B3507" s="89"/>
      <c r="C3507" s="262" t="s">
        <v>1405</v>
      </c>
      <c r="D3507" s="84">
        <v>43614</v>
      </c>
      <c r="E3507" s="85" t="s">
        <v>6533</v>
      </c>
      <c r="F3507" s="85" t="s">
        <v>13</v>
      </c>
      <c r="G3507" s="85">
        <v>395730</v>
      </c>
      <c r="H3507" s="89"/>
      <c r="I3507" s="263" t="s">
        <v>720</v>
      </c>
      <c r="J3507" s="89"/>
      <c r="K3507" s="89"/>
      <c r="L3507" s="89"/>
      <c r="M3507" s="89"/>
      <c r="N3507" s="264">
        <v>4659.38</v>
      </c>
      <c r="O3507" s="264">
        <v>0</v>
      </c>
      <c r="P3507" s="89" t="s">
        <v>670</v>
      </c>
    </row>
    <row r="3508" spans="1:16" ht="38.25" hidden="1">
      <c r="A3508" s="261" t="s">
        <v>711</v>
      </c>
      <c r="B3508" s="89"/>
      <c r="C3508" s="262" t="s">
        <v>1405</v>
      </c>
      <c r="D3508" s="84">
        <v>43614</v>
      </c>
      <c r="E3508" s="85" t="s">
        <v>6534</v>
      </c>
      <c r="F3508" s="85" t="s">
        <v>13</v>
      </c>
      <c r="G3508" s="85">
        <v>395732</v>
      </c>
      <c r="H3508" s="89"/>
      <c r="I3508" s="263" t="s">
        <v>720</v>
      </c>
      <c r="J3508" s="89"/>
      <c r="K3508" s="89"/>
      <c r="L3508" s="89"/>
      <c r="M3508" s="89"/>
      <c r="N3508" s="264">
        <v>17409.38</v>
      </c>
      <c r="O3508" s="264">
        <v>0</v>
      </c>
      <c r="P3508" s="89" t="s">
        <v>670</v>
      </c>
    </row>
    <row r="3509" spans="1:16" ht="38.25" hidden="1">
      <c r="A3509" s="261" t="s">
        <v>711</v>
      </c>
      <c r="B3509" s="89"/>
      <c r="C3509" s="262" t="s">
        <v>1405</v>
      </c>
      <c r="D3509" s="84">
        <v>43614</v>
      </c>
      <c r="E3509" s="85" t="s">
        <v>6535</v>
      </c>
      <c r="F3509" s="85" t="s">
        <v>13</v>
      </c>
      <c r="G3509" s="85">
        <v>395734</v>
      </c>
      <c r="H3509" s="89"/>
      <c r="I3509" s="263" t="s">
        <v>720</v>
      </c>
      <c r="J3509" s="89"/>
      <c r="K3509" s="89"/>
      <c r="L3509" s="89"/>
      <c r="M3509" s="89"/>
      <c r="N3509" s="264">
        <v>17409.38</v>
      </c>
      <c r="O3509" s="264">
        <v>0</v>
      </c>
      <c r="P3509" s="89" t="s">
        <v>670</v>
      </c>
    </row>
    <row r="3510" spans="1:16" ht="38.25" hidden="1">
      <c r="A3510" s="261" t="s">
        <v>711</v>
      </c>
      <c r="B3510" s="89"/>
      <c r="C3510" s="262" t="s">
        <v>1405</v>
      </c>
      <c r="D3510" s="84">
        <v>43614</v>
      </c>
      <c r="E3510" s="85" t="s">
        <v>6536</v>
      </c>
      <c r="F3510" s="85" t="s">
        <v>13</v>
      </c>
      <c r="G3510" s="85">
        <v>395736</v>
      </c>
      <c r="H3510" s="89"/>
      <c r="I3510" s="263" t="s">
        <v>720</v>
      </c>
      <c r="J3510" s="89"/>
      <c r="K3510" s="89"/>
      <c r="L3510" s="89"/>
      <c r="M3510" s="89"/>
      <c r="N3510" s="264">
        <v>17409.38</v>
      </c>
      <c r="O3510" s="264">
        <v>0</v>
      </c>
      <c r="P3510" s="89" t="s">
        <v>670</v>
      </c>
    </row>
    <row r="3511" spans="1:16" ht="38.25" hidden="1">
      <c r="A3511" s="261" t="s">
        <v>711</v>
      </c>
      <c r="B3511" s="89"/>
      <c r="C3511" s="262" t="s">
        <v>1405</v>
      </c>
      <c r="D3511" s="84">
        <v>43614</v>
      </c>
      <c r="E3511" s="85" t="s">
        <v>6537</v>
      </c>
      <c r="F3511" s="85" t="s">
        <v>13</v>
      </c>
      <c r="G3511" s="85">
        <v>395738</v>
      </c>
      <c r="H3511" s="89"/>
      <c r="I3511" s="263" t="s">
        <v>720</v>
      </c>
      <c r="J3511" s="89"/>
      <c r="K3511" s="89"/>
      <c r="L3511" s="89"/>
      <c r="M3511" s="89"/>
      <c r="N3511" s="264">
        <v>17409.38</v>
      </c>
      <c r="O3511" s="264">
        <v>0</v>
      </c>
      <c r="P3511" s="89" t="s">
        <v>670</v>
      </c>
    </row>
    <row r="3512" spans="1:16" ht="38.25" hidden="1">
      <c r="A3512" s="261" t="s">
        <v>711</v>
      </c>
      <c r="B3512" s="89"/>
      <c r="C3512" s="262" t="s">
        <v>1405</v>
      </c>
      <c r="D3512" s="84">
        <v>43614</v>
      </c>
      <c r="E3512" s="85" t="s">
        <v>6538</v>
      </c>
      <c r="F3512" s="85" t="s">
        <v>13</v>
      </c>
      <c r="G3512" s="85">
        <v>395740</v>
      </c>
      <c r="H3512" s="89"/>
      <c r="I3512" s="263" t="s">
        <v>720</v>
      </c>
      <c r="J3512" s="89"/>
      <c r="K3512" s="89"/>
      <c r="L3512" s="89"/>
      <c r="M3512" s="89"/>
      <c r="N3512" s="264">
        <v>331721.13</v>
      </c>
      <c r="O3512" s="264">
        <v>0</v>
      </c>
      <c r="P3512" s="89" t="s">
        <v>670</v>
      </c>
    </row>
    <row r="3513" spans="1:16" ht="38.25" hidden="1">
      <c r="A3513" s="261" t="s">
        <v>711</v>
      </c>
      <c r="B3513" s="89"/>
      <c r="C3513" s="262" t="s">
        <v>1405</v>
      </c>
      <c r="D3513" s="84">
        <v>43614</v>
      </c>
      <c r="E3513" s="85" t="s">
        <v>6539</v>
      </c>
      <c r="F3513" s="85" t="s">
        <v>13</v>
      </c>
      <c r="G3513" s="85">
        <v>395742</v>
      </c>
      <c r="H3513" s="89"/>
      <c r="I3513" s="263" t="s">
        <v>720</v>
      </c>
      <c r="J3513" s="89"/>
      <c r="K3513" s="89"/>
      <c r="L3513" s="89"/>
      <c r="M3513" s="89"/>
      <c r="N3513" s="264">
        <v>3925.64</v>
      </c>
      <c r="O3513" s="264">
        <v>0</v>
      </c>
      <c r="P3513" s="89" t="s">
        <v>670</v>
      </c>
    </row>
    <row r="3514" spans="1:16" ht="38.25" hidden="1">
      <c r="A3514" s="261" t="s">
        <v>711</v>
      </c>
      <c r="B3514" s="89"/>
      <c r="C3514" s="262" t="s">
        <v>1405</v>
      </c>
      <c r="D3514" s="84">
        <v>43614</v>
      </c>
      <c r="E3514" s="85" t="s">
        <v>6540</v>
      </c>
      <c r="F3514" s="85" t="s">
        <v>13</v>
      </c>
      <c r="G3514" s="85">
        <v>395744</v>
      </c>
      <c r="H3514" s="89"/>
      <c r="I3514" s="263" t="s">
        <v>720</v>
      </c>
      <c r="J3514" s="89"/>
      <c r="K3514" s="89"/>
      <c r="L3514" s="89"/>
      <c r="M3514" s="89"/>
      <c r="N3514" s="264">
        <v>379.36</v>
      </c>
      <c r="O3514" s="264">
        <v>0</v>
      </c>
      <c r="P3514" s="89" t="s">
        <v>670</v>
      </c>
    </row>
    <row r="3515" spans="1:16" ht="38.25" hidden="1">
      <c r="A3515" s="261" t="s">
        <v>711</v>
      </c>
      <c r="B3515" s="89"/>
      <c r="C3515" s="262" t="s">
        <v>1405</v>
      </c>
      <c r="D3515" s="84">
        <v>43614</v>
      </c>
      <c r="E3515" s="85" t="s">
        <v>6541</v>
      </c>
      <c r="F3515" s="85" t="s">
        <v>13</v>
      </c>
      <c r="G3515" s="85">
        <v>395746</v>
      </c>
      <c r="H3515" s="89"/>
      <c r="I3515" s="263" t="s">
        <v>720</v>
      </c>
      <c r="J3515" s="89"/>
      <c r="K3515" s="89"/>
      <c r="L3515" s="89"/>
      <c r="M3515" s="89"/>
      <c r="N3515" s="264">
        <v>6152.87</v>
      </c>
      <c r="O3515" s="264">
        <v>0</v>
      </c>
      <c r="P3515" s="89" t="s">
        <v>670</v>
      </c>
    </row>
    <row r="3516" spans="1:16" ht="38.25" hidden="1">
      <c r="A3516" s="261" t="s">
        <v>711</v>
      </c>
      <c r="B3516" s="89"/>
      <c r="C3516" s="262" t="s">
        <v>1405</v>
      </c>
      <c r="D3516" s="84">
        <v>43614</v>
      </c>
      <c r="E3516" s="85" t="s">
        <v>6542</v>
      </c>
      <c r="F3516" s="85" t="s">
        <v>13</v>
      </c>
      <c r="G3516" s="85">
        <v>395748</v>
      </c>
      <c r="H3516" s="89"/>
      <c r="I3516" s="263" t="s">
        <v>720</v>
      </c>
      <c r="J3516" s="89"/>
      <c r="K3516" s="89"/>
      <c r="L3516" s="89"/>
      <c r="M3516" s="89"/>
      <c r="N3516" s="264">
        <v>6152.87</v>
      </c>
      <c r="O3516" s="264">
        <v>0</v>
      </c>
      <c r="P3516" s="89" t="s">
        <v>670</v>
      </c>
    </row>
    <row r="3517" spans="1:16" ht="38.25" hidden="1">
      <c r="A3517" s="261" t="s">
        <v>711</v>
      </c>
      <c r="B3517" s="89"/>
      <c r="C3517" s="262" t="s">
        <v>1405</v>
      </c>
      <c r="D3517" s="84">
        <v>43614</v>
      </c>
      <c r="E3517" s="85" t="s">
        <v>6543</v>
      </c>
      <c r="F3517" s="85" t="s">
        <v>13</v>
      </c>
      <c r="G3517" s="85">
        <v>395750</v>
      </c>
      <c r="H3517" s="89"/>
      <c r="I3517" s="263" t="s">
        <v>720</v>
      </c>
      <c r="J3517" s="89"/>
      <c r="K3517" s="89"/>
      <c r="L3517" s="89"/>
      <c r="M3517" s="89"/>
      <c r="N3517" s="264">
        <v>6152.87</v>
      </c>
      <c r="O3517" s="264">
        <v>0</v>
      </c>
      <c r="P3517" s="89" t="s">
        <v>670</v>
      </c>
    </row>
    <row r="3518" spans="1:16" ht="38.25" hidden="1">
      <c r="A3518" s="261" t="s">
        <v>711</v>
      </c>
      <c r="B3518" s="89"/>
      <c r="C3518" s="262" t="s">
        <v>1405</v>
      </c>
      <c r="D3518" s="84">
        <v>43614</v>
      </c>
      <c r="E3518" s="85" t="s">
        <v>6544</v>
      </c>
      <c r="F3518" s="85" t="s">
        <v>13</v>
      </c>
      <c r="G3518" s="85">
        <v>395752</v>
      </c>
      <c r="H3518" s="89"/>
      <c r="I3518" s="263" t="s">
        <v>720</v>
      </c>
      <c r="J3518" s="89"/>
      <c r="K3518" s="89"/>
      <c r="L3518" s="89"/>
      <c r="M3518" s="89"/>
      <c r="N3518" s="264">
        <v>6152.87</v>
      </c>
      <c r="O3518" s="264">
        <v>0</v>
      </c>
      <c r="P3518" s="89" t="s">
        <v>670</v>
      </c>
    </row>
    <row r="3519" spans="1:16" ht="38.25" hidden="1">
      <c r="A3519" s="261" t="s">
        <v>711</v>
      </c>
      <c r="B3519" s="89"/>
      <c r="C3519" s="262" t="s">
        <v>1405</v>
      </c>
      <c r="D3519" s="84">
        <v>43614</v>
      </c>
      <c r="E3519" s="85" t="s">
        <v>6545</v>
      </c>
      <c r="F3519" s="85" t="s">
        <v>13</v>
      </c>
      <c r="G3519" s="85">
        <v>395754</v>
      </c>
      <c r="H3519" s="89"/>
      <c r="I3519" s="263" t="s">
        <v>720</v>
      </c>
      <c r="J3519" s="89"/>
      <c r="K3519" s="89"/>
      <c r="L3519" s="89"/>
      <c r="M3519" s="89"/>
      <c r="N3519" s="264">
        <v>49380.2</v>
      </c>
      <c r="O3519" s="264">
        <v>0</v>
      </c>
      <c r="P3519" s="89" t="s">
        <v>670</v>
      </c>
    </row>
    <row r="3520" spans="1:16" ht="38.25" hidden="1">
      <c r="A3520" s="261" t="s">
        <v>711</v>
      </c>
      <c r="B3520" s="89"/>
      <c r="C3520" s="262" t="s">
        <v>1405</v>
      </c>
      <c r="D3520" s="84">
        <v>43614</v>
      </c>
      <c r="E3520" s="85" t="s">
        <v>6546</v>
      </c>
      <c r="F3520" s="85" t="s">
        <v>13</v>
      </c>
      <c r="G3520" s="85">
        <v>395756</v>
      </c>
      <c r="H3520" s="89"/>
      <c r="I3520" s="263" t="s">
        <v>720</v>
      </c>
      <c r="J3520" s="89"/>
      <c r="K3520" s="89"/>
      <c r="L3520" s="89"/>
      <c r="M3520" s="89"/>
      <c r="N3520" s="264">
        <v>30507.93</v>
      </c>
      <c r="O3520" s="264">
        <v>0</v>
      </c>
      <c r="P3520" s="89" t="s">
        <v>670</v>
      </c>
    </row>
    <row r="3521" spans="1:16" ht="38.25" hidden="1">
      <c r="A3521" s="261" t="s">
        <v>711</v>
      </c>
      <c r="B3521" s="89"/>
      <c r="C3521" s="262" t="s">
        <v>1405</v>
      </c>
      <c r="D3521" s="84">
        <v>43614</v>
      </c>
      <c r="E3521" s="85" t="s">
        <v>6547</v>
      </c>
      <c r="F3521" s="85" t="s">
        <v>13</v>
      </c>
      <c r="G3521" s="85">
        <v>395758</v>
      </c>
      <c r="H3521" s="89"/>
      <c r="I3521" s="263" t="s">
        <v>720</v>
      </c>
      <c r="J3521" s="89"/>
      <c r="K3521" s="89"/>
      <c r="L3521" s="89"/>
      <c r="M3521" s="89"/>
      <c r="N3521" s="264">
        <v>12797.54</v>
      </c>
      <c r="O3521" s="264">
        <v>0</v>
      </c>
      <c r="P3521" s="89" t="s">
        <v>670</v>
      </c>
    </row>
    <row r="3522" spans="1:16" ht="38.25" hidden="1">
      <c r="A3522" s="261" t="s">
        <v>711</v>
      </c>
      <c r="B3522" s="89"/>
      <c r="C3522" s="262" t="s">
        <v>1405</v>
      </c>
      <c r="D3522" s="84">
        <v>43614</v>
      </c>
      <c r="E3522" s="85" t="s">
        <v>6548</v>
      </c>
      <c r="F3522" s="85" t="s">
        <v>13</v>
      </c>
      <c r="G3522" s="85">
        <v>395760</v>
      </c>
      <c r="H3522" s="89"/>
      <c r="I3522" s="263" t="s">
        <v>720</v>
      </c>
      <c r="J3522" s="89"/>
      <c r="K3522" s="89"/>
      <c r="L3522" s="89"/>
      <c r="M3522" s="89"/>
      <c r="N3522" s="264">
        <v>47816.94</v>
      </c>
      <c r="O3522" s="264">
        <v>0</v>
      </c>
      <c r="P3522" s="89" t="s">
        <v>670</v>
      </c>
    </row>
    <row r="3523" spans="1:16" ht="38.25" hidden="1">
      <c r="A3523" s="261" t="s">
        <v>711</v>
      </c>
      <c r="B3523" s="89"/>
      <c r="C3523" s="262" t="s">
        <v>1405</v>
      </c>
      <c r="D3523" s="84">
        <v>43614</v>
      </c>
      <c r="E3523" s="85" t="s">
        <v>6549</v>
      </c>
      <c r="F3523" s="85" t="s">
        <v>13</v>
      </c>
      <c r="G3523" s="85">
        <v>395762</v>
      </c>
      <c r="H3523" s="89"/>
      <c r="I3523" s="263" t="s">
        <v>720</v>
      </c>
      <c r="J3523" s="89"/>
      <c r="K3523" s="89"/>
      <c r="L3523" s="89"/>
      <c r="M3523" s="89"/>
      <c r="N3523" s="264">
        <v>47816.94</v>
      </c>
      <c r="O3523" s="264">
        <v>0</v>
      </c>
      <c r="P3523" s="89" t="s">
        <v>670</v>
      </c>
    </row>
    <row r="3524" spans="1:16" ht="38.25" hidden="1">
      <c r="A3524" s="261" t="s">
        <v>711</v>
      </c>
      <c r="B3524" s="89"/>
      <c r="C3524" s="262" t="s">
        <v>1405</v>
      </c>
      <c r="D3524" s="84">
        <v>43614</v>
      </c>
      <c r="E3524" s="85" t="s">
        <v>6550</v>
      </c>
      <c r="F3524" s="85" t="s">
        <v>13</v>
      </c>
      <c r="G3524" s="85">
        <v>395764</v>
      </c>
      <c r="H3524" s="89"/>
      <c r="I3524" s="263" t="s">
        <v>720</v>
      </c>
      <c r="J3524" s="89"/>
      <c r="K3524" s="89"/>
      <c r="L3524" s="89"/>
      <c r="M3524" s="89"/>
      <c r="N3524" s="264">
        <v>47816.94</v>
      </c>
      <c r="O3524" s="264">
        <v>0</v>
      </c>
      <c r="P3524" s="89" t="s">
        <v>670</v>
      </c>
    </row>
    <row r="3525" spans="1:16" ht="38.25" hidden="1">
      <c r="A3525" s="261" t="s">
        <v>711</v>
      </c>
      <c r="B3525" s="89"/>
      <c r="C3525" s="262" t="s">
        <v>1405</v>
      </c>
      <c r="D3525" s="84">
        <v>43614</v>
      </c>
      <c r="E3525" s="85" t="s">
        <v>6551</v>
      </c>
      <c r="F3525" s="85" t="s">
        <v>13</v>
      </c>
      <c r="G3525" s="85">
        <v>395766</v>
      </c>
      <c r="H3525" s="89"/>
      <c r="I3525" s="263" t="s">
        <v>720</v>
      </c>
      <c r="J3525" s="89"/>
      <c r="K3525" s="89"/>
      <c r="L3525" s="89"/>
      <c r="M3525" s="89"/>
      <c r="N3525" s="264">
        <v>47816.94</v>
      </c>
      <c r="O3525" s="264">
        <v>0</v>
      </c>
      <c r="P3525" s="89" t="s">
        <v>670</v>
      </c>
    </row>
    <row r="3526" spans="1:16" ht="38.25" hidden="1">
      <c r="A3526" s="261" t="s">
        <v>711</v>
      </c>
      <c r="B3526" s="89"/>
      <c r="C3526" s="262" t="s">
        <v>1405</v>
      </c>
      <c r="D3526" s="84">
        <v>43614</v>
      </c>
      <c r="E3526" s="85" t="s">
        <v>6552</v>
      </c>
      <c r="F3526" s="85" t="s">
        <v>13</v>
      </c>
      <c r="G3526" s="85">
        <v>395768</v>
      </c>
      <c r="H3526" s="89"/>
      <c r="I3526" s="263" t="s">
        <v>720</v>
      </c>
      <c r="J3526" s="89"/>
      <c r="K3526" s="89"/>
      <c r="L3526" s="89"/>
      <c r="M3526" s="89"/>
      <c r="N3526" s="264">
        <v>57103.33</v>
      </c>
      <c r="O3526" s="264">
        <v>0</v>
      </c>
      <c r="P3526" s="89" t="s">
        <v>670</v>
      </c>
    </row>
    <row r="3527" spans="1:16" ht="38.25" hidden="1">
      <c r="A3527" s="261" t="s">
        <v>711</v>
      </c>
      <c r="B3527" s="89"/>
      <c r="C3527" s="262" t="s">
        <v>1405</v>
      </c>
      <c r="D3527" s="84">
        <v>43614</v>
      </c>
      <c r="E3527" s="85" t="s">
        <v>6553</v>
      </c>
      <c r="F3527" s="85" t="s">
        <v>13</v>
      </c>
      <c r="G3527" s="85">
        <v>395770</v>
      </c>
      <c r="H3527" s="89"/>
      <c r="I3527" s="263" t="s">
        <v>720</v>
      </c>
      <c r="J3527" s="89"/>
      <c r="K3527" s="89"/>
      <c r="L3527" s="89"/>
      <c r="M3527" s="89"/>
      <c r="N3527" s="264">
        <v>5773.51</v>
      </c>
      <c r="O3527" s="264">
        <v>0</v>
      </c>
      <c r="P3527" s="89" t="s">
        <v>670</v>
      </c>
    </row>
    <row r="3528" spans="1:16" ht="38.25" hidden="1">
      <c r="A3528" s="261" t="s">
        <v>711</v>
      </c>
      <c r="B3528" s="89"/>
      <c r="C3528" s="262" t="s">
        <v>1405</v>
      </c>
      <c r="D3528" s="84">
        <v>43614</v>
      </c>
      <c r="E3528" s="85" t="s">
        <v>6554</v>
      </c>
      <c r="F3528" s="85" t="s">
        <v>13</v>
      </c>
      <c r="G3528" s="85">
        <v>395772</v>
      </c>
      <c r="H3528" s="89"/>
      <c r="I3528" s="263" t="s">
        <v>720</v>
      </c>
      <c r="J3528" s="89"/>
      <c r="K3528" s="89"/>
      <c r="L3528" s="89"/>
      <c r="M3528" s="89"/>
      <c r="N3528" s="264">
        <v>2227.2399999999998</v>
      </c>
      <c r="O3528" s="264">
        <v>0</v>
      </c>
      <c r="P3528" s="89" t="s">
        <v>670</v>
      </c>
    </row>
    <row r="3529" spans="1:16" ht="38.25" hidden="1">
      <c r="A3529" s="261" t="s">
        <v>711</v>
      </c>
      <c r="B3529" s="89"/>
      <c r="C3529" s="262" t="s">
        <v>1405</v>
      </c>
      <c r="D3529" s="84">
        <v>43614</v>
      </c>
      <c r="E3529" s="85" t="s">
        <v>6555</v>
      </c>
      <c r="F3529" s="85" t="s">
        <v>13</v>
      </c>
      <c r="G3529" s="85">
        <v>395774</v>
      </c>
      <c r="H3529" s="89"/>
      <c r="I3529" s="263" t="s">
        <v>720</v>
      </c>
      <c r="J3529" s="89"/>
      <c r="K3529" s="89"/>
      <c r="L3529" s="89"/>
      <c r="M3529" s="89"/>
      <c r="N3529" s="264">
        <v>16335.99</v>
      </c>
      <c r="O3529" s="264">
        <v>0</v>
      </c>
      <c r="P3529" s="89" t="s">
        <v>670</v>
      </c>
    </row>
    <row r="3530" spans="1:16" ht="38.25" hidden="1">
      <c r="A3530" s="261" t="s">
        <v>711</v>
      </c>
      <c r="B3530" s="89"/>
      <c r="C3530" s="262" t="s">
        <v>1405</v>
      </c>
      <c r="D3530" s="84">
        <v>43614</v>
      </c>
      <c r="E3530" s="85" t="s">
        <v>6556</v>
      </c>
      <c r="F3530" s="85" t="s">
        <v>13</v>
      </c>
      <c r="G3530" s="85">
        <v>395776</v>
      </c>
      <c r="H3530" s="89"/>
      <c r="I3530" s="263" t="s">
        <v>720</v>
      </c>
      <c r="J3530" s="89"/>
      <c r="K3530" s="89"/>
      <c r="L3530" s="89"/>
      <c r="M3530" s="89"/>
      <c r="N3530" s="264">
        <v>12750</v>
      </c>
      <c r="O3530" s="264">
        <v>0</v>
      </c>
      <c r="P3530" s="89" t="s">
        <v>670</v>
      </c>
    </row>
    <row r="3531" spans="1:16" ht="38.25" hidden="1">
      <c r="A3531" s="261" t="s">
        <v>711</v>
      </c>
      <c r="B3531" s="89"/>
      <c r="C3531" s="262" t="s">
        <v>1405</v>
      </c>
      <c r="D3531" s="84">
        <v>43614</v>
      </c>
      <c r="E3531" s="85" t="s">
        <v>6557</v>
      </c>
      <c r="F3531" s="85" t="s">
        <v>13</v>
      </c>
      <c r="G3531" s="85">
        <v>395778</v>
      </c>
      <c r="H3531" s="89"/>
      <c r="I3531" s="263" t="s">
        <v>720</v>
      </c>
      <c r="J3531" s="89"/>
      <c r="K3531" s="89"/>
      <c r="L3531" s="89"/>
      <c r="M3531" s="89"/>
      <c r="N3531" s="264">
        <v>17309.009999999998</v>
      </c>
      <c r="O3531" s="264">
        <v>0</v>
      </c>
      <c r="P3531" s="89" t="s">
        <v>670</v>
      </c>
    </row>
    <row r="3532" spans="1:16" ht="38.25" hidden="1">
      <c r="A3532" s="261" t="s">
        <v>711</v>
      </c>
      <c r="B3532" s="89"/>
      <c r="C3532" s="262" t="s">
        <v>1405</v>
      </c>
      <c r="D3532" s="84">
        <v>43614</v>
      </c>
      <c r="E3532" s="85" t="s">
        <v>6558</v>
      </c>
      <c r="F3532" s="85" t="s">
        <v>13</v>
      </c>
      <c r="G3532" s="85">
        <v>395780</v>
      </c>
      <c r="H3532" s="89"/>
      <c r="I3532" s="263" t="s">
        <v>720</v>
      </c>
      <c r="J3532" s="89"/>
      <c r="K3532" s="89"/>
      <c r="L3532" s="89"/>
      <c r="M3532" s="89"/>
      <c r="N3532" s="264">
        <v>44868.72</v>
      </c>
      <c r="O3532" s="264">
        <v>0</v>
      </c>
      <c r="P3532" s="89" t="s">
        <v>670</v>
      </c>
    </row>
    <row r="3533" spans="1:16" ht="51" hidden="1">
      <c r="A3533" s="261">
        <v>526</v>
      </c>
      <c r="B3533" s="89"/>
      <c r="C3533" s="262" t="s">
        <v>610</v>
      </c>
      <c r="D3533" s="84">
        <v>43615</v>
      </c>
      <c r="E3533" s="85" t="s">
        <v>6559</v>
      </c>
      <c r="F3533" s="85" t="s">
        <v>3</v>
      </c>
      <c r="G3533" s="85">
        <v>1746280</v>
      </c>
      <c r="H3533" s="89"/>
      <c r="I3533" s="263" t="s">
        <v>7383</v>
      </c>
      <c r="J3533" s="89"/>
      <c r="K3533" s="89"/>
      <c r="L3533" s="89"/>
      <c r="M3533" s="89"/>
      <c r="N3533" s="264">
        <v>0</v>
      </c>
      <c r="O3533" s="264">
        <v>3.06</v>
      </c>
      <c r="P3533" s="89" t="s">
        <v>670</v>
      </c>
    </row>
    <row r="3534" spans="1:16" ht="51" hidden="1">
      <c r="A3534" s="261">
        <v>670</v>
      </c>
      <c r="B3534" s="89"/>
      <c r="C3534" s="262" t="s">
        <v>190</v>
      </c>
      <c r="D3534" s="84">
        <v>43615</v>
      </c>
      <c r="E3534" s="85" t="s">
        <v>6560</v>
      </c>
      <c r="F3534" s="85" t="s">
        <v>3</v>
      </c>
      <c r="G3534" s="85">
        <v>1746300</v>
      </c>
      <c r="H3534" s="89"/>
      <c r="I3534" s="263" t="s">
        <v>7384</v>
      </c>
      <c r="J3534" s="89"/>
      <c r="K3534" s="89"/>
      <c r="L3534" s="89"/>
      <c r="M3534" s="89"/>
      <c r="N3534" s="264">
        <v>0</v>
      </c>
      <c r="O3534" s="264">
        <v>3066</v>
      </c>
      <c r="P3534" s="89" t="s">
        <v>670</v>
      </c>
    </row>
    <row r="3535" spans="1:16" ht="51" hidden="1">
      <c r="A3535" s="261">
        <v>592</v>
      </c>
      <c r="B3535" s="89"/>
      <c r="C3535" s="262" t="s">
        <v>645</v>
      </c>
      <c r="D3535" s="84">
        <v>43615</v>
      </c>
      <c r="E3535" s="85" t="s">
        <v>6561</v>
      </c>
      <c r="F3535" s="85" t="s">
        <v>3</v>
      </c>
      <c r="G3535" s="85">
        <v>1746263</v>
      </c>
      <c r="H3535" s="89"/>
      <c r="I3535" s="263" t="s">
        <v>7385</v>
      </c>
      <c r="J3535" s="89"/>
      <c r="K3535" s="89"/>
      <c r="L3535" s="89"/>
      <c r="M3535" s="89"/>
      <c r="N3535" s="264">
        <v>0</v>
      </c>
      <c r="O3535" s="264">
        <v>4693.5600000000004</v>
      </c>
      <c r="P3535" s="89" t="s">
        <v>670</v>
      </c>
    </row>
    <row r="3536" spans="1:16" ht="63.75" hidden="1">
      <c r="A3536" s="261">
        <v>512</v>
      </c>
      <c r="B3536" s="89"/>
      <c r="C3536" s="262" t="s">
        <v>779</v>
      </c>
      <c r="D3536" s="84">
        <v>43615</v>
      </c>
      <c r="E3536" s="85" t="s">
        <v>6562</v>
      </c>
      <c r="F3536" s="85" t="s">
        <v>3</v>
      </c>
      <c r="G3536" s="85">
        <v>1746200</v>
      </c>
      <c r="H3536" s="89"/>
      <c r="I3536" s="263" t="s">
        <v>7386</v>
      </c>
      <c r="J3536" s="89"/>
      <c r="K3536" s="89"/>
      <c r="L3536" s="89"/>
      <c r="M3536" s="89"/>
      <c r="N3536" s="264">
        <v>0</v>
      </c>
      <c r="O3536" s="264">
        <v>341.96</v>
      </c>
      <c r="P3536" s="89" t="s">
        <v>670</v>
      </c>
    </row>
    <row r="3537" spans="1:16" ht="51" hidden="1">
      <c r="A3537" s="261" t="s">
        <v>565</v>
      </c>
      <c r="B3537" s="89"/>
      <c r="C3537" s="262" t="s">
        <v>615</v>
      </c>
      <c r="D3537" s="84">
        <v>43615</v>
      </c>
      <c r="E3537" s="85" t="s">
        <v>6563</v>
      </c>
      <c r="F3537" s="85" t="s">
        <v>3</v>
      </c>
      <c r="G3537" s="85">
        <v>1746460</v>
      </c>
      <c r="H3537" s="89"/>
      <c r="I3537" s="263" t="s">
        <v>7387</v>
      </c>
      <c r="J3537" s="89"/>
      <c r="K3537" s="89"/>
      <c r="L3537" s="89"/>
      <c r="M3537" s="89"/>
      <c r="N3537" s="264">
        <v>0</v>
      </c>
      <c r="O3537" s="264">
        <v>100</v>
      </c>
      <c r="P3537" s="89" t="s">
        <v>670</v>
      </c>
    </row>
    <row r="3538" spans="1:16" ht="51" hidden="1">
      <c r="A3538" s="261" t="s">
        <v>565</v>
      </c>
      <c r="B3538" s="89"/>
      <c r="C3538" s="262" t="s">
        <v>615</v>
      </c>
      <c r="D3538" s="84">
        <v>43615</v>
      </c>
      <c r="E3538" s="85" t="s">
        <v>6564</v>
      </c>
      <c r="F3538" s="85" t="s">
        <v>3</v>
      </c>
      <c r="G3538" s="85">
        <v>1746440</v>
      </c>
      <c r="H3538" s="89"/>
      <c r="I3538" s="263" t="s">
        <v>7388</v>
      </c>
      <c r="J3538" s="89"/>
      <c r="K3538" s="89"/>
      <c r="L3538" s="89"/>
      <c r="M3538" s="89"/>
      <c r="N3538" s="264">
        <v>0</v>
      </c>
      <c r="O3538" s="264">
        <v>0.2</v>
      </c>
      <c r="P3538" s="89" t="s">
        <v>741</v>
      </c>
    </row>
    <row r="3539" spans="1:16" ht="38.25" hidden="1">
      <c r="A3539" s="261" t="s">
        <v>565</v>
      </c>
      <c r="B3539" s="89"/>
      <c r="C3539" s="262" t="s">
        <v>615</v>
      </c>
      <c r="D3539" s="84">
        <v>43615</v>
      </c>
      <c r="E3539" s="85" t="s">
        <v>6565</v>
      </c>
      <c r="F3539" s="85" t="s">
        <v>3</v>
      </c>
      <c r="G3539" s="85">
        <v>1746411</v>
      </c>
      <c r="H3539" s="89"/>
      <c r="I3539" s="263" t="s">
        <v>4502</v>
      </c>
      <c r="J3539" s="89"/>
      <c r="K3539" s="89"/>
      <c r="L3539" s="89"/>
      <c r="M3539" s="89"/>
      <c r="N3539" s="264">
        <v>0</v>
      </c>
      <c r="O3539" s="264">
        <v>500</v>
      </c>
      <c r="P3539" s="89" t="s">
        <v>670</v>
      </c>
    </row>
    <row r="3540" spans="1:16" ht="51" hidden="1">
      <c r="A3540" s="261">
        <v>592</v>
      </c>
      <c r="B3540" s="89"/>
      <c r="C3540" s="262" t="s">
        <v>645</v>
      </c>
      <c r="D3540" s="84">
        <v>43615</v>
      </c>
      <c r="E3540" s="85" t="s">
        <v>6566</v>
      </c>
      <c r="F3540" s="85" t="s">
        <v>3</v>
      </c>
      <c r="G3540" s="85">
        <v>1746409</v>
      </c>
      <c r="H3540" s="89"/>
      <c r="I3540" s="263" t="s">
        <v>7389</v>
      </c>
      <c r="J3540" s="89"/>
      <c r="K3540" s="89"/>
      <c r="L3540" s="89"/>
      <c r="M3540" s="89"/>
      <c r="N3540" s="264">
        <v>0</v>
      </c>
      <c r="O3540" s="264">
        <v>2965.48</v>
      </c>
      <c r="P3540" s="89" t="s">
        <v>670</v>
      </c>
    </row>
    <row r="3541" spans="1:16" ht="51" hidden="1">
      <c r="A3541" s="261" t="s">
        <v>565</v>
      </c>
      <c r="B3541" s="89"/>
      <c r="C3541" s="262" t="s">
        <v>615</v>
      </c>
      <c r="D3541" s="84">
        <v>43615</v>
      </c>
      <c r="E3541" s="85" t="s">
        <v>6567</v>
      </c>
      <c r="F3541" s="85" t="s">
        <v>3</v>
      </c>
      <c r="G3541" s="85">
        <v>1746355</v>
      </c>
      <c r="H3541" s="89"/>
      <c r="I3541" s="263" t="s">
        <v>7390</v>
      </c>
      <c r="J3541" s="89"/>
      <c r="K3541" s="89"/>
      <c r="L3541" s="89"/>
      <c r="M3541" s="89"/>
      <c r="N3541" s="264">
        <v>0</v>
      </c>
      <c r="O3541" s="264">
        <v>1135.94</v>
      </c>
      <c r="P3541" s="89" t="s">
        <v>670</v>
      </c>
    </row>
    <row r="3542" spans="1:16" ht="51" hidden="1">
      <c r="A3542" s="261" t="s">
        <v>565</v>
      </c>
      <c r="B3542" s="89"/>
      <c r="C3542" s="262" t="s">
        <v>615</v>
      </c>
      <c r="D3542" s="84">
        <v>43615</v>
      </c>
      <c r="E3542" s="85" t="s">
        <v>6568</v>
      </c>
      <c r="F3542" s="85" t="s">
        <v>3</v>
      </c>
      <c r="G3542" s="85">
        <v>1746331</v>
      </c>
      <c r="H3542" s="89"/>
      <c r="I3542" s="263" t="s">
        <v>7391</v>
      </c>
      <c r="J3542" s="89"/>
      <c r="K3542" s="89"/>
      <c r="L3542" s="89"/>
      <c r="M3542" s="89"/>
      <c r="N3542" s="264">
        <v>0</v>
      </c>
      <c r="O3542" s="264">
        <v>21600</v>
      </c>
      <c r="P3542" s="89" t="s">
        <v>670</v>
      </c>
    </row>
    <row r="3543" spans="1:16" ht="63.75" hidden="1">
      <c r="A3543" s="261">
        <v>660</v>
      </c>
      <c r="B3543" s="89"/>
      <c r="C3543" s="262" t="s">
        <v>188</v>
      </c>
      <c r="D3543" s="84">
        <v>43615</v>
      </c>
      <c r="E3543" s="85" t="s">
        <v>6569</v>
      </c>
      <c r="F3543" s="85" t="s">
        <v>3</v>
      </c>
      <c r="G3543" s="85">
        <v>1746197</v>
      </c>
      <c r="H3543" s="89"/>
      <c r="I3543" s="263" t="s">
        <v>7392</v>
      </c>
      <c r="J3543" s="89"/>
      <c r="K3543" s="89"/>
      <c r="L3543" s="89"/>
      <c r="M3543" s="89"/>
      <c r="N3543" s="264">
        <v>0</v>
      </c>
      <c r="O3543" s="264">
        <v>3123</v>
      </c>
      <c r="P3543" s="89" t="s">
        <v>670</v>
      </c>
    </row>
    <row r="3544" spans="1:16" ht="63.75" hidden="1">
      <c r="A3544" s="261">
        <v>599</v>
      </c>
      <c r="B3544" s="89"/>
      <c r="C3544" s="262" t="s">
        <v>1366</v>
      </c>
      <c r="D3544" s="84">
        <v>43615</v>
      </c>
      <c r="E3544" s="85" t="s">
        <v>6570</v>
      </c>
      <c r="F3544" s="85" t="s">
        <v>3</v>
      </c>
      <c r="G3544" s="85">
        <v>1746285</v>
      </c>
      <c r="H3544" s="89"/>
      <c r="I3544" s="263" t="s">
        <v>7393</v>
      </c>
      <c r="J3544" s="89"/>
      <c r="K3544" s="89"/>
      <c r="L3544" s="89"/>
      <c r="M3544" s="89"/>
      <c r="N3544" s="264">
        <v>0</v>
      </c>
      <c r="O3544" s="264">
        <v>11.31</v>
      </c>
      <c r="P3544" s="89" t="s">
        <v>670</v>
      </c>
    </row>
    <row r="3545" spans="1:16" ht="63.75" hidden="1">
      <c r="A3545" s="261" t="s">
        <v>556</v>
      </c>
      <c r="B3545" s="89"/>
      <c r="C3545" s="262" t="s">
        <v>616</v>
      </c>
      <c r="D3545" s="84">
        <v>43615</v>
      </c>
      <c r="E3545" s="85" t="s">
        <v>6571</v>
      </c>
      <c r="F3545" s="85" t="s">
        <v>3</v>
      </c>
      <c r="G3545" s="85">
        <v>1746246</v>
      </c>
      <c r="H3545" s="89"/>
      <c r="I3545" s="263" t="s">
        <v>7394</v>
      </c>
      <c r="J3545" s="89"/>
      <c r="K3545" s="89"/>
      <c r="L3545" s="89"/>
      <c r="M3545" s="89"/>
      <c r="N3545" s="264">
        <v>0</v>
      </c>
      <c r="O3545" s="264">
        <v>75</v>
      </c>
      <c r="P3545" s="89" t="s">
        <v>670</v>
      </c>
    </row>
    <row r="3546" spans="1:16" ht="63.75" hidden="1">
      <c r="A3546" s="261">
        <v>513</v>
      </c>
      <c r="B3546" s="89"/>
      <c r="C3546" s="262" t="s">
        <v>171</v>
      </c>
      <c r="D3546" s="84">
        <v>43615</v>
      </c>
      <c r="E3546" s="85" t="s">
        <v>6572</v>
      </c>
      <c r="F3546" s="85" t="s">
        <v>15</v>
      </c>
      <c r="G3546" s="85">
        <v>1052330</v>
      </c>
      <c r="H3546" s="89"/>
      <c r="I3546" s="263" t="s">
        <v>7395</v>
      </c>
      <c r="J3546" s="89"/>
      <c r="K3546" s="89"/>
      <c r="L3546" s="89"/>
      <c r="M3546" s="89"/>
      <c r="N3546" s="264">
        <v>50</v>
      </c>
      <c r="O3546" s="264">
        <v>0</v>
      </c>
      <c r="P3546" s="89" t="s">
        <v>670</v>
      </c>
    </row>
    <row r="3547" spans="1:16" ht="51" hidden="1">
      <c r="A3547" s="261">
        <v>513</v>
      </c>
      <c r="B3547" s="89"/>
      <c r="C3547" s="262" t="s">
        <v>171</v>
      </c>
      <c r="D3547" s="84">
        <v>43615</v>
      </c>
      <c r="E3547" s="85" t="s">
        <v>6573</v>
      </c>
      <c r="F3547" s="85" t="s">
        <v>15</v>
      </c>
      <c r="G3547" s="85">
        <v>1052332</v>
      </c>
      <c r="H3547" s="89"/>
      <c r="I3547" s="263" t="s">
        <v>4240</v>
      </c>
      <c r="J3547" s="89"/>
      <c r="K3547" s="89"/>
      <c r="L3547" s="89"/>
      <c r="M3547" s="89"/>
      <c r="N3547" s="264">
        <v>50</v>
      </c>
      <c r="O3547" s="264">
        <v>0</v>
      </c>
      <c r="P3547" s="89" t="s">
        <v>670</v>
      </c>
    </row>
    <row r="3548" spans="1:16" ht="51" hidden="1">
      <c r="A3548" s="261" t="s">
        <v>559</v>
      </c>
      <c r="B3548" s="89"/>
      <c r="C3548" s="262" t="s">
        <v>759</v>
      </c>
      <c r="D3548" s="84">
        <v>43615</v>
      </c>
      <c r="E3548" s="85" t="s">
        <v>6574</v>
      </c>
      <c r="F3548" s="85" t="s">
        <v>628</v>
      </c>
      <c r="G3548" s="85">
        <v>460559</v>
      </c>
      <c r="H3548" s="89"/>
      <c r="I3548" s="263" t="s">
        <v>7396</v>
      </c>
      <c r="J3548" s="89"/>
      <c r="K3548" s="89"/>
      <c r="L3548" s="89"/>
      <c r="M3548" s="89"/>
      <c r="N3548" s="264">
        <v>0</v>
      </c>
      <c r="O3548" s="264">
        <v>80212.05</v>
      </c>
      <c r="P3548" s="89" t="s">
        <v>670</v>
      </c>
    </row>
    <row r="3549" spans="1:16" ht="63.75" hidden="1">
      <c r="A3549" s="261">
        <v>46</v>
      </c>
      <c r="B3549" s="89"/>
      <c r="C3549" s="262" t="s">
        <v>48</v>
      </c>
      <c r="D3549" s="84">
        <v>43615</v>
      </c>
      <c r="E3549" s="85" t="s">
        <v>6575</v>
      </c>
      <c r="F3549" s="85" t="s">
        <v>6</v>
      </c>
      <c r="G3549" s="85">
        <v>1125735</v>
      </c>
      <c r="H3549" s="89"/>
      <c r="I3549" s="263" t="s">
        <v>7397</v>
      </c>
      <c r="J3549" s="89"/>
      <c r="K3549" s="89"/>
      <c r="L3549" s="89"/>
      <c r="M3549" s="89"/>
      <c r="N3549" s="264">
        <v>0</v>
      </c>
      <c r="O3549" s="264">
        <v>0.15</v>
      </c>
      <c r="P3549" s="89" t="s">
        <v>670</v>
      </c>
    </row>
    <row r="3550" spans="1:16" ht="76.5" hidden="1">
      <c r="A3550" s="261" t="s">
        <v>557</v>
      </c>
      <c r="B3550" s="89"/>
      <c r="C3550" s="262" t="s">
        <v>777</v>
      </c>
      <c r="D3550" s="84">
        <v>43615</v>
      </c>
      <c r="E3550" s="85" t="s">
        <v>6576</v>
      </c>
      <c r="F3550" s="85" t="s">
        <v>6</v>
      </c>
      <c r="G3550" s="85">
        <v>1125737</v>
      </c>
      <c r="H3550" s="89"/>
      <c r="I3550" s="263" t="s">
        <v>7398</v>
      </c>
      <c r="J3550" s="89"/>
      <c r="K3550" s="89"/>
      <c r="L3550" s="89"/>
      <c r="M3550" s="89"/>
      <c r="N3550" s="264">
        <v>0</v>
      </c>
      <c r="O3550" s="264">
        <v>248000</v>
      </c>
      <c r="P3550" s="89" t="s">
        <v>670</v>
      </c>
    </row>
    <row r="3551" spans="1:16" ht="63.75" hidden="1">
      <c r="A3551" s="261">
        <v>16</v>
      </c>
      <c r="B3551" s="89"/>
      <c r="C3551" s="262" t="s">
        <v>43</v>
      </c>
      <c r="D3551" s="84">
        <v>43615</v>
      </c>
      <c r="E3551" s="85" t="s">
        <v>6577</v>
      </c>
      <c r="F3551" s="85" t="s">
        <v>6</v>
      </c>
      <c r="G3551" s="85">
        <v>1125829</v>
      </c>
      <c r="H3551" s="89"/>
      <c r="I3551" s="263" t="s">
        <v>7399</v>
      </c>
      <c r="J3551" s="89"/>
      <c r="K3551" s="89"/>
      <c r="L3551" s="89"/>
      <c r="M3551" s="89"/>
      <c r="N3551" s="264">
        <v>0</v>
      </c>
      <c r="O3551" s="264">
        <v>473800</v>
      </c>
      <c r="P3551" s="89" t="s">
        <v>670</v>
      </c>
    </row>
    <row r="3552" spans="1:16" ht="63.75" hidden="1">
      <c r="A3552" s="261">
        <v>10</v>
      </c>
      <c r="B3552" s="89"/>
      <c r="C3552" s="262" t="s">
        <v>41</v>
      </c>
      <c r="D3552" s="84">
        <v>43615</v>
      </c>
      <c r="E3552" s="85" t="s">
        <v>6578</v>
      </c>
      <c r="F3552" s="85" t="s">
        <v>13</v>
      </c>
      <c r="G3552" s="85">
        <v>955693</v>
      </c>
      <c r="H3552" s="89"/>
      <c r="I3552" s="263" t="s">
        <v>7400</v>
      </c>
      <c r="J3552" s="89"/>
      <c r="K3552" s="89"/>
      <c r="L3552" s="89"/>
      <c r="M3552" s="89"/>
      <c r="N3552" s="264">
        <v>348</v>
      </c>
      <c r="O3552" s="264">
        <v>0</v>
      </c>
      <c r="P3552" s="89" t="s">
        <v>670</v>
      </c>
    </row>
    <row r="3553" spans="1:16" ht="51" hidden="1">
      <c r="A3553" s="261">
        <v>670</v>
      </c>
      <c r="B3553" s="89"/>
      <c r="C3553" s="262" t="s">
        <v>190</v>
      </c>
      <c r="D3553" s="84">
        <v>43616</v>
      </c>
      <c r="E3553" s="85" t="s">
        <v>6579</v>
      </c>
      <c r="F3553" s="85" t="s">
        <v>3</v>
      </c>
      <c r="G3553" s="85">
        <v>1746844</v>
      </c>
      <c r="H3553" s="89"/>
      <c r="I3553" s="263" t="s">
        <v>7401</v>
      </c>
      <c r="J3553" s="89"/>
      <c r="K3553" s="89"/>
      <c r="L3553" s="89"/>
      <c r="M3553" s="89"/>
      <c r="N3553" s="264">
        <v>0</v>
      </c>
      <c r="O3553" s="264">
        <v>33.6</v>
      </c>
      <c r="P3553" s="89" t="s">
        <v>670</v>
      </c>
    </row>
    <row r="3554" spans="1:16" ht="51" hidden="1">
      <c r="A3554" s="261">
        <v>670</v>
      </c>
      <c r="B3554" s="89"/>
      <c r="C3554" s="262" t="s">
        <v>190</v>
      </c>
      <c r="D3554" s="84">
        <v>43616</v>
      </c>
      <c r="E3554" s="85" t="s">
        <v>6580</v>
      </c>
      <c r="F3554" s="85" t="s">
        <v>3</v>
      </c>
      <c r="G3554" s="85">
        <v>1746842</v>
      </c>
      <c r="H3554" s="89"/>
      <c r="I3554" s="263" t="s">
        <v>7401</v>
      </c>
      <c r="J3554" s="89"/>
      <c r="K3554" s="89"/>
      <c r="L3554" s="89"/>
      <c r="M3554" s="89"/>
      <c r="N3554" s="264">
        <v>0</v>
      </c>
      <c r="O3554" s="264">
        <v>1</v>
      </c>
      <c r="P3554" s="89" t="s">
        <v>670</v>
      </c>
    </row>
    <row r="3555" spans="1:16" ht="63.75" hidden="1">
      <c r="A3555" s="261">
        <v>66</v>
      </c>
      <c r="B3555" s="89"/>
      <c r="C3555" s="262" t="s">
        <v>52</v>
      </c>
      <c r="D3555" s="84">
        <v>43616</v>
      </c>
      <c r="E3555" s="85" t="s">
        <v>6581</v>
      </c>
      <c r="F3555" s="85" t="s">
        <v>3</v>
      </c>
      <c r="G3555" s="85">
        <v>1746839</v>
      </c>
      <c r="H3555" s="89"/>
      <c r="I3555" s="263" t="s">
        <v>7402</v>
      </c>
      <c r="J3555" s="89"/>
      <c r="K3555" s="89"/>
      <c r="L3555" s="89"/>
      <c r="M3555" s="89"/>
      <c r="N3555" s="264">
        <v>0</v>
      </c>
      <c r="O3555" s="264">
        <v>500</v>
      </c>
      <c r="P3555" s="89" t="s">
        <v>670</v>
      </c>
    </row>
    <row r="3556" spans="1:16" ht="51" hidden="1">
      <c r="A3556" s="261">
        <v>572</v>
      </c>
      <c r="B3556" s="89"/>
      <c r="C3556" s="262" t="s">
        <v>177</v>
      </c>
      <c r="D3556" s="84">
        <v>43616</v>
      </c>
      <c r="E3556" s="85" t="s">
        <v>6582</v>
      </c>
      <c r="F3556" s="85" t="s">
        <v>3</v>
      </c>
      <c r="G3556" s="85">
        <v>1746823</v>
      </c>
      <c r="H3556" s="89"/>
      <c r="I3556" s="263" t="s">
        <v>7403</v>
      </c>
      <c r="J3556" s="89"/>
      <c r="K3556" s="89"/>
      <c r="L3556" s="89"/>
      <c r="M3556" s="89"/>
      <c r="N3556" s="264">
        <v>0</v>
      </c>
      <c r="O3556" s="264">
        <v>814.04</v>
      </c>
      <c r="P3556" s="89" t="s">
        <v>670</v>
      </c>
    </row>
    <row r="3557" spans="1:16" ht="51" hidden="1">
      <c r="A3557" s="261" t="s">
        <v>565</v>
      </c>
      <c r="B3557" s="89"/>
      <c r="C3557" s="262" t="s">
        <v>615</v>
      </c>
      <c r="D3557" s="84">
        <v>43616</v>
      </c>
      <c r="E3557" s="85" t="s">
        <v>6583</v>
      </c>
      <c r="F3557" s="85" t="s">
        <v>3</v>
      </c>
      <c r="G3557" s="85">
        <v>1746788</v>
      </c>
      <c r="H3557" s="89"/>
      <c r="I3557" s="263" t="s">
        <v>740</v>
      </c>
      <c r="J3557" s="89"/>
      <c r="K3557" s="89"/>
      <c r="L3557" s="89"/>
      <c r="M3557" s="89"/>
      <c r="N3557" s="264">
        <v>0</v>
      </c>
      <c r="O3557" s="264">
        <v>1300</v>
      </c>
      <c r="P3557" s="89" t="s">
        <v>670</v>
      </c>
    </row>
    <row r="3558" spans="1:16" ht="38.25" hidden="1">
      <c r="A3558" s="261" t="s">
        <v>565</v>
      </c>
      <c r="B3558" s="89"/>
      <c r="C3558" s="262" t="s">
        <v>615</v>
      </c>
      <c r="D3558" s="84">
        <v>43616</v>
      </c>
      <c r="E3558" s="85" t="s">
        <v>6584</v>
      </c>
      <c r="F3558" s="85" t="s">
        <v>3</v>
      </c>
      <c r="G3558" s="85">
        <v>1746763</v>
      </c>
      <c r="H3558" s="89"/>
      <c r="I3558" s="263" t="s">
        <v>7404</v>
      </c>
      <c r="J3558" s="89"/>
      <c r="K3558" s="89"/>
      <c r="L3558" s="89"/>
      <c r="M3558" s="89"/>
      <c r="N3558" s="264">
        <v>0</v>
      </c>
      <c r="O3558" s="264">
        <v>1000</v>
      </c>
      <c r="P3558" s="89" t="s">
        <v>670</v>
      </c>
    </row>
    <row r="3559" spans="1:16" ht="51" hidden="1">
      <c r="A3559" s="261" t="s">
        <v>556</v>
      </c>
      <c r="B3559" s="89"/>
      <c r="C3559" s="262" t="s">
        <v>616</v>
      </c>
      <c r="D3559" s="84">
        <v>43616</v>
      </c>
      <c r="E3559" s="85" t="s">
        <v>6585</v>
      </c>
      <c r="F3559" s="85" t="s">
        <v>3</v>
      </c>
      <c r="G3559" s="85">
        <v>1746936</v>
      </c>
      <c r="H3559" s="89"/>
      <c r="I3559" s="263" t="s">
        <v>7405</v>
      </c>
      <c r="J3559" s="89"/>
      <c r="K3559" s="89"/>
      <c r="L3559" s="89"/>
      <c r="M3559" s="89"/>
      <c r="N3559" s="264">
        <v>0</v>
      </c>
      <c r="O3559" s="264">
        <v>2317.96</v>
      </c>
      <c r="P3559" s="89" t="s">
        <v>670</v>
      </c>
    </row>
    <row r="3560" spans="1:16" ht="51" hidden="1">
      <c r="A3560" s="261" t="s">
        <v>565</v>
      </c>
      <c r="B3560" s="89"/>
      <c r="C3560" s="262" t="s">
        <v>615</v>
      </c>
      <c r="D3560" s="84">
        <v>43616</v>
      </c>
      <c r="E3560" s="85" t="s">
        <v>6586</v>
      </c>
      <c r="F3560" s="85" t="s">
        <v>3</v>
      </c>
      <c r="G3560" s="85">
        <v>1746927</v>
      </c>
      <c r="H3560" s="89"/>
      <c r="I3560" s="263" t="s">
        <v>7406</v>
      </c>
      <c r="J3560" s="89"/>
      <c r="K3560" s="89"/>
      <c r="L3560" s="89"/>
      <c r="M3560" s="89"/>
      <c r="N3560" s="264">
        <v>0</v>
      </c>
      <c r="O3560" s="264">
        <v>548.70000000000005</v>
      </c>
      <c r="P3560" s="89" t="s">
        <v>670</v>
      </c>
    </row>
    <row r="3561" spans="1:16" ht="51" hidden="1">
      <c r="A3561" s="261">
        <v>526</v>
      </c>
      <c r="B3561" s="89"/>
      <c r="C3561" s="262" t="s">
        <v>610</v>
      </c>
      <c r="D3561" s="84">
        <v>43616</v>
      </c>
      <c r="E3561" s="85" t="s">
        <v>6587</v>
      </c>
      <c r="F3561" s="85" t="s">
        <v>3</v>
      </c>
      <c r="G3561" s="85">
        <v>1746917</v>
      </c>
      <c r="H3561" s="89"/>
      <c r="I3561" s="263" t="s">
        <v>3340</v>
      </c>
      <c r="J3561" s="89"/>
      <c r="K3561" s="89"/>
      <c r="L3561" s="89"/>
      <c r="M3561" s="89"/>
      <c r="N3561" s="264">
        <v>0</v>
      </c>
      <c r="O3561" s="264">
        <v>4.9800000000000004</v>
      </c>
      <c r="P3561" s="89" t="s">
        <v>670</v>
      </c>
    </row>
    <row r="3562" spans="1:16" ht="51" hidden="1">
      <c r="A3562" s="261">
        <v>526</v>
      </c>
      <c r="B3562" s="89"/>
      <c r="C3562" s="262" t="s">
        <v>610</v>
      </c>
      <c r="D3562" s="84">
        <v>43616</v>
      </c>
      <c r="E3562" s="85" t="s">
        <v>6588</v>
      </c>
      <c r="F3562" s="85" t="s">
        <v>3</v>
      </c>
      <c r="G3562" s="85">
        <v>1746915</v>
      </c>
      <c r="H3562" s="89"/>
      <c r="I3562" s="263" t="s">
        <v>7407</v>
      </c>
      <c r="J3562" s="89"/>
      <c r="K3562" s="89"/>
      <c r="L3562" s="89"/>
      <c r="M3562" s="89"/>
      <c r="N3562" s="264">
        <v>0</v>
      </c>
      <c r="O3562" s="264">
        <v>250</v>
      </c>
      <c r="P3562" s="89" t="s">
        <v>670</v>
      </c>
    </row>
    <row r="3563" spans="1:16" ht="51" hidden="1">
      <c r="A3563" s="261" t="s">
        <v>556</v>
      </c>
      <c r="B3563" s="89"/>
      <c r="C3563" s="262" t="s">
        <v>616</v>
      </c>
      <c r="D3563" s="84">
        <v>43616</v>
      </c>
      <c r="E3563" s="85" t="s">
        <v>6589</v>
      </c>
      <c r="F3563" s="85" t="s">
        <v>3</v>
      </c>
      <c r="G3563" s="85">
        <v>1746906</v>
      </c>
      <c r="H3563" s="89"/>
      <c r="I3563" s="263" t="s">
        <v>7408</v>
      </c>
      <c r="J3563" s="89"/>
      <c r="K3563" s="89"/>
      <c r="L3563" s="89"/>
      <c r="M3563" s="89"/>
      <c r="N3563" s="264">
        <v>0</v>
      </c>
      <c r="O3563" s="264">
        <v>2325</v>
      </c>
      <c r="P3563" s="89" t="s">
        <v>670</v>
      </c>
    </row>
    <row r="3564" spans="1:16" ht="51" hidden="1">
      <c r="A3564" s="261" t="s">
        <v>565</v>
      </c>
      <c r="B3564" s="89"/>
      <c r="C3564" s="262" t="s">
        <v>615</v>
      </c>
      <c r="D3564" s="84">
        <v>43616</v>
      </c>
      <c r="E3564" s="85" t="s">
        <v>6590</v>
      </c>
      <c r="F3564" s="85" t="s">
        <v>3</v>
      </c>
      <c r="G3564" s="85">
        <v>1746882</v>
      </c>
      <c r="H3564" s="89"/>
      <c r="I3564" s="263" t="s">
        <v>7409</v>
      </c>
      <c r="J3564" s="89"/>
      <c r="K3564" s="89"/>
      <c r="L3564" s="89"/>
      <c r="M3564" s="89"/>
      <c r="N3564" s="264">
        <v>0</v>
      </c>
      <c r="O3564" s="264">
        <v>2593.25</v>
      </c>
      <c r="P3564" s="89" t="s">
        <v>670</v>
      </c>
    </row>
    <row r="3565" spans="1:16" ht="51" hidden="1">
      <c r="A3565" s="261">
        <v>15</v>
      </c>
      <c r="B3565" s="89"/>
      <c r="C3565" s="262" t="s">
        <v>42</v>
      </c>
      <c r="D3565" s="84">
        <v>43616</v>
      </c>
      <c r="E3565" s="85" t="s">
        <v>6591</v>
      </c>
      <c r="F3565" s="85" t="s">
        <v>3</v>
      </c>
      <c r="G3565" s="85">
        <v>1746741</v>
      </c>
      <c r="H3565" s="89"/>
      <c r="I3565" s="263" t="s">
        <v>7410</v>
      </c>
      <c r="J3565" s="89"/>
      <c r="K3565" s="89"/>
      <c r="L3565" s="89"/>
      <c r="M3565" s="89"/>
      <c r="N3565" s="264">
        <v>0</v>
      </c>
      <c r="O3565" s="264">
        <v>2000</v>
      </c>
      <c r="P3565" s="89" t="s">
        <v>670</v>
      </c>
    </row>
    <row r="3566" spans="1:16" ht="51" hidden="1">
      <c r="A3566" s="261">
        <v>15</v>
      </c>
      <c r="B3566" s="89"/>
      <c r="C3566" s="262" t="s">
        <v>42</v>
      </c>
      <c r="D3566" s="84">
        <v>43616</v>
      </c>
      <c r="E3566" s="85" t="s">
        <v>6592</v>
      </c>
      <c r="F3566" s="85" t="s">
        <v>3</v>
      </c>
      <c r="G3566" s="85">
        <v>1746739</v>
      </c>
      <c r="H3566" s="89"/>
      <c r="I3566" s="263" t="s">
        <v>7411</v>
      </c>
      <c r="J3566" s="89"/>
      <c r="K3566" s="89"/>
      <c r="L3566" s="89"/>
      <c r="M3566" s="89"/>
      <c r="N3566" s="264">
        <v>0</v>
      </c>
      <c r="O3566" s="264">
        <v>369</v>
      </c>
      <c r="P3566" s="89" t="s">
        <v>670</v>
      </c>
    </row>
    <row r="3567" spans="1:16" ht="51" hidden="1">
      <c r="A3567" s="261">
        <v>15</v>
      </c>
      <c r="B3567" s="89"/>
      <c r="C3567" s="262" t="s">
        <v>42</v>
      </c>
      <c r="D3567" s="84">
        <v>43616</v>
      </c>
      <c r="E3567" s="85" t="s">
        <v>6593</v>
      </c>
      <c r="F3567" s="85" t="s">
        <v>3</v>
      </c>
      <c r="G3567" s="85">
        <v>1746737</v>
      </c>
      <c r="H3567" s="89"/>
      <c r="I3567" s="263" t="s">
        <v>7412</v>
      </c>
      <c r="J3567" s="89"/>
      <c r="K3567" s="89"/>
      <c r="L3567" s="89"/>
      <c r="M3567" s="89"/>
      <c r="N3567" s="264">
        <v>0</v>
      </c>
      <c r="O3567" s="264">
        <v>4374</v>
      </c>
      <c r="P3567" s="89" t="s">
        <v>670</v>
      </c>
    </row>
    <row r="3568" spans="1:16" ht="51" hidden="1">
      <c r="A3568" s="261">
        <v>15</v>
      </c>
      <c r="B3568" s="89"/>
      <c r="C3568" s="262" t="s">
        <v>42</v>
      </c>
      <c r="D3568" s="84">
        <v>43616</v>
      </c>
      <c r="E3568" s="85" t="s">
        <v>6594</v>
      </c>
      <c r="F3568" s="85" t="s">
        <v>3</v>
      </c>
      <c r="G3568" s="85">
        <v>1746735</v>
      </c>
      <c r="H3568" s="89"/>
      <c r="I3568" s="263" t="s">
        <v>7413</v>
      </c>
      <c r="J3568" s="89"/>
      <c r="K3568" s="89"/>
      <c r="L3568" s="89"/>
      <c r="M3568" s="89"/>
      <c r="N3568" s="264">
        <v>0</v>
      </c>
      <c r="O3568" s="264">
        <v>2123</v>
      </c>
      <c r="P3568" s="89" t="s">
        <v>670</v>
      </c>
    </row>
    <row r="3569" spans="1:16" ht="63.75" hidden="1">
      <c r="A3569" s="261">
        <v>224</v>
      </c>
      <c r="B3569" s="89"/>
      <c r="C3569" s="262" t="s">
        <v>105</v>
      </c>
      <c r="D3569" s="84">
        <v>43616</v>
      </c>
      <c r="E3569" s="85" t="s">
        <v>6595</v>
      </c>
      <c r="F3569" s="85" t="s">
        <v>3</v>
      </c>
      <c r="G3569" s="85">
        <v>1746731</v>
      </c>
      <c r="H3569" s="89"/>
      <c r="I3569" s="263" t="s">
        <v>7414</v>
      </c>
      <c r="J3569" s="89"/>
      <c r="K3569" s="89"/>
      <c r="L3569" s="89"/>
      <c r="M3569" s="89"/>
      <c r="N3569" s="264">
        <v>0</v>
      </c>
      <c r="O3569" s="264">
        <v>113.19</v>
      </c>
      <c r="P3569" s="89" t="s">
        <v>670</v>
      </c>
    </row>
    <row r="3570" spans="1:16" ht="51" hidden="1">
      <c r="A3570" s="261" t="s">
        <v>565</v>
      </c>
      <c r="B3570" s="89"/>
      <c r="C3570" s="262" t="s">
        <v>615</v>
      </c>
      <c r="D3570" s="84">
        <v>43616</v>
      </c>
      <c r="E3570" s="85" t="s">
        <v>6596</v>
      </c>
      <c r="F3570" s="85" t="s">
        <v>3</v>
      </c>
      <c r="G3570" s="85">
        <v>1746682</v>
      </c>
      <c r="H3570" s="89"/>
      <c r="I3570" s="263" t="s">
        <v>7415</v>
      </c>
      <c r="J3570" s="89"/>
      <c r="K3570" s="89"/>
      <c r="L3570" s="89"/>
      <c r="M3570" s="89"/>
      <c r="N3570" s="264">
        <v>0</v>
      </c>
      <c r="O3570" s="264">
        <v>2821.64</v>
      </c>
      <c r="P3570" s="89" t="s">
        <v>670</v>
      </c>
    </row>
    <row r="3571" spans="1:16" ht="63.75" hidden="1">
      <c r="A3571" s="261">
        <v>310</v>
      </c>
      <c r="B3571" s="89"/>
      <c r="C3571" s="262" t="s">
        <v>141</v>
      </c>
      <c r="D3571" s="84">
        <v>43616</v>
      </c>
      <c r="E3571" s="85" t="s">
        <v>6597</v>
      </c>
      <c r="F3571" s="85" t="s">
        <v>3</v>
      </c>
      <c r="G3571" s="85">
        <v>1746632</v>
      </c>
      <c r="H3571" s="89"/>
      <c r="I3571" s="263" t="s">
        <v>7416</v>
      </c>
      <c r="J3571" s="89"/>
      <c r="K3571" s="89"/>
      <c r="L3571" s="89"/>
      <c r="M3571" s="89"/>
      <c r="N3571" s="264">
        <v>0</v>
      </c>
      <c r="O3571" s="264">
        <v>432.82</v>
      </c>
      <c r="P3571" s="89" t="s">
        <v>670</v>
      </c>
    </row>
    <row r="3572" spans="1:16" ht="63.75" hidden="1">
      <c r="A3572" s="261">
        <v>572</v>
      </c>
      <c r="B3572" s="89"/>
      <c r="C3572" s="262" t="s">
        <v>177</v>
      </c>
      <c r="D3572" s="84">
        <v>43616</v>
      </c>
      <c r="E3572" s="85" t="s">
        <v>6598</v>
      </c>
      <c r="F3572" s="85" t="s">
        <v>3</v>
      </c>
      <c r="G3572" s="85">
        <v>1746753</v>
      </c>
      <c r="H3572" s="89"/>
      <c r="I3572" s="263" t="s">
        <v>7417</v>
      </c>
      <c r="J3572" s="89"/>
      <c r="K3572" s="89"/>
      <c r="L3572" s="89"/>
      <c r="M3572" s="89"/>
      <c r="N3572" s="264">
        <v>0</v>
      </c>
      <c r="O3572" s="264">
        <v>1282.1000000000001</v>
      </c>
      <c r="P3572" s="89" t="s">
        <v>670</v>
      </c>
    </row>
    <row r="3573" spans="1:16" ht="38.25" hidden="1">
      <c r="A3573" s="261">
        <v>291</v>
      </c>
      <c r="B3573" s="89"/>
      <c r="C3573" s="262" t="s">
        <v>129</v>
      </c>
      <c r="D3573" s="84">
        <v>43616</v>
      </c>
      <c r="E3573" s="85" t="s">
        <v>6599</v>
      </c>
      <c r="F3573" s="85" t="s">
        <v>3</v>
      </c>
      <c r="G3573" s="85">
        <v>1746744</v>
      </c>
      <c r="H3573" s="89"/>
      <c r="I3573" s="263" t="s">
        <v>7418</v>
      </c>
      <c r="J3573" s="89"/>
      <c r="K3573" s="89"/>
      <c r="L3573" s="89"/>
      <c r="M3573" s="89"/>
      <c r="N3573" s="264">
        <v>0</v>
      </c>
      <c r="O3573" s="264">
        <v>20402.100000000002</v>
      </c>
      <c r="P3573" s="89" t="s">
        <v>670</v>
      </c>
    </row>
    <row r="3574" spans="1:16" ht="51" hidden="1">
      <c r="A3574" s="261" t="s">
        <v>565</v>
      </c>
      <c r="B3574" s="89"/>
      <c r="C3574" s="262" t="s">
        <v>615</v>
      </c>
      <c r="D3574" s="84">
        <v>43616</v>
      </c>
      <c r="E3574" s="85" t="s">
        <v>6600</v>
      </c>
      <c r="F3574" s="85" t="s">
        <v>3</v>
      </c>
      <c r="G3574" s="85">
        <v>1746721</v>
      </c>
      <c r="H3574" s="89"/>
      <c r="I3574" s="263" t="s">
        <v>7419</v>
      </c>
      <c r="J3574" s="89"/>
      <c r="K3574" s="89"/>
      <c r="L3574" s="89"/>
      <c r="M3574" s="89"/>
      <c r="N3574" s="264">
        <v>0</v>
      </c>
      <c r="O3574" s="264">
        <v>741.89</v>
      </c>
      <c r="P3574" s="89" t="s">
        <v>670</v>
      </c>
    </row>
    <row r="3575" spans="1:16" ht="51" hidden="1">
      <c r="A3575" s="261" t="s">
        <v>565</v>
      </c>
      <c r="B3575" s="89"/>
      <c r="C3575" s="262" t="s">
        <v>615</v>
      </c>
      <c r="D3575" s="84">
        <v>43616</v>
      </c>
      <c r="E3575" s="85" t="s">
        <v>6601</v>
      </c>
      <c r="F3575" s="85" t="s">
        <v>3</v>
      </c>
      <c r="G3575" s="85">
        <v>1746647</v>
      </c>
      <c r="H3575" s="89"/>
      <c r="I3575" s="263" t="s">
        <v>7420</v>
      </c>
      <c r="J3575" s="89"/>
      <c r="K3575" s="89"/>
      <c r="L3575" s="89"/>
      <c r="M3575" s="89"/>
      <c r="N3575" s="264">
        <v>0</v>
      </c>
      <c r="O3575" s="264">
        <v>3037</v>
      </c>
      <c r="P3575" s="89" t="s">
        <v>670</v>
      </c>
    </row>
    <row r="3576" spans="1:16" ht="51" hidden="1">
      <c r="A3576" s="261" t="s">
        <v>565</v>
      </c>
      <c r="B3576" s="89"/>
      <c r="C3576" s="262" t="s">
        <v>615</v>
      </c>
      <c r="D3576" s="84">
        <v>43616</v>
      </c>
      <c r="E3576" s="85" t="s">
        <v>6602</v>
      </c>
      <c r="F3576" s="85" t="s">
        <v>3</v>
      </c>
      <c r="G3576" s="85">
        <v>1746645</v>
      </c>
      <c r="H3576" s="89"/>
      <c r="I3576" s="263" t="s">
        <v>7421</v>
      </c>
      <c r="J3576" s="89"/>
      <c r="K3576" s="89"/>
      <c r="L3576" s="89"/>
      <c r="M3576" s="89"/>
      <c r="N3576" s="264">
        <v>0</v>
      </c>
      <c r="O3576" s="264">
        <v>3037</v>
      </c>
      <c r="P3576" s="89" t="s">
        <v>670</v>
      </c>
    </row>
    <row r="3577" spans="1:16" ht="51" hidden="1">
      <c r="A3577" s="261" t="s">
        <v>565</v>
      </c>
      <c r="B3577" s="89"/>
      <c r="C3577" s="262" t="s">
        <v>615</v>
      </c>
      <c r="D3577" s="84">
        <v>43616</v>
      </c>
      <c r="E3577" s="85" t="s">
        <v>6603</v>
      </c>
      <c r="F3577" s="85" t="s">
        <v>3</v>
      </c>
      <c r="G3577" s="85">
        <v>1746644</v>
      </c>
      <c r="H3577" s="89"/>
      <c r="I3577" s="263" t="s">
        <v>7422</v>
      </c>
      <c r="J3577" s="89"/>
      <c r="K3577" s="89"/>
      <c r="L3577" s="89"/>
      <c r="M3577" s="89"/>
      <c r="N3577" s="264">
        <v>0</v>
      </c>
      <c r="O3577" s="264">
        <v>3036.2000000000003</v>
      </c>
      <c r="P3577" s="89" t="s">
        <v>670</v>
      </c>
    </row>
    <row r="3578" spans="1:16" ht="63.75" hidden="1">
      <c r="A3578" s="261">
        <v>513</v>
      </c>
      <c r="B3578" s="89"/>
      <c r="C3578" s="262" t="s">
        <v>171</v>
      </c>
      <c r="D3578" s="84">
        <v>43616</v>
      </c>
      <c r="E3578" s="85" t="s">
        <v>6604</v>
      </c>
      <c r="F3578" s="85" t="s">
        <v>15</v>
      </c>
      <c r="G3578" s="85">
        <v>1053722</v>
      </c>
      <c r="H3578" s="89"/>
      <c r="I3578" s="263" t="s">
        <v>7423</v>
      </c>
      <c r="J3578" s="89"/>
      <c r="K3578" s="89"/>
      <c r="L3578" s="89"/>
      <c r="M3578" s="89"/>
      <c r="N3578" s="264">
        <v>50</v>
      </c>
      <c r="O3578" s="264">
        <v>0</v>
      </c>
      <c r="P3578" s="89" t="s">
        <v>670</v>
      </c>
    </row>
    <row r="3579" spans="1:16" ht="63.75" hidden="1">
      <c r="A3579" s="261">
        <v>513</v>
      </c>
      <c r="B3579" s="89"/>
      <c r="C3579" s="262" t="s">
        <v>171</v>
      </c>
      <c r="D3579" s="84">
        <v>43616</v>
      </c>
      <c r="E3579" s="85" t="s">
        <v>6605</v>
      </c>
      <c r="F3579" s="85" t="s">
        <v>15</v>
      </c>
      <c r="G3579" s="85">
        <v>1053727</v>
      </c>
      <c r="H3579" s="89"/>
      <c r="I3579" s="263" t="s">
        <v>7424</v>
      </c>
      <c r="J3579" s="89"/>
      <c r="K3579" s="89"/>
      <c r="L3579" s="89"/>
      <c r="M3579" s="89"/>
      <c r="N3579" s="264">
        <v>50</v>
      </c>
      <c r="O3579" s="264">
        <v>0</v>
      </c>
      <c r="P3579" s="89" t="s">
        <v>670</v>
      </c>
    </row>
    <row r="3580" spans="1:16" ht="76.5" hidden="1">
      <c r="A3580" s="261">
        <v>513</v>
      </c>
      <c r="B3580" s="89"/>
      <c r="C3580" s="262" t="s">
        <v>171</v>
      </c>
      <c r="D3580" s="84">
        <v>43616</v>
      </c>
      <c r="E3580" s="85" t="s">
        <v>6606</v>
      </c>
      <c r="F3580" s="85" t="s">
        <v>15</v>
      </c>
      <c r="G3580" s="85">
        <v>1053775</v>
      </c>
      <c r="H3580" s="89"/>
      <c r="I3580" s="263" t="s">
        <v>7425</v>
      </c>
      <c r="J3580" s="89"/>
      <c r="K3580" s="89"/>
      <c r="L3580" s="89"/>
      <c r="M3580" s="89"/>
      <c r="N3580" s="264">
        <v>50</v>
      </c>
      <c r="O3580" s="264">
        <v>0</v>
      </c>
      <c r="P3580" s="89" t="s">
        <v>670</v>
      </c>
    </row>
    <row r="3581" spans="1:16" ht="51" hidden="1">
      <c r="A3581" s="261">
        <v>117</v>
      </c>
      <c r="B3581" s="89"/>
      <c r="C3581" s="262" t="s">
        <v>62</v>
      </c>
      <c r="D3581" s="84">
        <v>43616</v>
      </c>
      <c r="E3581" s="85" t="s">
        <v>6607</v>
      </c>
      <c r="F3581" s="85" t="s">
        <v>11</v>
      </c>
      <c r="G3581" s="85">
        <v>955712</v>
      </c>
      <c r="H3581" s="89"/>
      <c r="I3581" s="263" t="s">
        <v>7426</v>
      </c>
      <c r="J3581" s="89"/>
      <c r="K3581" s="89"/>
      <c r="L3581" s="89"/>
      <c r="M3581" s="89"/>
      <c r="N3581" s="264">
        <v>50</v>
      </c>
      <c r="O3581" s="264">
        <v>0</v>
      </c>
      <c r="P3581" s="89" t="s">
        <v>670</v>
      </c>
    </row>
    <row r="3582" spans="1:16" ht="51" hidden="1">
      <c r="A3582" s="261" t="s">
        <v>559</v>
      </c>
      <c r="B3582" s="89"/>
      <c r="C3582" s="262" t="s">
        <v>759</v>
      </c>
      <c r="D3582" s="84">
        <v>43616</v>
      </c>
      <c r="E3582" s="85" t="s">
        <v>6608</v>
      </c>
      <c r="F3582" s="85" t="s">
        <v>628</v>
      </c>
      <c r="G3582" s="85">
        <v>464484</v>
      </c>
      <c r="H3582" s="89"/>
      <c r="I3582" s="263" t="s">
        <v>7427</v>
      </c>
      <c r="J3582" s="89"/>
      <c r="K3582" s="89"/>
      <c r="L3582" s="89"/>
      <c r="M3582" s="89"/>
      <c r="N3582" s="264">
        <v>0</v>
      </c>
      <c r="O3582" s="264">
        <v>258555.44</v>
      </c>
      <c r="P3582" s="89" t="s">
        <v>670</v>
      </c>
    </row>
    <row r="3583" spans="1:16" ht="76.5" hidden="1">
      <c r="A3583" s="261">
        <v>291</v>
      </c>
      <c r="B3583" s="89"/>
      <c r="C3583" s="262" t="s">
        <v>129</v>
      </c>
      <c r="D3583" s="84">
        <v>43616</v>
      </c>
      <c r="E3583" s="85" t="s">
        <v>6609</v>
      </c>
      <c r="F3583" s="85" t="s">
        <v>6</v>
      </c>
      <c r="G3583" s="85">
        <v>1126387</v>
      </c>
      <c r="H3583" s="89"/>
      <c r="I3583" s="263" t="s">
        <v>7428</v>
      </c>
      <c r="J3583" s="89"/>
      <c r="K3583" s="89"/>
      <c r="L3583" s="89"/>
      <c r="M3583" s="89"/>
      <c r="N3583" s="264">
        <v>0</v>
      </c>
      <c r="O3583" s="264">
        <v>13920</v>
      </c>
      <c r="P3583" s="89" t="s">
        <v>670</v>
      </c>
    </row>
    <row r="3584" spans="1:16" ht="76.5" hidden="1">
      <c r="A3584" s="261">
        <v>291</v>
      </c>
      <c r="B3584" s="89"/>
      <c r="C3584" s="262" t="s">
        <v>129</v>
      </c>
      <c r="D3584" s="84">
        <v>43616</v>
      </c>
      <c r="E3584" s="85" t="s">
        <v>6610</v>
      </c>
      <c r="F3584" s="85" t="s">
        <v>6</v>
      </c>
      <c r="G3584" s="85">
        <v>1126389</v>
      </c>
      <c r="H3584" s="89"/>
      <c r="I3584" s="263" t="s">
        <v>7428</v>
      </c>
      <c r="J3584" s="89"/>
      <c r="K3584" s="89"/>
      <c r="L3584" s="89"/>
      <c r="M3584" s="89"/>
      <c r="N3584" s="264">
        <v>0</v>
      </c>
      <c r="O3584" s="264">
        <v>17500.22</v>
      </c>
      <c r="P3584" s="89" t="s">
        <v>670</v>
      </c>
    </row>
    <row r="3585" spans="1:16" ht="76.5" hidden="1">
      <c r="A3585" s="261">
        <v>291</v>
      </c>
      <c r="B3585" s="89"/>
      <c r="C3585" s="262" t="s">
        <v>129</v>
      </c>
      <c r="D3585" s="84">
        <v>43616</v>
      </c>
      <c r="E3585" s="85" t="s">
        <v>6611</v>
      </c>
      <c r="F3585" s="85" t="s">
        <v>6</v>
      </c>
      <c r="G3585" s="85">
        <v>1126393</v>
      </c>
      <c r="H3585" s="89"/>
      <c r="I3585" s="263" t="s">
        <v>7428</v>
      </c>
      <c r="J3585" s="89"/>
      <c r="K3585" s="89"/>
      <c r="L3585" s="89"/>
      <c r="M3585" s="89"/>
      <c r="N3585" s="264">
        <v>0</v>
      </c>
      <c r="O3585" s="264">
        <v>2700.34</v>
      </c>
      <c r="P3585" s="89" t="s">
        <v>670</v>
      </c>
    </row>
    <row r="3586" spans="1:16" ht="51" hidden="1">
      <c r="A3586" s="261">
        <v>287</v>
      </c>
      <c r="B3586" s="89"/>
      <c r="C3586" s="262" t="s">
        <v>126</v>
      </c>
      <c r="D3586" s="84">
        <v>43616</v>
      </c>
      <c r="E3586" s="85" t="s">
        <v>6612</v>
      </c>
      <c r="F3586" s="85" t="s">
        <v>6</v>
      </c>
      <c r="G3586" s="85">
        <v>1126479</v>
      </c>
      <c r="H3586" s="89"/>
      <c r="I3586" s="263" t="s">
        <v>7429</v>
      </c>
      <c r="J3586" s="89"/>
      <c r="K3586" s="89"/>
      <c r="L3586" s="89"/>
      <c r="M3586" s="89"/>
      <c r="N3586" s="264">
        <v>0</v>
      </c>
      <c r="O3586" s="264">
        <v>32304</v>
      </c>
      <c r="P3586" s="89" t="s">
        <v>670</v>
      </c>
    </row>
    <row r="3587" spans="1:16" ht="89.25" hidden="1">
      <c r="A3587" s="261">
        <v>10</v>
      </c>
      <c r="B3587" s="89"/>
      <c r="C3587" s="262" t="s">
        <v>41</v>
      </c>
      <c r="D3587" s="84">
        <v>43616</v>
      </c>
      <c r="E3587" s="85" t="s">
        <v>6613</v>
      </c>
      <c r="F3587" s="85" t="s">
        <v>13</v>
      </c>
      <c r="G3587" s="85">
        <v>955772</v>
      </c>
      <c r="H3587" s="89"/>
      <c r="I3587" s="263" t="s">
        <v>7430</v>
      </c>
      <c r="J3587" s="89"/>
      <c r="K3587" s="89"/>
      <c r="L3587" s="89"/>
      <c r="M3587" s="89"/>
      <c r="N3587" s="264">
        <v>348</v>
      </c>
      <c r="O3587" s="264">
        <v>0</v>
      </c>
      <c r="P3587" s="89" t="s">
        <v>670</v>
      </c>
    </row>
    <row r="3588" spans="1:16" ht="51" hidden="1">
      <c r="A3588" s="261">
        <v>117</v>
      </c>
      <c r="B3588" s="89"/>
      <c r="C3588" s="262" t="s">
        <v>62</v>
      </c>
      <c r="D3588" s="84">
        <v>43616</v>
      </c>
      <c r="E3588" s="85" t="s">
        <v>6614</v>
      </c>
      <c r="F3588" s="85" t="s">
        <v>11</v>
      </c>
      <c r="G3588" s="85">
        <v>955786</v>
      </c>
      <c r="H3588" s="89"/>
      <c r="I3588" s="263" t="s">
        <v>7431</v>
      </c>
      <c r="J3588" s="89"/>
      <c r="K3588" s="89"/>
      <c r="L3588" s="89"/>
      <c r="M3588" s="89"/>
      <c r="N3588" s="264">
        <v>50</v>
      </c>
      <c r="O3588" s="264">
        <v>0</v>
      </c>
      <c r="P3588" s="89" t="s">
        <v>670</v>
      </c>
    </row>
    <row r="3589" spans="1:16" ht="51" hidden="1">
      <c r="A3589" s="261">
        <v>117</v>
      </c>
      <c r="B3589" s="89"/>
      <c r="C3589" s="262" t="s">
        <v>62</v>
      </c>
      <c r="D3589" s="84">
        <v>43616</v>
      </c>
      <c r="E3589" s="85" t="s">
        <v>6615</v>
      </c>
      <c r="F3589" s="85" t="s">
        <v>11</v>
      </c>
      <c r="G3589" s="85">
        <v>955787</v>
      </c>
      <c r="H3589" s="89"/>
      <c r="I3589" s="263" t="s">
        <v>7432</v>
      </c>
      <c r="J3589" s="89"/>
      <c r="K3589" s="89"/>
      <c r="L3589" s="89"/>
      <c r="M3589" s="89"/>
      <c r="N3589" s="264">
        <v>50</v>
      </c>
      <c r="O3589" s="264">
        <v>0</v>
      </c>
      <c r="P3589" s="89" t="s">
        <v>670</v>
      </c>
    </row>
    <row r="3590" spans="1:16" ht="51" hidden="1">
      <c r="A3590" s="261">
        <v>117</v>
      </c>
      <c r="B3590" s="89"/>
      <c r="C3590" s="262" t="s">
        <v>62</v>
      </c>
      <c r="D3590" s="84">
        <v>43616</v>
      </c>
      <c r="E3590" s="85" t="s">
        <v>6616</v>
      </c>
      <c r="F3590" s="85" t="s">
        <v>11</v>
      </c>
      <c r="G3590" s="85">
        <v>955790</v>
      </c>
      <c r="H3590" s="89"/>
      <c r="I3590" s="263" t="s">
        <v>7433</v>
      </c>
      <c r="J3590" s="89"/>
      <c r="K3590" s="89"/>
      <c r="L3590" s="89"/>
      <c r="M3590" s="89"/>
      <c r="N3590" s="264">
        <v>50</v>
      </c>
      <c r="O3590" s="264">
        <v>0</v>
      </c>
      <c r="P3590" s="89" t="s">
        <v>670</v>
      </c>
    </row>
    <row r="3591" spans="1:16" ht="76.5" hidden="1">
      <c r="A3591" s="261" t="s">
        <v>557</v>
      </c>
      <c r="B3591" s="89"/>
      <c r="C3591" s="262" t="s">
        <v>777</v>
      </c>
      <c r="D3591" s="84">
        <v>43616</v>
      </c>
      <c r="E3591" s="85" t="s">
        <v>6617</v>
      </c>
      <c r="F3591" s="85" t="s">
        <v>6</v>
      </c>
      <c r="G3591" s="85">
        <v>1126549</v>
      </c>
      <c r="H3591" s="89"/>
      <c r="I3591" s="263" t="s">
        <v>7434</v>
      </c>
      <c r="J3591" s="89"/>
      <c r="K3591" s="89"/>
      <c r="L3591" s="89"/>
      <c r="M3591" s="89"/>
      <c r="N3591" s="264">
        <v>0</v>
      </c>
      <c r="O3591" s="264">
        <v>60000</v>
      </c>
      <c r="P3591" s="89" t="s">
        <v>670</v>
      </c>
    </row>
    <row r="3592" spans="1:16" ht="51" hidden="1">
      <c r="A3592" s="261">
        <v>117</v>
      </c>
      <c r="B3592" s="89"/>
      <c r="C3592" s="262" t="s">
        <v>62</v>
      </c>
      <c r="D3592" s="84">
        <v>43616</v>
      </c>
      <c r="E3592" s="85" t="s">
        <v>6618</v>
      </c>
      <c r="F3592" s="85" t="s">
        <v>11</v>
      </c>
      <c r="G3592" s="85">
        <v>955864</v>
      </c>
      <c r="H3592" s="89"/>
      <c r="I3592" s="263" t="s">
        <v>7435</v>
      </c>
      <c r="J3592" s="89"/>
      <c r="K3592" s="89"/>
      <c r="L3592" s="89"/>
      <c r="M3592" s="89"/>
      <c r="N3592" s="264">
        <v>50</v>
      </c>
      <c r="O3592" s="264">
        <v>0</v>
      </c>
      <c r="P3592" s="89" t="s">
        <v>670</v>
      </c>
    </row>
    <row r="3593" spans="1:16" ht="51" hidden="1">
      <c r="A3593" s="261">
        <v>513</v>
      </c>
      <c r="B3593" s="89"/>
      <c r="C3593" s="262" t="s">
        <v>171</v>
      </c>
      <c r="D3593" s="84">
        <v>43616</v>
      </c>
      <c r="E3593" s="85" t="s">
        <v>6619</v>
      </c>
      <c r="F3593" s="85" t="s">
        <v>11</v>
      </c>
      <c r="G3593" s="85">
        <v>955868</v>
      </c>
      <c r="H3593" s="89"/>
      <c r="I3593" s="263" t="s">
        <v>7436</v>
      </c>
      <c r="J3593" s="89"/>
      <c r="K3593" s="89"/>
      <c r="L3593" s="89"/>
      <c r="M3593" s="89"/>
      <c r="N3593" s="264">
        <v>50</v>
      </c>
      <c r="O3593" s="264">
        <v>0</v>
      </c>
      <c r="P3593" s="89" t="s">
        <v>670</v>
      </c>
    </row>
    <row r="3594" spans="1:16" ht="51" hidden="1">
      <c r="A3594" s="261">
        <v>526</v>
      </c>
      <c r="B3594" s="89"/>
      <c r="C3594" s="262" t="s">
        <v>610</v>
      </c>
      <c r="D3594" s="84">
        <v>43619</v>
      </c>
      <c r="E3594" s="85" t="s">
        <v>7525</v>
      </c>
      <c r="F3594" s="85" t="s">
        <v>3</v>
      </c>
      <c r="G3594" s="85">
        <v>1747381</v>
      </c>
      <c r="H3594" s="89"/>
      <c r="I3594" s="263" t="s">
        <v>8445</v>
      </c>
      <c r="J3594" s="89"/>
      <c r="K3594" s="89"/>
      <c r="L3594" s="89"/>
      <c r="M3594" s="89"/>
      <c r="N3594" s="264">
        <v>0</v>
      </c>
      <c r="O3594" s="264">
        <v>160.87</v>
      </c>
      <c r="P3594" s="89" t="s">
        <v>670</v>
      </c>
    </row>
    <row r="3595" spans="1:16" ht="51" hidden="1">
      <c r="A3595" s="261" t="s">
        <v>565</v>
      </c>
      <c r="B3595" s="89"/>
      <c r="C3595" s="262" t="s">
        <v>615</v>
      </c>
      <c r="D3595" s="84">
        <v>43619</v>
      </c>
      <c r="E3595" s="85" t="s">
        <v>7526</v>
      </c>
      <c r="F3595" s="85" t="s">
        <v>3</v>
      </c>
      <c r="G3595" s="85">
        <v>1747374</v>
      </c>
      <c r="H3595" s="89"/>
      <c r="I3595" s="263" t="s">
        <v>8446</v>
      </c>
      <c r="J3595" s="89"/>
      <c r="K3595" s="89"/>
      <c r="L3595" s="89"/>
      <c r="M3595" s="89"/>
      <c r="N3595" s="264">
        <v>0</v>
      </c>
      <c r="O3595" s="264">
        <v>2652</v>
      </c>
      <c r="P3595" s="89" t="s">
        <v>670</v>
      </c>
    </row>
    <row r="3596" spans="1:16" ht="38.25" hidden="1">
      <c r="A3596" s="261" t="s">
        <v>565</v>
      </c>
      <c r="B3596" s="89"/>
      <c r="C3596" s="262" t="s">
        <v>615</v>
      </c>
      <c r="D3596" s="84">
        <v>43619</v>
      </c>
      <c r="E3596" s="85" t="s">
        <v>7527</v>
      </c>
      <c r="F3596" s="85" t="s">
        <v>3</v>
      </c>
      <c r="G3596" s="85">
        <v>1747365</v>
      </c>
      <c r="H3596" s="89"/>
      <c r="I3596" s="263" t="s">
        <v>717</v>
      </c>
      <c r="J3596" s="89"/>
      <c r="K3596" s="89"/>
      <c r="L3596" s="89"/>
      <c r="M3596" s="89"/>
      <c r="N3596" s="264">
        <v>0</v>
      </c>
      <c r="O3596" s="264">
        <v>800</v>
      </c>
      <c r="P3596" s="89" t="s">
        <v>670</v>
      </c>
    </row>
    <row r="3597" spans="1:16" ht="51" hidden="1">
      <c r="A3597" s="261" t="s">
        <v>565</v>
      </c>
      <c r="B3597" s="89"/>
      <c r="C3597" s="262" t="s">
        <v>615</v>
      </c>
      <c r="D3597" s="84">
        <v>43619</v>
      </c>
      <c r="E3597" s="85" t="s">
        <v>7528</v>
      </c>
      <c r="F3597" s="85" t="s">
        <v>3</v>
      </c>
      <c r="G3597" s="85">
        <v>1747315</v>
      </c>
      <c r="H3597" s="89"/>
      <c r="I3597" s="263" t="s">
        <v>728</v>
      </c>
      <c r="J3597" s="89"/>
      <c r="K3597" s="89"/>
      <c r="L3597" s="89"/>
      <c r="M3597" s="89"/>
      <c r="N3597" s="264">
        <v>0</v>
      </c>
      <c r="O3597" s="264">
        <v>695</v>
      </c>
      <c r="P3597" s="89" t="s">
        <v>670</v>
      </c>
    </row>
    <row r="3598" spans="1:16" ht="51" hidden="1">
      <c r="A3598" s="261">
        <v>591</v>
      </c>
      <c r="B3598" s="89"/>
      <c r="C3598" s="262" t="s">
        <v>1364</v>
      </c>
      <c r="D3598" s="84">
        <v>43619</v>
      </c>
      <c r="E3598" s="85" t="s">
        <v>7529</v>
      </c>
      <c r="F3598" s="85" t="s">
        <v>3</v>
      </c>
      <c r="G3598" s="85">
        <v>1747304</v>
      </c>
      <c r="H3598" s="89"/>
      <c r="I3598" s="263" t="s">
        <v>6697</v>
      </c>
      <c r="J3598" s="89"/>
      <c r="K3598" s="89"/>
      <c r="L3598" s="89"/>
      <c r="M3598" s="89"/>
      <c r="N3598" s="264">
        <v>0</v>
      </c>
      <c r="O3598" s="264">
        <v>10.35</v>
      </c>
      <c r="P3598" s="89" t="s">
        <v>670</v>
      </c>
    </row>
    <row r="3599" spans="1:16" ht="51" hidden="1">
      <c r="A3599" s="261">
        <v>592</v>
      </c>
      <c r="B3599" s="89"/>
      <c r="C3599" s="262" t="s">
        <v>645</v>
      </c>
      <c r="D3599" s="84">
        <v>43619</v>
      </c>
      <c r="E3599" s="85" t="s">
        <v>7530</v>
      </c>
      <c r="F3599" s="85" t="s">
        <v>3</v>
      </c>
      <c r="G3599" s="85">
        <v>1747448</v>
      </c>
      <c r="H3599" s="89"/>
      <c r="I3599" s="263" t="s">
        <v>8447</v>
      </c>
      <c r="J3599" s="89"/>
      <c r="K3599" s="89"/>
      <c r="L3599" s="89"/>
      <c r="M3599" s="89"/>
      <c r="N3599" s="264">
        <v>0</v>
      </c>
      <c r="O3599" s="264">
        <v>0.1</v>
      </c>
      <c r="P3599" s="89" t="s">
        <v>670</v>
      </c>
    </row>
    <row r="3600" spans="1:16" ht="51" hidden="1">
      <c r="A3600" s="261">
        <v>592</v>
      </c>
      <c r="B3600" s="89"/>
      <c r="C3600" s="262" t="s">
        <v>645</v>
      </c>
      <c r="D3600" s="84">
        <v>43619</v>
      </c>
      <c r="E3600" s="85" t="s">
        <v>7531</v>
      </c>
      <c r="F3600" s="85" t="s">
        <v>3</v>
      </c>
      <c r="G3600" s="85">
        <v>1747445</v>
      </c>
      <c r="H3600" s="89"/>
      <c r="I3600" s="263" t="s">
        <v>5425</v>
      </c>
      <c r="J3600" s="89"/>
      <c r="K3600" s="89"/>
      <c r="L3600" s="89"/>
      <c r="M3600" s="89"/>
      <c r="N3600" s="264">
        <v>0</v>
      </c>
      <c r="O3600" s="264">
        <v>13150</v>
      </c>
      <c r="P3600" s="89" t="s">
        <v>670</v>
      </c>
    </row>
    <row r="3601" spans="1:16" ht="51" hidden="1">
      <c r="A3601" s="261">
        <v>592</v>
      </c>
      <c r="B3601" s="89"/>
      <c r="C3601" s="262" t="s">
        <v>645</v>
      </c>
      <c r="D3601" s="84">
        <v>43619</v>
      </c>
      <c r="E3601" s="85" t="s">
        <v>7532</v>
      </c>
      <c r="F3601" s="85" t="s">
        <v>3</v>
      </c>
      <c r="G3601" s="85">
        <v>1747443</v>
      </c>
      <c r="H3601" s="89"/>
      <c r="I3601" s="263" t="s">
        <v>8448</v>
      </c>
      <c r="J3601" s="89"/>
      <c r="K3601" s="89"/>
      <c r="L3601" s="89"/>
      <c r="M3601" s="89"/>
      <c r="N3601" s="264">
        <v>0</v>
      </c>
      <c r="O3601" s="264">
        <v>32475.100000000002</v>
      </c>
      <c r="P3601" s="89" t="s">
        <v>670</v>
      </c>
    </row>
    <row r="3602" spans="1:16" ht="51" hidden="1">
      <c r="A3602" s="261">
        <v>592</v>
      </c>
      <c r="B3602" s="89"/>
      <c r="C3602" s="262" t="s">
        <v>645</v>
      </c>
      <c r="D3602" s="84">
        <v>43619</v>
      </c>
      <c r="E3602" s="85" t="s">
        <v>7533</v>
      </c>
      <c r="F3602" s="85" t="s">
        <v>3</v>
      </c>
      <c r="G3602" s="85">
        <v>1747441</v>
      </c>
      <c r="H3602" s="89"/>
      <c r="I3602" s="263" t="s">
        <v>8449</v>
      </c>
      <c r="J3602" s="89"/>
      <c r="K3602" s="89"/>
      <c r="L3602" s="89"/>
      <c r="M3602" s="89"/>
      <c r="N3602" s="264">
        <v>0</v>
      </c>
      <c r="O3602" s="264">
        <v>596</v>
      </c>
      <c r="P3602" s="89" t="s">
        <v>670</v>
      </c>
    </row>
    <row r="3603" spans="1:16" ht="38.25" hidden="1">
      <c r="A3603" s="261">
        <v>35</v>
      </c>
      <c r="B3603" s="89"/>
      <c r="C3603" s="262" t="s">
        <v>46</v>
      </c>
      <c r="D3603" s="84">
        <v>43619</v>
      </c>
      <c r="E3603" s="85" t="s">
        <v>7534</v>
      </c>
      <c r="F3603" s="85" t="s">
        <v>3</v>
      </c>
      <c r="G3603" s="85">
        <v>1747421</v>
      </c>
      <c r="H3603" s="89"/>
      <c r="I3603" s="263" t="s">
        <v>2985</v>
      </c>
      <c r="J3603" s="89"/>
      <c r="K3603" s="89"/>
      <c r="L3603" s="89"/>
      <c r="M3603" s="89"/>
      <c r="N3603" s="264">
        <v>0</v>
      </c>
      <c r="O3603" s="264">
        <v>1000</v>
      </c>
      <c r="P3603" s="89" t="s">
        <v>670</v>
      </c>
    </row>
    <row r="3604" spans="1:16" ht="51" hidden="1">
      <c r="A3604" s="261">
        <v>41</v>
      </c>
      <c r="B3604" s="89"/>
      <c r="C3604" s="262" t="s">
        <v>47</v>
      </c>
      <c r="D3604" s="84">
        <v>43619</v>
      </c>
      <c r="E3604" s="85" t="s">
        <v>7535</v>
      </c>
      <c r="F3604" s="85" t="s">
        <v>3</v>
      </c>
      <c r="G3604" s="85">
        <v>1747403</v>
      </c>
      <c r="H3604" s="89"/>
      <c r="I3604" s="263" t="s">
        <v>8450</v>
      </c>
      <c r="J3604" s="89"/>
      <c r="K3604" s="89"/>
      <c r="L3604" s="89"/>
      <c r="M3604" s="89"/>
      <c r="N3604" s="264">
        <v>0</v>
      </c>
      <c r="O3604" s="264">
        <v>312.12</v>
      </c>
      <c r="P3604" s="89" t="s">
        <v>670</v>
      </c>
    </row>
    <row r="3605" spans="1:16" ht="38.25" hidden="1">
      <c r="A3605" s="261" t="s">
        <v>565</v>
      </c>
      <c r="B3605" s="89"/>
      <c r="C3605" s="262" t="s">
        <v>615</v>
      </c>
      <c r="D3605" s="84">
        <v>43619</v>
      </c>
      <c r="E3605" s="85" t="s">
        <v>7536</v>
      </c>
      <c r="F3605" s="85" t="s">
        <v>3</v>
      </c>
      <c r="G3605" s="85">
        <v>1747390</v>
      </c>
      <c r="H3605" s="89"/>
      <c r="I3605" s="263" t="s">
        <v>8451</v>
      </c>
      <c r="J3605" s="89"/>
      <c r="K3605" s="89"/>
      <c r="L3605" s="89"/>
      <c r="M3605" s="89"/>
      <c r="N3605" s="264">
        <v>0</v>
      </c>
      <c r="O3605" s="264">
        <v>710.01</v>
      </c>
      <c r="P3605" s="89" t="s">
        <v>670</v>
      </c>
    </row>
    <row r="3606" spans="1:16" ht="63.75" hidden="1">
      <c r="A3606" s="261">
        <v>15</v>
      </c>
      <c r="B3606" s="89"/>
      <c r="C3606" s="262" t="s">
        <v>42</v>
      </c>
      <c r="D3606" s="84">
        <v>43619</v>
      </c>
      <c r="E3606" s="85" t="s">
        <v>7537</v>
      </c>
      <c r="F3606" s="85" t="s">
        <v>3</v>
      </c>
      <c r="G3606" s="85">
        <v>1747257</v>
      </c>
      <c r="H3606" s="89"/>
      <c r="I3606" s="263" t="s">
        <v>8452</v>
      </c>
      <c r="J3606" s="89"/>
      <c r="K3606" s="89"/>
      <c r="L3606" s="89"/>
      <c r="M3606" s="89"/>
      <c r="N3606" s="264">
        <v>0</v>
      </c>
      <c r="O3606" s="264">
        <v>69378.27</v>
      </c>
      <c r="P3606" s="89" t="s">
        <v>670</v>
      </c>
    </row>
    <row r="3607" spans="1:16" ht="51" hidden="1">
      <c r="A3607" s="261" t="s">
        <v>565</v>
      </c>
      <c r="B3607" s="89"/>
      <c r="C3607" s="262" t="s">
        <v>615</v>
      </c>
      <c r="D3607" s="84">
        <v>43619</v>
      </c>
      <c r="E3607" s="85" t="s">
        <v>7538</v>
      </c>
      <c r="F3607" s="85" t="s">
        <v>3</v>
      </c>
      <c r="G3607" s="85">
        <v>1747218</v>
      </c>
      <c r="H3607" s="89"/>
      <c r="I3607" s="263" t="s">
        <v>8453</v>
      </c>
      <c r="J3607" s="89"/>
      <c r="K3607" s="89"/>
      <c r="L3607" s="89"/>
      <c r="M3607" s="89"/>
      <c r="N3607" s="264">
        <v>0</v>
      </c>
      <c r="O3607" s="264">
        <v>59.53</v>
      </c>
      <c r="P3607" s="89" t="s">
        <v>670</v>
      </c>
    </row>
    <row r="3608" spans="1:16" ht="51" hidden="1">
      <c r="A3608" s="261" t="s">
        <v>565</v>
      </c>
      <c r="B3608" s="89"/>
      <c r="C3608" s="262" t="s">
        <v>615</v>
      </c>
      <c r="D3608" s="84">
        <v>43619</v>
      </c>
      <c r="E3608" s="85" t="s">
        <v>7539</v>
      </c>
      <c r="F3608" s="85" t="s">
        <v>3</v>
      </c>
      <c r="G3608" s="85">
        <v>1747216</v>
      </c>
      <c r="H3608" s="89"/>
      <c r="I3608" s="263" t="s">
        <v>8454</v>
      </c>
      <c r="J3608" s="89"/>
      <c r="K3608" s="89"/>
      <c r="L3608" s="89"/>
      <c r="M3608" s="89"/>
      <c r="N3608" s="264">
        <v>0</v>
      </c>
      <c r="O3608" s="264">
        <v>10240.6</v>
      </c>
      <c r="P3608" s="89" t="s">
        <v>670</v>
      </c>
    </row>
    <row r="3609" spans="1:16" ht="51" hidden="1">
      <c r="A3609" s="261" t="s">
        <v>565</v>
      </c>
      <c r="B3609" s="89"/>
      <c r="C3609" s="262" t="s">
        <v>615</v>
      </c>
      <c r="D3609" s="84">
        <v>43619</v>
      </c>
      <c r="E3609" s="85" t="s">
        <v>7540</v>
      </c>
      <c r="F3609" s="85" t="s">
        <v>3</v>
      </c>
      <c r="G3609" s="85">
        <v>1747214</v>
      </c>
      <c r="H3609" s="89"/>
      <c r="I3609" s="263" t="s">
        <v>8455</v>
      </c>
      <c r="J3609" s="89"/>
      <c r="K3609" s="89"/>
      <c r="L3609" s="89"/>
      <c r="M3609" s="89"/>
      <c r="N3609" s="264">
        <v>0</v>
      </c>
      <c r="O3609" s="264">
        <v>4343.8999999999996</v>
      </c>
      <c r="P3609" s="89" t="s">
        <v>670</v>
      </c>
    </row>
    <row r="3610" spans="1:16" ht="38.25" hidden="1">
      <c r="A3610" s="261">
        <v>20</v>
      </c>
      <c r="B3610" s="89"/>
      <c r="C3610" s="262" t="s">
        <v>44</v>
      </c>
      <c r="D3610" s="84">
        <v>43619</v>
      </c>
      <c r="E3610" s="85" t="s">
        <v>7541</v>
      </c>
      <c r="F3610" s="85" t="s">
        <v>3</v>
      </c>
      <c r="G3610" s="85">
        <v>1747269</v>
      </c>
      <c r="H3610" s="89"/>
      <c r="I3610" s="263" t="s">
        <v>8456</v>
      </c>
      <c r="J3610" s="89"/>
      <c r="K3610" s="89"/>
      <c r="L3610" s="89"/>
      <c r="M3610" s="89"/>
      <c r="N3610" s="264">
        <v>0</v>
      </c>
      <c r="O3610" s="264">
        <v>2.8000000000000003</v>
      </c>
      <c r="P3610" s="89" t="s">
        <v>670</v>
      </c>
    </row>
    <row r="3611" spans="1:16" ht="51" hidden="1">
      <c r="A3611" s="261" t="s">
        <v>565</v>
      </c>
      <c r="B3611" s="89"/>
      <c r="C3611" s="262" t="s">
        <v>615</v>
      </c>
      <c r="D3611" s="84">
        <v>43619</v>
      </c>
      <c r="E3611" s="85" t="s">
        <v>7542</v>
      </c>
      <c r="F3611" s="85" t="s">
        <v>3</v>
      </c>
      <c r="G3611" s="85">
        <v>1747234</v>
      </c>
      <c r="H3611" s="89"/>
      <c r="I3611" s="263" t="s">
        <v>8457</v>
      </c>
      <c r="J3611" s="89"/>
      <c r="K3611" s="89"/>
      <c r="L3611" s="89"/>
      <c r="M3611" s="89"/>
      <c r="N3611" s="264">
        <v>0</v>
      </c>
      <c r="O3611" s="264">
        <v>4639.05</v>
      </c>
      <c r="P3611" s="89" t="s">
        <v>670</v>
      </c>
    </row>
    <row r="3612" spans="1:16" ht="51" hidden="1">
      <c r="A3612" s="261" t="s">
        <v>565</v>
      </c>
      <c r="B3612" s="89"/>
      <c r="C3612" s="262" t="s">
        <v>615</v>
      </c>
      <c r="D3612" s="84">
        <v>43619</v>
      </c>
      <c r="E3612" s="85" t="s">
        <v>7543</v>
      </c>
      <c r="F3612" s="85" t="s">
        <v>3</v>
      </c>
      <c r="G3612" s="85">
        <v>1747228</v>
      </c>
      <c r="H3612" s="89"/>
      <c r="I3612" s="263" t="s">
        <v>8458</v>
      </c>
      <c r="J3612" s="89"/>
      <c r="K3612" s="89"/>
      <c r="L3612" s="89"/>
      <c r="M3612" s="89"/>
      <c r="N3612" s="264">
        <v>0</v>
      </c>
      <c r="O3612" s="264">
        <v>963.21</v>
      </c>
      <c r="P3612" s="89" t="s">
        <v>670</v>
      </c>
    </row>
    <row r="3613" spans="1:16" ht="51" hidden="1">
      <c r="A3613" s="261" t="s">
        <v>565</v>
      </c>
      <c r="B3613" s="89"/>
      <c r="C3613" s="262" t="s">
        <v>615</v>
      </c>
      <c r="D3613" s="84">
        <v>43619</v>
      </c>
      <c r="E3613" s="85" t="s">
        <v>7544</v>
      </c>
      <c r="F3613" s="85" t="s">
        <v>3</v>
      </c>
      <c r="G3613" s="85">
        <v>1747172</v>
      </c>
      <c r="H3613" s="89"/>
      <c r="I3613" s="263" t="s">
        <v>8459</v>
      </c>
      <c r="J3613" s="89"/>
      <c r="K3613" s="89"/>
      <c r="L3613" s="89"/>
      <c r="M3613" s="89"/>
      <c r="N3613" s="264">
        <v>0</v>
      </c>
      <c r="O3613" s="264">
        <v>4980.4000000000005</v>
      </c>
      <c r="P3613" s="89" t="s">
        <v>670</v>
      </c>
    </row>
    <row r="3614" spans="1:16" ht="51" hidden="1">
      <c r="A3614" s="261" t="s">
        <v>565</v>
      </c>
      <c r="B3614" s="89"/>
      <c r="C3614" s="262" t="s">
        <v>615</v>
      </c>
      <c r="D3614" s="84">
        <v>43619</v>
      </c>
      <c r="E3614" s="85" t="s">
        <v>7545</v>
      </c>
      <c r="F3614" s="85" t="s">
        <v>3</v>
      </c>
      <c r="G3614" s="85">
        <v>1747180</v>
      </c>
      <c r="H3614" s="89"/>
      <c r="I3614" s="263" t="s">
        <v>8460</v>
      </c>
      <c r="J3614" s="89"/>
      <c r="K3614" s="89"/>
      <c r="L3614" s="89"/>
      <c r="M3614" s="89"/>
      <c r="N3614" s="264">
        <v>0</v>
      </c>
      <c r="O3614" s="264">
        <v>7215.52</v>
      </c>
      <c r="P3614" s="89" t="s">
        <v>670</v>
      </c>
    </row>
    <row r="3615" spans="1:16" ht="38.25" hidden="1">
      <c r="A3615" s="261">
        <v>35</v>
      </c>
      <c r="B3615" s="89"/>
      <c r="C3615" s="262" t="s">
        <v>46</v>
      </c>
      <c r="D3615" s="84">
        <v>43619</v>
      </c>
      <c r="E3615" s="85" t="s">
        <v>7546</v>
      </c>
      <c r="F3615" s="85" t="s">
        <v>3</v>
      </c>
      <c r="G3615" s="85">
        <v>1747199</v>
      </c>
      <c r="H3615" s="89"/>
      <c r="I3615" s="263" t="s">
        <v>8461</v>
      </c>
      <c r="J3615" s="89"/>
      <c r="K3615" s="89"/>
      <c r="L3615" s="89"/>
      <c r="M3615" s="89"/>
      <c r="N3615" s="264">
        <v>0</v>
      </c>
      <c r="O3615" s="264">
        <v>1278</v>
      </c>
      <c r="P3615" s="89" t="s">
        <v>670</v>
      </c>
    </row>
    <row r="3616" spans="1:16" ht="38.25" hidden="1">
      <c r="A3616" s="261" t="s">
        <v>565</v>
      </c>
      <c r="B3616" s="89"/>
      <c r="C3616" s="262" t="s">
        <v>615</v>
      </c>
      <c r="D3616" s="84">
        <v>43619</v>
      </c>
      <c r="E3616" s="85" t="s">
        <v>7547</v>
      </c>
      <c r="F3616" s="85" t="s">
        <v>3</v>
      </c>
      <c r="G3616" s="85">
        <v>1747211</v>
      </c>
      <c r="H3616" s="89"/>
      <c r="I3616" s="263" t="s">
        <v>8462</v>
      </c>
      <c r="J3616" s="89"/>
      <c r="K3616" s="89"/>
      <c r="L3616" s="89"/>
      <c r="M3616" s="89"/>
      <c r="N3616" s="264">
        <v>0</v>
      </c>
      <c r="O3616" s="264">
        <v>300</v>
      </c>
      <c r="P3616" s="89" t="s">
        <v>670</v>
      </c>
    </row>
    <row r="3617" spans="1:16" ht="51" hidden="1">
      <c r="A3617" s="261" t="s">
        <v>565</v>
      </c>
      <c r="B3617" s="89"/>
      <c r="C3617" s="262" t="s">
        <v>615</v>
      </c>
      <c r="D3617" s="84">
        <v>43619</v>
      </c>
      <c r="E3617" s="85" t="s">
        <v>7548</v>
      </c>
      <c r="F3617" s="85" t="s">
        <v>3</v>
      </c>
      <c r="G3617" s="85">
        <v>1747217</v>
      </c>
      <c r="H3617" s="89"/>
      <c r="I3617" s="263" t="s">
        <v>8463</v>
      </c>
      <c r="J3617" s="89"/>
      <c r="K3617" s="89"/>
      <c r="L3617" s="89"/>
      <c r="M3617" s="89"/>
      <c r="N3617" s="264">
        <v>0</v>
      </c>
      <c r="O3617" s="264">
        <v>10177.58</v>
      </c>
      <c r="P3617" s="89" t="s">
        <v>670</v>
      </c>
    </row>
    <row r="3618" spans="1:16" ht="63.75" hidden="1">
      <c r="A3618" s="261">
        <v>513</v>
      </c>
      <c r="B3618" s="89"/>
      <c r="C3618" s="262" t="s">
        <v>171</v>
      </c>
      <c r="D3618" s="84">
        <v>43619</v>
      </c>
      <c r="E3618" s="85" t="s">
        <v>7549</v>
      </c>
      <c r="F3618" s="85" t="s">
        <v>15</v>
      </c>
      <c r="G3618" s="85">
        <v>1055192</v>
      </c>
      <c r="H3618" s="89"/>
      <c r="I3618" s="263" t="s">
        <v>8464</v>
      </c>
      <c r="J3618" s="89"/>
      <c r="K3618" s="89"/>
      <c r="L3618" s="89"/>
      <c r="M3618" s="89"/>
      <c r="N3618" s="264">
        <v>50</v>
      </c>
      <c r="O3618" s="264">
        <v>0</v>
      </c>
      <c r="P3618" s="89" t="s">
        <v>670</v>
      </c>
    </row>
    <row r="3619" spans="1:16" ht="51" hidden="1">
      <c r="A3619" s="261">
        <v>513</v>
      </c>
      <c r="B3619" s="89"/>
      <c r="C3619" s="262" t="s">
        <v>171</v>
      </c>
      <c r="D3619" s="84">
        <v>43619</v>
      </c>
      <c r="E3619" s="85" t="s">
        <v>7550</v>
      </c>
      <c r="F3619" s="85" t="s">
        <v>15</v>
      </c>
      <c r="G3619" s="85">
        <v>1055448</v>
      </c>
      <c r="H3619" s="89"/>
      <c r="I3619" s="263" t="s">
        <v>743</v>
      </c>
      <c r="J3619" s="89"/>
      <c r="K3619" s="89"/>
      <c r="L3619" s="89"/>
      <c r="M3619" s="89"/>
      <c r="N3619" s="264">
        <v>50</v>
      </c>
      <c r="O3619" s="264">
        <v>0</v>
      </c>
      <c r="P3619" s="89" t="s">
        <v>670</v>
      </c>
    </row>
    <row r="3620" spans="1:16" ht="51" hidden="1">
      <c r="A3620" s="261" t="s">
        <v>559</v>
      </c>
      <c r="B3620" s="89"/>
      <c r="C3620" s="262" t="s">
        <v>759</v>
      </c>
      <c r="D3620" s="84">
        <v>43619</v>
      </c>
      <c r="E3620" s="85" t="s">
        <v>7551</v>
      </c>
      <c r="F3620" s="85" t="s">
        <v>628</v>
      </c>
      <c r="G3620" s="85">
        <v>469577</v>
      </c>
      <c r="H3620" s="89"/>
      <c r="I3620" s="263" t="s">
        <v>8465</v>
      </c>
      <c r="J3620" s="89"/>
      <c r="K3620" s="89"/>
      <c r="L3620" s="89"/>
      <c r="M3620" s="89"/>
      <c r="N3620" s="264">
        <v>0</v>
      </c>
      <c r="O3620" s="264">
        <v>23307.58</v>
      </c>
      <c r="P3620" s="89" t="s">
        <v>670</v>
      </c>
    </row>
    <row r="3621" spans="1:16" ht="102" hidden="1">
      <c r="A3621" s="261" t="s">
        <v>556</v>
      </c>
      <c r="B3621" s="89"/>
      <c r="C3621" s="262" t="s">
        <v>616</v>
      </c>
      <c r="D3621" s="84">
        <v>43619</v>
      </c>
      <c r="E3621" s="85" t="s">
        <v>7552</v>
      </c>
      <c r="F3621" s="85" t="s">
        <v>6</v>
      </c>
      <c r="G3621" s="85">
        <v>955960</v>
      </c>
      <c r="H3621" s="89"/>
      <c r="I3621" s="263" t="s">
        <v>8466</v>
      </c>
      <c r="J3621" s="89"/>
      <c r="K3621" s="89"/>
      <c r="L3621" s="89"/>
      <c r="M3621" s="89"/>
      <c r="N3621" s="264">
        <v>0</v>
      </c>
      <c r="O3621" s="264">
        <v>106.96</v>
      </c>
      <c r="P3621" s="89" t="s">
        <v>670</v>
      </c>
    </row>
    <row r="3622" spans="1:16" ht="102" hidden="1">
      <c r="A3622" s="261" t="s">
        <v>556</v>
      </c>
      <c r="B3622" s="89"/>
      <c r="C3622" s="262" t="s">
        <v>616</v>
      </c>
      <c r="D3622" s="84">
        <v>43619</v>
      </c>
      <c r="E3622" s="85" t="s">
        <v>7553</v>
      </c>
      <c r="F3622" s="85" t="s">
        <v>6</v>
      </c>
      <c r="G3622" s="85">
        <v>955960</v>
      </c>
      <c r="H3622" s="89"/>
      <c r="I3622" s="263" t="s">
        <v>8467</v>
      </c>
      <c r="J3622" s="89"/>
      <c r="K3622" s="89"/>
      <c r="L3622" s="89"/>
      <c r="M3622" s="89"/>
      <c r="N3622" s="264">
        <v>0</v>
      </c>
      <c r="O3622" s="264">
        <v>38.520000000000003</v>
      </c>
      <c r="P3622" s="89" t="s">
        <v>670</v>
      </c>
    </row>
    <row r="3623" spans="1:16" ht="102" hidden="1">
      <c r="A3623" s="261" t="s">
        <v>556</v>
      </c>
      <c r="B3623" s="89"/>
      <c r="C3623" s="262" t="s">
        <v>616</v>
      </c>
      <c r="D3623" s="84">
        <v>43619</v>
      </c>
      <c r="E3623" s="85" t="s">
        <v>7554</v>
      </c>
      <c r="F3623" s="85" t="s">
        <v>6</v>
      </c>
      <c r="G3623" s="85">
        <v>955961</v>
      </c>
      <c r="H3623" s="89"/>
      <c r="I3623" s="263" t="s">
        <v>8466</v>
      </c>
      <c r="J3623" s="89"/>
      <c r="K3623" s="89"/>
      <c r="L3623" s="89"/>
      <c r="M3623" s="89"/>
      <c r="N3623" s="264">
        <v>0</v>
      </c>
      <c r="O3623" s="264">
        <v>37.76</v>
      </c>
      <c r="P3623" s="89" t="s">
        <v>670</v>
      </c>
    </row>
    <row r="3624" spans="1:16" ht="102" hidden="1">
      <c r="A3624" s="261" t="s">
        <v>556</v>
      </c>
      <c r="B3624" s="89"/>
      <c r="C3624" s="262" t="s">
        <v>616</v>
      </c>
      <c r="D3624" s="84">
        <v>43619</v>
      </c>
      <c r="E3624" s="85" t="s">
        <v>7555</v>
      </c>
      <c r="F3624" s="85" t="s">
        <v>6</v>
      </c>
      <c r="G3624" s="85">
        <v>955961</v>
      </c>
      <c r="H3624" s="89"/>
      <c r="I3624" s="263" t="s">
        <v>8468</v>
      </c>
      <c r="J3624" s="89"/>
      <c r="K3624" s="89"/>
      <c r="L3624" s="89"/>
      <c r="M3624" s="89"/>
      <c r="N3624" s="264">
        <v>0</v>
      </c>
      <c r="O3624" s="264">
        <v>0.54</v>
      </c>
      <c r="P3624" s="89" t="s">
        <v>670</v>
      </c>
    </row>
    <row r="3625" spans="1:16" ht="51" hidden="1">
      <c r="A3625" s="261">
        <v>117</v>
      </c>
      <c r="B3625" s="89"/>
      <c r="C3625" s="262" t="s">
        <v>62</v>
      </c>
      <c r="D3625" s="84">
        <v>43619</v>
      </c>
      <c r="E3625" s="85" t="s">
        <v>7556</v>
      </c>
      <c r="F3625" s="85" t="s">
        <v>11</v>
      </c>
      <c r="G3625" s="85">
        <v>955956</v>
      </c>
      <c r="H3625" s="89"/>
      <c r="I3625" s="263" t="s">
        <v>8469</v>
      </c>
      <c r="J3625" s="89"/>
      <c r="K3625" s="89"/>
      <c r="L3625" s="89"/>
      <c r="M3625" s="89"/>
      <c r="N3625" s="264">
        <v>50</v>
      </c>
      <c r="O3625" s="264">
        <v>0</v>
      </c>
      <c r="P3625" s="89" t="s">
        <v>670</v>
      </c>
    </row>
    <row r="3626" spans="1:16" ht="51" hidden="1">
      <c r="A3626" s="261">
        <v>117</v>
      </c>
      <c r="B3626" s="89"/>
      <c r="C3626" s="262" t="s">
        <v>62</v>
      </c>
      <c r="D3626" s="84">
        <v>43619</v>
      </c>
      <c r="E3626" s="85" t="s">
        <v>7557</v>
      </c>
      <c r="F3626" s="85" t="s">
        <v>11</v>
      </c>
      <c r="G3626" s="85">
        <v>955958</v>
      </c>
      <c r="H3626" s="89"/>
      <c r="I3626" s="263" t="s">
        <v>8470</v>
      </c>
      <c r="J3626" s="89"/>
      <c r="K3626" s="89"/>
      <c r="L3626" s="89"/>
      <c r="M3626" s="89"/>
      <c r="N3626" s="264">
        <v>50</v>
      </c>
      <c r="O3626" s="264">
        <v>0</v>
      </c>
      <c r="P3626" s="89" t="s">
        <v>670</v>
      </c>
    </row>
    <row r="3627" spans="1:16" ht="51" hidden="1">
      <c r="A3627" s="261">
        <v>117</v>
      </c>
      <c r="B3627" s="89"/>
      <c r="C3627" s="262" t="s">
        <v>62</v>
      </c>
      <c r="D3627" s="84">
        <v>43619</v>
      </c>
      <c r="E3627" s="85" t="s">
        <v>7558</v>
      </c>
      <c r="F3627" s="85" t="s">
        <v>11</v>
      </c>
      <c r="G3627" s="85">
        <v>955959</v>
      </c>
      <c r="H3627" s="89"/>
      <c r="I3627" s="263" t="s">
        <v>8471</v>
      </c>
      <c r="J3627" s="89"/>
      <c r="K3627" s="89"/>
      <c r="L3627" s="89"/>
      <c r="M3627" s="89"/>
      <c r="N3627" s="264">
        <v>50</v>
      </c>
      <c r="O3627" s="264">
        <v>0</v>
      </c>
      <c r="P3627" s="89" t="s">
        <v>670</v>
      </c>
    </row>
    <row r="3628" spans="1:16" ht="89.25" hidden="1">
      <c r="A3628" s="261" t="s">
        <v>557</v>
      </c>
      <c r="B3628" s="89"/>
      <c r="C3628" s="262" t="s">
        <v>777</v>
      </c>
      <c r="D3628" s="84">
        <v>43619</v>
      </c>
      <c r="E3628" s="85" t="s">
        <v>7559</v>
      </c>
      <c r="F3628" s="85" t="s">
        <v>13</v>
      </c>
      <c r="G3628" s="85">
        <v>955989</v>
      </c>
      <c r="H3628" s="89"/>
      <c r="I3628" s="263" t="s">
        <v>8472</v>
      </c>
      <c r="J3628" s="89"/>
      <c r="K3628" s="89"/>
      <c r="L3628" s="89"/>
      <c r="M3628" s="89"/>
      <c r="N3628" s="264">
        <v>2488448.3199999998</v>
      </c>
      <c r="O3628" s="264">
        <v>0</v>
      </c>
      <c r="P3628" s="89" t="s">
        <v>670</v>
      </c>
    </row>
    <row r="3629" spans="1:16" ht="89.25" hidden="1">
      <c r="A3629" s="261" t="s">
        <v>557</v>
      </c>
      <c r="B3629" s="89"/>
      <c r="C3629" s="262" t="s">
        <v>777</v>
      </c>
      <c r="D3629" s="84">
        <v>43619</v>
      </c>
      <c r="E3629" s="85" t="s">
        <v>7560</v>
      </c>
      <c r="F3629" s="85" t="s">
        <v>11</v>
      </c>
      <c r="G3629" s="85">
        <v>955989</v>
      </c>
      <c r="H3629" s="89"/>
      <c r="I3629" s="263" t="s">
        <v>8473</v>
      </c>
      <c r="J3629" s="89"/>
      <c r="K3629" s="89"/>
      <c r="L3629" s="89"/>
      <c r="M3629" s="89"/>
      <c r="N3629" s="264">
        <v>50</v>
      </c>
      <c r="O3629" s="264">
        <v>0</v>
      </c>
      <c r="P3629" s="89" t="s">
        <v>670</v>
      </c>
    </row>
    <row r="3630" spans="1:16" ht="102" hidden="1">
      <c r="A3630" s="261">
        <v>25</v>
      </c>
      <c r="B3630" s="89"/>
      <c r="C3630" s="262" t="s">
        <v>45</v>
      </c>
      <c r="D3630" s="84">
        <v>43619</v>
      </c>
      <c r="E3630" s="85" t="s">
        <v>7561</v>
      </c>
      <c r="F3630" s="85" t="s">
        <v>628</v>
      </c>
      <c r="G3630" s="85">
        <v>469720</v>
      </c>
      <c r="H3630" s="89"/>
      <c r="I3630" s="263" t="s">
        <v>8474</v>
      </c>
      <c r="J3630" s="89"/>
      <c r="K3630" s="89"/>
      <c r="L3630" s="89"/>
      <c r="M3630" s="89"/>
      <c r="N3630" s="264">
        <v>0</v>
      </c>
      <c r="O3630" s="264">
        <v>0.01</v>
      </c>
      <c r="P3630" s="89" t="s">
        <v>670</v>
      </c>
    </row>
    <row r="3631" spans="1:16" ht="114.75" hidden="1">
      <c r="A3631" s="261">
        <v>25</v>
      </c>
      <c r="B3631" s="89"/>
      <c r="C3631" s="262" t="s">
        <v>45</v>
      </c>
      <c r="D3631" s="84">
        <v>43619</v>
      </c>
      <c r="E3631" s="85" t="s">
        <v>7561</v>
      </c>
      <c r="F3631" s="85" t="s">
        <v>628</v>
      </c>
      <c r="G3631" s="85">
        <v>469820</v>
      </c>
      <c r="H3631" s="89"/>
      <c r="I3631" s="263" t="s">
        <v>8475</v>
      </c>
      <c r="J3631" s="89"/>
      <c r="K3631" s="89"/>
      <c r="L3631" s="89"/>
      <c r="M3631" s="89"/>
      <c r="N3631" s="264">
        <v>0</v>
      </c>
      <c r="O3631" s="264">
        <v>0.04</v>
      </c>
      <c r="P3631" s="89" t="s">
        <v>670</v>
      </c>
    </row>
    <row r="3632" spans="1:16" ht="89.25" hidden="1">
      <c r="A3632" s="261">
        <v>25</v>
      </c>
      <c r="B3632" s="89"/>
      <c r="C3632" s="262" t="s">
        <v>45</v>
      </c>
      <c r="D3632" s="84">
        <v>43619</v>
      </c>
      <c r="E3632" s="85" t="s">
        <v>7561</v>
      </c>
      <c r="F3632" s="85" t="s">
        <v>628</v>
      </c>
      <c r="G3632" s="85">
        <v>469721</v>
      </c>
      <c r="H3632" s="89"/>
      <c r="I3632" s="263" t="s">
        <v>8476</v>
      </c>
      <c r="J3632" s="89"/>
      <c r="K3632" s="89"/>
      <c r="L3632" s="89"/>
      <c r="M3632" s="89"/>
      <c r="N3632" s="264">
        <v>0</v>
      </c>
      <c r="O3632" s="264">
        <v>0.09</v>
      </c>
      <c r="P3632" s="89" t="s">
        <v>670</v>
      </c>
    </row>
    <row r="3633" spans="1:16" ht="102" hidden="1">
      <c r="A3633" s="261">
        <v>25</v>
      </c>
      <c r="B3633" s="89"/>
      <c r="C3633" s="262" t="s">
        <v>45</v>
      </c>
      <c r="D3633" s="84">
        <v>43619</v>
      </c>
      <c r="E3633" s="85" t="s">
        <v>7561</v>
      </c>
      <c r="F3633" s="85" t="s">
        <v>628</v>
      </c>
      <c r="G3633" s="85">
        <v>469719</v>
      </c>
      <c r="H3633" s="89"/>
      <c r="I3633" s="263" t="s">
        <v>8477</v>
      </c>
      <c r="J3633" s="89"/>
      <c r="K3633" s="89"/>
      <c r="L3633" s="89"/>
      <c r="M3633" s="89"/>
      <c r="N3633" s="264">
        <v>0</v>
      </c>
      <c r="O3633" s="264">
        <v>0.05</v>
      </c>
      <c r="P3633" s="89" t="s">
        <v>670</v>
      </c>
    </row>
    <row r="3634" spans="1:16" ht="102" hidden="1">
      <c r="A3634" s="261">
        <v>25</v>
      </c>
      <c r="B3634" s="89"/>
      <c r="C3634" s="262" t="s">
        <v>45</v>
      </c>
      <c r="D3634" s="84">
        <v>43619</v>
      </c>
      <c r="E3634" s="85" t="s">
        <v>7561</v>
      </c>
      <c r="F3634" s="85" t="s">
        <v>628</v>
      </c>
      <c r="G3634" s="85">
        <v>469779</v>
      </c>
      <c r="H3634" s="89"/>
      <c r="I3634" s="263" t="s">
        <v>8478</v>
      </c>
      <c r="J3634" s="89"/>
      <c r="K3634" s="89"/>
      <c r="L3634" s="89"/>
      <c r="M3634" s="89"/>
      <c r="N3634" s="264">
        <v>0</v>
      </c>
      <c r="O3634" s="264">
        <v>0.01</v>
      </c>
      <c r="P3634" s="89" t="s">
        <v>670</v>
      </c>
    </row>
    <row r="3635" spans="1:16" ht="102" hidden="1">
      <c r="A3635" s="261">
        <v>25</v>
      </c>
      <c r="B3635" s="89"/>
      <c r="C3635" s="262" t="s">
        <v>45</v>
      </c>
      <c r="D3635" s="84">
        <v>43619</v>
      </c>
      <c r="E3635" s="85" t="s">
        <v>7561</v>
      </c>
      <c r="F3635" s="85" t="s">
        <v>628</v>
      </c>
      <c r="G3635" s="85">
        <v>469722</v>
      </c>
      <c r="H3635" s="89"/>
      <c r="I3635" s="263" t="s">
        <v>8479</v>
      </c>
      <c r="J3635" s="89"/>
      <c r="K3635" s="89"/>
      <c r="L3635" s="89"/>
      <c r="M3635" s="89"/>
      <c r="N3635" s="264">
        <v>0</v>
      </c>
      <c r="O3635" s="264">
        <v>0.18</v>
      </c>
      <c r="P3635" s="89" t="s">
        <v>670</v>
      </c>
    </row>
    <row r="3636" spans="1:16" ht="102" hidden="1">
      <c r="A3636" s="261">
        <v>25</v>
      </c>
      <c r="B3636" s="89"/>
      <c r="C3636" s="262" t="s">
        <v>45</v>
      </c>
      <c r="D3636" s="84">
        <v>43619</v>
      </c>
      <c r="E3636" s="85" t="s">
        <v>7561</v>
      </c>
      <c r="F3636" s="85" t="s">
        <v>628</v>
      </c>
      <c r="G3636" s="85">
        <v>469782</v>
      </c>
      <c r="H3636" s="89"/>
      <c r="I3636" s="263" t="s">
        <v>8480</v>
      </c>
      <c r="J3636" s="89"/>
      <c r="K3636" s="89"/>
      <c r="L3636" s="89"/>
      <c r="M3636" s="89"/>
      <c r="N3636" s="264">
        <v>0</v>
      </c>
      <c r="O3636" s="264">
        <v>0.01</v>
      </c>
      <c r="P3636" s="89" t="s">
        <v>670</v>
      </c>
    </row>
    <row r="3637" spans="1:16" ht="102" hidden="1">
      <c r="A3637" s="261">
        <v>25</v>
      </c>
      <c r="B3637" s="89"/>
      <c r="C3637" s="262" t="s">
        <v>45</v>
      </c>
      <c r="D3637" s="84">
        <v>43619</v>
      </c>
      <c r="E3637" s="85" t="s">
        <v>7561</v>
      </c>
      <c r="F3637" s="85" t="s">
        <v>628</v>
      </c>
      <c r="G3637" s="85">
        <v>469787</v>
      </c>
      <c r="H3637" s="89"/>
      <c r="I3637" s="263" t="s">
        <v>8481</v>
      </c>
      <c r="J3637" s="89"/>
      <c r="K3637" s="89"/>
      <c r="L3637" s="89"/>
      <c r="M3637" s="89"/>
      <c r="N3637" s="264">
        <v>0</v>
      </c>
      <c r="O3637" s="264">
        <v>32.840000000000003</v>
      </c>
      <c r="P3637" s="89" t="s">
        <v>670</v>
      </c>
    </row>
    <row r="3638" spans="1:16" ht="89.25" hidden="1">
      <c r="A3638" s="261">
        <v>25</v>
      </c>
      <c r="B3638" s="89"/>
      <c r="C3638" s="262" t="s">
        <v>45</v>
      </c>
      <c r="D3638" s="84">
        <v>43619</v>
      </c>
      <c r="E3638" s="85" t="s">
        <v>7561</v>
      </c>
      <c r="F3638" s="85" t="s">
        <v>628</v>
      </c>
      <c r="G3638" s="85">
        <v>469788</v>
      </c>
      <c r="H3638" s="89"/>
      <c r="I3638" s="263" t="s">
        <v>8482</v>
      </c>
      <c r="J3638" s="89"/>
      <c r="K3638" s="89"/>
      <c r="L3638" s="89"/>
      <c r="M3638" s="89"/>
      <c r="N3638" s="264">
        <v>0</v>
      </c>
      <c r="O3638" s="264">
        <v>0.27</v>
      </c>
      <c r="P3638" s="89" t="s">
        <v>670</v>
      </c>
    </row>
    <row r="3639" spans="1:16" ht="102" hidden="1">
      <c r="A3639" s="261">
        <v>25</v>
      </c>
      <c r="B3639" s="89"/>
      <c r="C3639" s="262" t="s">
        <v>45</v>
      </c>
      <c r="D3639" s="84">
        <v>43619</v>
      </c>
      <c r="E3639" s="85" t="s">
        <v>7561</v>
      </c>
      <c r="F3639" s="85" t="s">
        <v>628</v>
      </c>
      <c r="G3639" s="85">
        <v>469822</v>
      </c>
      <c r="H3639" s="89"/>
      <c r="I3639" s="263" t="s">
        <v>8483</v>
      </c>
      <c r="J3639" s="89"/>
      <c r="K3639" s="89"/>
      <c r="L3639" s="89"/>
      <c r="M3639" s="89"/>
      <c r="N3639" s="264">
        <v>0</v>
      </c>
      <c r="O3639" s="264">
        <v>0.37</v>
      </c>
      <c r="P3639" s="89" t="s">
        <v>670</v>
      </c>
    </row>
    <row r="3640" spans="1:16" ht="102" hidden="1">
      <c r="A3640" s="261">
        <v>25</v>
      </c>
      <c r="B3640" s="89"/>
      <c r="C3640" s="262" t="s">
        <v>45</v>
      </c>
      <c r="D3640" s="84">
        <v>43619</v>
      </c>
      <c r="E3640" s="85" t="s">
        <v>7561</v>
      </c>
      <c r="F3640" s="85" t="s">
        <v>628</v>
      </c>
      <c r="G3640" s="85">
        <v>469789</v>
      </c>
      <c r="H3640" s="89"/>
      <c r="I3640" s="263" t="s">
        <v>8484</v>
      </c>
      <c r="J3640" s="89"/>
      <c r="K3640" s="89"/>
      <c r="L3640" s="89"/>
      <c r="M3640" s="89"/>
      <c r="N3640" s="264">
        <v>0</v>
      </c>
      <c r="O3640" s="264">
        <v>0.02</v>
      </c>
      <c r="P3640" s="89" t="s">
        <v>670</v>
      </c>
    </row>
    <row r="3641" spans="1:16" ht="102" hidden="1">
      <c r="A3641" s="261">
        <v>25</v>
      </c>
      <c r="B3641" s="89"/>
      <c r="C3641" s="262" t="s">
        <v>45</v>
      </c>
      <c r="D3641" s="84">
        <v>43619</v>
      </c>
      <c r="E3641" s="85" t="s">
        <v>7561</v>
      </c>
      <c r="F3641" s="85" t="s">
        <v>628</v>
      </c>
      <c r="G3641" s="85">
        <v>469783</v>
      </c>
      <c r="H3641" s="89"/>
      <c r="I3641" s="263" t="s">
        <v>8485</v>
      </c>
      <c r="J3641" s="89"/>
      <c r="K3641" s="89"/>
      <c r="L3641" s="89"/>
      <c r="M3641" s="89"/>
      <c r="N3641" s="264">
        <v>0</v>
      </c>
      <c r="O3641" s="264">
        <v>0.3</v>
      </c>
      <c r="P3641" s="89" t="s">
        <v>670</v>
      </c>
    </row>
    <row r="3642" spans="1:16" ht="102" hidden="1">
      <c r="A3642" s="261">
        <v>25</v>
      </c>
      <c r="B3642" s="89"/>
      <c r="C3642" s="262" t="s">
        <v>45</v>
      </c>
      <c r="D3642" s="84">
        <v>43619</v>
      </c>
      <c r="E3642" s="85" t="s">
        <v>7561</v>
      </c>
      <c r="F3642" s="85" t="s">
        <v>628</v>
      </c>
      <c r="G3642" s="85">
        <v>469790</v>
      </c>
      <c r="H3642" s="89"/>
      <c r="I3642" s="263" t="s">
        <v>8486</v>
      </c>
      <c r="J3642" s="89"/>
      <c r="K3642" s="89"/>
      <c r="L3642" s="89"/>
      <c r="M3642" s="89"/>
      <c r="N3642" s="264">
        <v>0</v>
      </c>
      <c r="O3642" s="264">
        <v>0.04</v>
      </c>
      <c r="P3642" s="89" t="s">
        <v>670</v>
      </c>
    </row>
    <row r="3643" spans="1:16" ht="102" hidden="1">
      <c r="A3643" s="261">
        <v>25</v>
      </c>
      <c r="B3643" s="89"/>
      <c r="C3643" s="262" t="s">
        <v>45</v>
      </c>
      <c r="D3643" s="84">
        <v>43619</v>
      </c>
      <c r="E3643" s="85" t="s">
        <v>7561</v>
      </c>
      <c r="F3643" s="85" t="s">
        <v>628</v>
      </c>
      <c r="G3643" s="85">
        <v>469786</v>
      </c>
      <c r="H3643" s="89"/>
      <c r="I3643" s="263" t="s">
        <v>8487</v>
      </c>
      <c r="J3643" s="89"/>
      <c r="K3643" s="89"/>
      <c r="L3643" s="89"/>
      <c r="M3643" s="89"/>
      <c r="N3643" s="264">
        <v>0</v>
      </c>
      <c r="O3643" s="264">
        <v>7.0000000000000007E-2</v>
      </c>
      <c r="P3643" s="89" t="s">
        <v>670</v>
      </c>
    </row>
    <row r="3644" spans="1:16" ht="102" hidden="1">
      <c r="A3644" s="261">
        <v>25</v>
      </c>
      <c r="B3644" s="89"/>
      <c r="C3644" s="262" t="s">
        <v>45</v>
      </c>
      <c r="D3644" s="84">
        <v>43619</v>
      </c>
      <c r="E3644" s="85" t="s">
        <v>7561</v>
      </c>
      <c r="F3644" s="85" t="s">
        <v>628</v>
      </c>
      <c r="G3644" s="85">
        <v>469815</v>
      </c>
      <c r="H3644" s="89"/>
      <c r="I3644" s="263" t="s">
        <v>8488</v>
      </c>
      <c r="J3644" s="89"/>
      <c r="K3644" s="89"/>
      <c r="L3644" s="89"/>
      <c r="M3644" s="89"/>
      <c r="N3644" s="264">
        <v>0</v>
      </c>
      <c r="O3644" s="264">
        <v>0.22</v>
      </c>
      <c r="P3644" s="89" t="s">
        <v>670</v>
      </c>
    </row>
    <row r="3645" spans="1:16" ht="102" hidden="1">
      <c r="A3645" s="261">
        <v>25</v>
      </c>
      <c r="B3645" s="89"/>
      <c r="C3645" s="262" t="s">
        <v>45</v>
      </c>
      <c r="D3645" s="84">
        <v>43619</v>
      </c>
      <c r="E3645" s="85" t="s">
        <v>7561</v>
      </c>
      <c r="F3645" s="85" t="s">
        <v>628</v>
      </c>
      <c r="G3645" s="85">
        <v>469785</v>
      </c>
      <c r="H3645" s="89"/>
      <c r="I3645" s="263" t="s">
        <v>8489</v>
      </c>
      <c r="J3645" s="89"/>
      <c r="K3645" s="89"/>
      <c r="L3645" s="89"/>
      <c r="M3645" s="89"/>
      <c r="N3645" s="264">
        <v>0</v>
      </c>
      <c r="O3645" s="264">
        <v>7.0000000000000007E-2</v>
      </c>
      <c r="P3645" s="89" t="s">
        <v>670</v>
      </c>
    </row>
    <row r="3646" spans="1:16" ht="102" hidden="1">
      <c r="A3646" s="261">
        <v>25</v>
      </c>
      <c r="B3646" s="89"/>
      <c r="C3646" s="262" t="s">
        <v>45</v>
      </c>
      <c r="D3646" s="84">
        <v>43619</v>
      </c>
      <c r="E3646" s="85" t="s">
        <v>7561</v>
      </c>
      <c r="F3646" s="85" t="s">
        <v>628</v>
      </c>
      <c r="G3646" s="85">
        <v>469819</v>
      </c>
      <c r="H3646" s="89"/>
      <c r="I3646" s="263" t="s">
        <v>8490</v>
      </c>
      <c r="J3646" s="89"/>
      <c r="K3646" s="89"/>
      <c r="L3646" s="89"/>
      <c r="M3646" s="89"/>
      <c r="N3646" s="264">
        <v>0</v>
      </c>
      <c r="O3646" s="264">
        <v>679.47</v>
      </c>
      <c r="P3646" s="89" t="s">
        <v>670</v>
      </c>
    </row>
    <row r="3647" spans="1:16" ht="102" hidden="1">
      <c r="A3647" s="261">
        <v>25</v>
      </c>
      <c r="B3647" s="89"/>
      <c r="C3647" s="262" t="s">
        <v>45</v>
      </c>
      <c r="D3647" s="84">
        <v>43619</v>
      </c>
      <c r="E3647" s="85" t="s">
        <v>7561</v>
      </c>
      <c r="F3647" s="85" t="s">
        <v>628</v>
      </c>
      <c r="G3647" s="85">
        <v>469784</v>
      </c>
      <c r="H3647" s="89"/>
      <c r="I3647" s="263" t="s">
        <v>8491</v>
      </c>
      <c r="J3647" s="89"/>
      <c r="K3647" s="89"/>
      <c r="L3647" s="89"/>
      <c r="M3647" s="89"/>
      <c r="N3647" s="264">
        <v>0</v>
      </c>
      <c r="O3647" s="264">
        <v>0.36</v>
      </c>
      <c r="P3647" s="89" t="s">
        <v>670</v>
      </c>
    </row>
    <row r="3648" spans="1:16" ht="102" hidden="1">
      <c r="A3648" s="261">
        <v>25</v>
      </c>
      <c r="B3648" s="89"/>
      <c r="C3648" s="262" t="s">
        <v>45</v>
      </c>
      <c r="D3648" s="84">
        <v>43619</v>
      </c>
      <c r="E3648" s="85" t="s">
        <v>7561</v>
      </c>
      <c r="F3648" s="85" t="s">
        <v>628</v>
      </c>
      <c r="G3648" s="85">
        <v>469817</v>
      </c>
      <c r="H3648" s="89"/>
      <c r="I3648" s="263" t="s">
        <v>8492</v>
      </c>
      <c r="J3648" s="89"/>
      <c r="K3648" s="89"/>
      <c r="L3648" s="89"/>
      <c r="M3648" s="89"/>
      <c r="N3648" s="264">
        <v>0</v>
      </c>
      <c r="O3648" s="264">
        <v>2832.5</v>
      </c>
      <c r="P3648" s="89" t="s">
        <v>670</v>
      </c>
    </row>
    <row r="3649" spans="1:16" ht="102" hidden="1">
      <c r="A3649" s="261">
        <v>25</v>
      </c>
      <c r="B3649" s="89"/>
      <c r="C3649" s="262" t="s">
        <v>45</v>
      </c>
      <c r="D3649" s="84">
        <v>43619</v>
      </c>
      <c r="E3649" s="85" t="s">
        <v>7561</v>
      </c>
      <c r="F3649" s="85" t="s">
        <v>628</v>
      </c>
      <c r="G3649" s="85">
        <v>469824</v>
      </c>
      <c r="H3649" s="89"/>
      <c r="I3649" s="263" t="s">
        <v>8493</v>
      </c>
      <c r="J3649" s="89"/>
      <c r="K3649" s="89"/>
      <c r="L3649" s="89"/>
      <c r="M3649" s="89"/>
      <c r="N3649" s="264">
        <v>0</v>
      </c>
      <c r="O3649" s="264">
        <v>0.01</v>
      </c>
      <c r="P3649" s="89" t="s">
        <v>670</v>
      </c>
    </row>
    <row r="3650" spans="1:16" ht="102" hidden="1">
      <c r="A3650" s="261">
        <v>25</v>
      </c>
      <c r="B3650" s="89"/>
      <c r="C3650" s="262" t="s">
        <v>45</v>
      </c>
      <c r="D3650" s="84">
        <v>43619</v>
      </c>
      <c r="E3650" s="85" t="s">
        <v>7561</v>
      </c>
      <c r="F3650" s="85" t="s">
        <v>628</v>
      </c>
      <c r="G3650" s="85">
        <v>469818</v>
      </c>
      <c r="H3650" s="89"/>
      <c r="I3650" s="263" t="s">
        <v>8494</v>
      </c>
      <c r="J3650" s="89"/>
      <c r="K3650" s="89"/>
      <c r="L3650" s="89"/>
      <c r="M3650" s="89"/>
      <c r="N3650" s="264">
        <v>0</v>
      </c>
      <c r="O3650" s="264">
        <v>194.85</v>
      </c>
      <c r="P3650" s="89" t="s">
        <v>670</v>
      </c>
    </row>
    <row r="3651" spans="1:16" ht="102" hidden="1">
      <c r="A3651" s="261">
        <v>25</v>
      </c>
      <c r="B3651" s="89"/>
      <c r="C3651" s="262" t="s">
        <v>45</v>
      </c>
      <c r="D3651" s="84">
        <v>43619</v>
      </c>
      <c r="E3651" s="85" t="s">
        <v>7561</v>
      </c>
      <c r="F3651" s="85" t="s">
        <v>628</v>
      </c>
      <c r="G3651" s="85">
        <v>469780</v>
      </c>
      <c r="H3651" s="89"/>
      <c r="I3651" s="263" t="s">
        <v>8495</v>
      </c>
      <c r="J3651" s="89"/>
      <c r="K3651" s="89"/>
      <c r="L3651" s="89"/>
      <c r="M3651" s="89"/>
      <c r="N3651" s="264">
        <v>0</v>
      </c>
      <c r="O3651" s="264">
        <v>0.01</v>
      </c>
      <c r="P3651" s="89" t="s">
        <v>670</v>
      </c>
    </row>
    <row r="3652" spans="1:16" ht="102" hidden="1">
      <c r="A3652" s="261">
        <v>25</v>
      </c>
      <c r="B3652" s="89"/>
      <c r="C3652" s="262" t="s">
        <v>45</v>
      </c>
      <c r="D3652" s="84">
        <v>43619</v>
      </c>
      <c r="E3652" s="85" t="s">
        <v>7561</v>
      </c>
      <c r="F3652" s="85" t="s">
        <v>628</v>
      </c>
      <c r="G3652" s="85">
        <v>469816</v>
      </c>
      <c r="H3652" s="89"/>
      <c r="I3652" s="263" t="s">
        <v>8496</v>
      </c>
      <c r="J3652" s="89"/>
      <c r="K3652" s="89"/>
      <c r="L3652" s="89"/>
      <c r="M3652" s="89"/>
      <c r="N3652" s="264">
        <v>0</v>
      </c>
      <c r="O3652" s="264">
        <v>0.03</v>
      </c>
      <c r="P3652" s="89" t="s">
        <v>670</v>
      </c>
    </row>
    <row r="3653" spans="1:16" ht="102" hidden="1">
      <c r="A3653" s="261">
        <v>25</v>
      </c>
      <c r="B3653" s="89"/>
      <c r="C3653" s="262" t="s">
        <v>45</v>
      </c>
      <c r="D3653" s="84">
        <v>43619</v>
      </c>
      <c r="E3653" s="85" t="s">
        <v>7561</v>
      </c>
      <c r="F3653" s="85" t="s">
        <v>628</v>
      </c>
      <c r="G3653" s="85">
        <v>469781</v>
      </c>
      <c r="H3653" s="89"/>
      <c r="I3653" s="263" t="s">
        <v>8497</v>
      </c>
      <c r="J3653" s="89"/>
      <c r="K3653" s="89"/>
      <c r="L3653" s="89"/>
      <c r="M3653" s="89"/>
      <c r="N3653" s="264">
        <v>0</v>
      </c>
      <c r="O3653" s="264">
        <v>0.01</v>
      </c>
      <c r="P3653" s="89" t="s">
        <v>670</v>
      </c>
    </row>
    <row r="3654" spans="1:16" ht="102" hidden="1">
      <c r="A3654" s="261">
        <v>25</v>
      </c>
      <c r="B3654" s="89"/>
      <c r="C3654" s="262" t="s">
        <v>45</v>
      </c>
      <c r="D3654" s="84">
        <v>43619</v>
      </c>
      <c r="E3654" s="85" t="s">
        <v>7561</v>
      </c>
      <c r="F3654" s="85" t="s">
        <v>628</v>
      </c>
      <c r="G3654" s="85">
        <v>441254</v>
      </c>
      <c r="H3654" s="89"/>
      <c r="I3654" s="263" t="s">
        <v>8498</v>
      </c>
      <c r="J3654" s="89"/>
      <c r="K3654" s="89"/>
      <c r="L3654" s="89"/>
      <c r="M3654" s="89"/>
      <c r="N3654" s="264">
        <v>0</v>
      </c>
      <c r="O3654" s="264">
        <v>0.02</v>
      </c>
      <c r="P3654" s="89" t="s">
        <v>670</v>
      </c>
    </row>
    <row r="3655" spans="1:16" ht="102" hidden="1">
      <c r="A3655" s="261">
        <v>25</v>
      </c>
      <c r="B3655" s="89"/>
      <c r="C3655" s="262" t="s">
        <v>45</v>
      </c>
      <c r="D3655" s="84">
        <v>43619</v>
      </c>
      <c r="E3655" s="85" t="s">
        <v>7561</v>
      </c>
      <c r="F3655" s="85" t="s">
        <v>628</v>
      </c>
      <c r="G3655" s="85">
        <v>469821</v>
      </c>
      <c r="H3655" s="89"/>
      <c r="I3655" s="263" t="s">
        <v>8499</v>
      </c>
      <c r="J3655" s="89"/>
      <c r="K3655" s="89"/>
      <c r="L3655" s="89"/>
      <c r="M3655" s="89"/>
      <c r="N3655" s="264">
        <v>0</v>
      </c>
      <c r="O3655" s="264">
        <v>169540.74</v>
      </c>
      <c r="P3655" s="89" t="s">
        <v>670</v>
      </c>
    </row>
    <row r="3656" spans="1:16" ht="76.5" hidden="1">
      <c r="A3656" s="261" t="s">
        <v>557</v>
      </c>
      <c r="B3656" s="89"/>
      <c r="C3656" s="262" t="s">
        <v>777</v>
      </c>
      <c r="D3656" s="84">
        <v>43619</v>
      </c>
      <c r="E3656" s="85" t="s">
        <v>7562</v>
      </c>
      <c r="F3656" s="85" t="s">
        <v>6</v>
      </c>
      <c r="G3656" s="85">
        <v>1127151</v>
      </c>
      <c r="H3656" s="89"/>
      <c r="I3656" s="263" t="s">
        <v>8500</v>
      </c>
      <c r="J3656" s="89"/>
      <c r="K3656" s="89"/>
      <c r="L3656" s="89"/>
      <c r="M3656" s="89"/>
      <c r="N3656" s="264">
        <v>0</v>
      </c>
      <c r="O3656" s="264">
        <v>201000</v>
      </c>
      <c r="P3656" s="89" t="s">
        <v>670</v>
      </c>
    </row>
    <row r="3657" spans="1:16" ht="114.75" hidden="1">
      <c r="A3657" s="261">
        <v>41</v>
      </c>
      <c r="B3657" s="89"/>
      <c r="C3657" s="262" t="s">
        <v>47</v>
      </c>
      <c r="D3657" s="84">
        <v>43619</v>
      </c>
      <c r="E3657" s="85" t="s">
        <v>7563</v>
      </c>
      <c r="F3657" s="85" t="s">
        <v>671</v>
      </c>
      <c r="G3657" s="85">
        <v>448836</v>
      </c>
      <c r="H3657" s="89"/>
      <c r="I3657" s="263" t="s">
        <v>8501</v>
      </c>
      <c r="J3657" s="89"/>
      <c r="K3657" s="89"/>
      <c r="L3657" s="89"/>
      <c r="M3657" s="89"/>
      <c r="N3657" s="264">
        <v>0</v>
      </c>
      <c r="O3657" s="264">
        <v>49238.65</v>
      </c>
      <c r="P3657" s="89" t="s">
        <v>670</v>
      </c>
    </row>
    <row r="3658" spans="1:16" ht="63.75" hidden="1">
      <c r="A3658" s="261">
        <v>132</v>
      </c>
      <c r="B3658" s="89"/>
      <c r="C3658" s="262" t="s">
        <v>68</v>
      </c>
      <c r="D3658" s="84">
        <v>43619</v>
      </c>
      <c r="E3658" s="85" t="s">
        <v>7564</v>
      </c>
      <c r="F3658" s="85" t="s">
        <v>11</v>
      </c>
      <c r="G3658" s="85">
        <v>955964</v>
      </c>
      <c r="H3658" s="89"/>
      <c r="I3658" s="263" t="s">
        <v>8502</v>
      </c>
      <c r="J3658" s="89"/>
      <c r="K3658" s="89"/>
      <c r="L3658" s="89"/>
      <c r="M3658" s="89"/>
      <c r="N3658" s="264">
        <v>321.93</v>
      </c>
      <c r="O3658" s="264">
        <v>0</v>
      </c>
      <c r="P3658" s="89" t="s">
        <v>670</v>
      </c>
    </row>
    <row r="3659" spans="1:16" ht="63.75" hidden="1">
      <c r="A3659" s="261">
        <v>132</v>
      </c>
      <c r="B3659" s="89"/>
      <c r="C3659" s="262" t="s">
        <v>68</v>
      </c>
      <c r="D3659" s="84">
        <v>43619</v>
      </c>
      <c r="E3659" s="85" t="s">
        <v>7565</v>
      </c>
      <c r="F3659" s="85" t="s">
        <v>11</v>
      </c>
      <c r="G3659" s="85">
        <v>955967</v>
      </c>
      <c r="H3659" s="89"/>
      <c r="I3659" s="263" t="s">
        <v>8503</v>
      </c>
      <c r="J3659" s="89"/>
      <c r="K3659" s="89"/>
      <c r="L3659" s="89"/>
      <c r="M3659" s="89"/>
      <c r="N3659" s="264">
        <v>898.38</v>
      </c>
      <c r="O3659" s="264">
        <v>0</v>
      </c>
      <c r="P3659" s="89" t="s">
        <v>670</v>
      </c>
    </row>
    <row r="3660" spans="1:16" ht="89.25" hidden="1">
      <c r="A3660" s="261">
        <v>132</v>
      </c>
      <c r="B3660" s="89"/>
      <c r="C3660" s="262" t="s">
        <v>68</v>
      </c>
      <c r="D3660" s="84">
        <v>43619</v>
      </c>
      <c r="E3660" s="85" t="s">
        <v>7566</v>
      </c>
      <c r="F3660" s="85" t="s">
        <v>11</v>
      </c>
      <c r="G3660" s="85">
        <v>955987</v>
      </c>
      <c r="H3660" s="89"/>
      <c r="I3660" s="263" t="s">
        <v>8504</v>
      </c>
      <c r="J3660" s="89"/>
      <c r="K3660" s="89"/>
      <c r="L3660" s="89"/>
      <c r="M3660" s="89"/>
      <c r="N3660" s="264">
        <v>599.69000000000005</v>
      </c>
      <c r="O3660" s="264">
        <v>0</v>
      </c>
      <c r="P3660" s="89" t="s">
        <v>670</v>
      </c>
    </row>
    <row r="3661" spans="1:16" ht="89.25" hidden="1">
      <c r="A3661" s="261">
        <v>132</v>
      </c>
      <c r="B3661" s="89"/>
      <c r="C3661" s="262" t="s">
        <v>68</v>
      </c>
      <c r="D3661" s="84">
        <v>43619</v>
      </c>
      <c r="E3661" s="85" t="s">
        <v>7567</v>
      </c>
      <c r="F3661" s="85" t="s">
        <v>11</v>
      </c>
      <c r="G3661" s="85">
        <v>955988</v>
      </c>
      <c r="H3661" s="89"/>
      <c r="I3661" s="263" t="s">
        <v>8505</v>
      </c>
      <c r="J3661" s="89"/>
      <c r="K3661" s="89"/>
      <c r="L3661" s="89"/>
      <c r="M3661" s="89"/>
      <c r="N3661" s="264">
        <v>326.52999999999997</v>
      </c>
      <c r="O3661" s="264">
        <v>0</v>
      </c>
      <c r="P3661" s="89" t="s">
        <v>670</v>
      </c>
    </row>
    <row r="3662" spans="1:16" ht="51" hidden="1">
      <c r="A3662" s="261" t="s">
        <v>565</v>
      </c>
      <c r="B3662" s="89"/>
      <c r="C3662" s="262" t="s">
        <v>615</v>
      </c>
      <c r="D3662" s="84">
        <v>43620</v>
      </c>
      <c r="E3662" s="85" t="s">
        <v>7568</v>
      </c>
      <c r="F3662" s="85" t="s">
        <v>3</v>
      </c>
      <c r="G3662" s="85">
        <v>1747656</v>
      </c>
      <c r="H3662" s="89"/>
      <c r="I3662" s="263" t="s">
        <v>8506</v>
      </c>
      <c r="J3662" s="89"/>
      <c r="K3662" s="89"/>
      <c r="L3662" s="89"/>
      <c r="M3662" s="89"/>
      <c r="N3662" s="264">
        <v>0</v>
      </c>
      <c r="O3662" s="264">
        <v>7636.21</v>
      </c>
      <c r="P3662" s="89" t="s">
        <v>670</v>
      </c>
    </row>
    <row r="3663" spans="1:16" ht="63.75" hidden="1">
      <c r="A3663" s="261">
        <v>16</v>
      </c>
      <c r="B3663" s="89"/>
      <c r="C3663" s="262" t="s">
        <v>43</v>
      </c>
      <c r="D3663" s="84">
        <v>43620</v>
      </c>
      <c r="E3663" s="85" t="s">
        <v>7569</v>
      </c>
      <c r="F3663" s="85" t="s">
        <v>3</v>
      </c>
      <c r="G3663" s="85">
        <v>1747659</v>
      </c>
      <c r="H3663" s="89"/>
      <c r="I3663" s="263" t="s">
        <v>8507</v>
      </c>
      <c r="J3663" s="89"/>
      <c r="K3663" s="89"/>
      <c r="L3663" s="89"/>
      <c r="M3663" s="89"/>
      <c r="N3663" s="264">
        <v>0</v>
      </c>
      <c r="O3663" s="264">
        <v>11788</v>
      </c>
      <c r="P3663" s="89" t="s">
        <v>670</v>
      </c>
    </row>
    <row r="3664" spans="1:16" ht="38.25" hidden="1">
      <c r="A3664" s="261" t="s">
        <v>565</v>
      </c>
      <c r="B3664" s="89"/>
      <c r="C3664" s="262" t="s">
        <v>615</v>
      </c>
      <c r="D3664" s="84">
        <v>43620</v>
      </c>
      <c r="E3664" s="85" t="s">
        <v>7570</v>
      </c>
      <c r="F3664" s="85" t="s">
        <v>3</v>
      </c>
      <c r="G3664" s="85">
        <v>1747661</v>
      </c>
      <c r="H3664" s="89"/>
      <c r="I3664" s="263" t="s">
        <v>8508</v>
      </c>
      <c r="J3664" s="89"/>
      <c r="K3664" s="89"/>
      <c r="L3664" s="89"/>
      <c r="M3664" s="89"/>
      <c r="N3664" s="264">
        <v>0</v>
      </c>
      <c r="O3664" s="264">
        <v>400</v>
      </c>
      <c r="P3664" s="89" t="s">
        <v>670</v>
      </c>
    </row>
    <row r="3665" spans="1:16" ht="63.75" hidden="1">
      <c r="A3665" s="261">
        <v>70</v>
      </c>
      <c r="B3665" s="89"/>
      <c r="C3665" s="262" t="s">
        <v>53</v>
      </c>
      <c r="D3665" s="84">
        <v>43620</v>
      </c>
      <c r="E3665" s="85" t="s">
        <v>7571</v>
      </c>
      <c r="F3665" s="85" t="s">
        <v>3</v>
      </c>
      <c r="G3665" s="85">
        <v>1747667</v>
      </c>
      <c r="H3665" s="89"/>
      <c r="I3665" s="263" t="s">
        <v>8509</v>
      </c>
      <c r="J3665" s="89"/>
      <c r="K3665" s="89"/>
      <c r="L3665" s="89"/>
      <c r="M3665" s="89"/>
      <c r="N3665" s="264">
        <v>0</v>
      </c>
      <c r="O3665" s="264">
        <v>1927.5</v>
      </c>
      <c r="P3665" s="89" t="s">
        <v>670</v>
      </c>
    </row>
    <row r="3666" spans="1:16" ht="63.75" hidden="1">
      <c r="A3666" s="261">
        <v>70</v>
      </c>
      <c r="B3666" s="89"/>
      <c r="C3666" s="262" t="s">
        <v>53</v>
      </c>
      <c r="D3666" s="84">
        <v>43620</v>
      </c>
      <c r="E3666" s="85" t="s">
        <v>7572</v>
      </c>
      <c r="F3666" s="85" t="s">
        <v>3</v>
      </c>
      <c r="G3666" s="85">
        <v>1747674</v>
      </c>
      <c r="H3666" s="89"/>
      <c r="I3666" s="263" t="s">
        <v>8510</v>
      </c>
      <c r="J3666" s="89"/>
      <c r="K3666" s="89"/>
      <c r="L3666" s="89"/>
      <c r="M3666" s="89"/>
      <c r="N3666" s="264">
        <v>0</v>
      </c>
      <c r="O3666" s="264">
        <v>1310</v>
      </c>
      <c r="P3666" s="89" t="s">
        <v>670</v>
      </c>
    </row>
    <row r="3667" spans="1:16" ht="38.25" hidden="1">
      <c r="A3667" s="261" t="s">
        <v>565</v>
      </c>
      <c r="B3667" s="89"/>
      <c r="C3667" s="262" t="s">
        <v>615</v>
      </c>
      <c r="D3667" s="84">
        <v>43620</v>
      </c>
      <c r="E3667" s="85" t="s">
        <v>7573</v>
      </c>
      <c r="F3667" s="85" t="s">
        <v>3</v>
      </c>
      <c r="G3667" s="85">
        <v>1747675</v>
      </c>
      <c r="H3667" s="89"/>
      <c r="I3667" s="263" t="s">
        <v>8511</v>
      </c>
      <c r="J3667" s="89"/>
      <c r="K3667" s="89"/>
      <c r="L3667" s="89"/>
      <c r="M3667" s="89"/>
      <c r="N3667" s="264">
        <v>0</v>
      </c>
      <c r="O3667" s="264">
        <v>407.84000000000003</v>
      </c>
      <c r="P3667" s="89" t="s">
        <v>670</v>
      </c>
    </row>
    <row r="3668" spans="1:16" ht="63.75" hidden="1">
      <c r="A3668" s="261">
        <v>48</v>
      </c>
      <c r="B3668" s="89"/>
      <c r="C3668" s="262" t="s">
        <v>50</v>
      </c>
      <c r="D3668" s="84">
        <v>43620</v>
      </c>
      <c r="E3668" s="85" t="s">
        <v>7574</v>
      </c>
      <c r="F3668" s="85" t="s">
        <v>3</v>
      </c>
      <c r="G3668" s="85">
        <v>1747729</v>
      </c>
      <c r="H3668" s="89"/>
      <c r="I3668" s="263" t="s">
        <v>8512</v>
      </c>
      <c r="J3668" s="89"/>
      <c r="K3668" s="89"/>
      <c r="L3668" s="89"/>
      <c r="M3668" s="89"/>
      <c r="N3668" s="264">
        <v>0</v>
      </c>
      <c r="O3668" s="264">
        <v>298</v>
      </c>
      <c r="P3668" s="89" t="s">
        <v>670</v>
      </c>
    </row>
    <row r="3669" spans="1:16" ht="51" hidden="1">
      <c r="A3669" s="261" t="s">
        <v>565</v>
      </c>
      <c r="B3669" s="89"/>
      <c r="C3669" s="262" t="s">
        <v>615</v>
      </c>
      <c r="D3669" s="84">
        <v>43620</v>
      </c>
      <c r="E3669" s="85" t="s">
        <v>7575</v>
      </c>
      <c r="F3669" s="85" t="s">
        <v>3</v>
      </c>
      <c r="G3669" s="85">
        <v>1747750</v>
      </c>
      <c r="H3669" s="89"/>
      <c r="I3669" s="263" t="s">
        <v>8513</v>
      </c>
      <c r="J3669" s="89"/>
      <c r="K3669" s="89"/>
      <c r="L3669" s="89"/>
      <c r="M3669" s="89"/>
      <c r="N3669" s="264">
        <v>0</v>
      </c>
      <c r="O3669" s="264">
        <v>214.8</v>
      </c>
      <c r="P3669" s="89" t="s">
        <v>670</v>
      </c>
    </row>
    <row r="3670" spans="1:16" ht="63.75" hidden="1">
      <c r="A3670" s="261">
        <v>310</v>
      </c>
      <c r="B3670" s="89"/>
      <c r="C3670" s="262" t="s">
        <v>141</v>
      </c>
      <c r="D3670" s="84">
        <v>43620</v>
      </c>
      <c r="E3670" s="85" t="s">
        <v>7576</v>
      </c>
      <c r="F3670" s="85" t="s">
        <v>3</v>
      </c>
      <c r="G3670" s="85">
        <v>1747654</v>
      </c>
      <c r="H3670" s="89"/>
      <c r="I3670" s="263" t="s">
        <v>8514</v>
      </c>
      <c r="J3670" s="89"/>
      <c r="K3670" s="89"/>
      <c r="L3670" s="89"/>
      <c r="M3670" s="89"/>
      <c r="N3670" s="264">
        <v>0</v>
      </c>
      <c r="O3670" s="264">
        <v>222</v>
      </c>
      <c r="P3670" s="89" t="s">
        <v>670</v>
      </c>
    </row>
    <row r="3671" spans="1:16" ht="51" hidden="1">
      <c r="A3671" s="261" t="s">
        <v>565</v>
      </c>
      <c r="B3671" s="89"/>
      <c r="C3671" s="262" t="s">
        <v>615</v>
      </c>
      <c r="D3671" s="84">
        <v>43620</v>
      </c>
      <c r="E3671" s="85" t="s">
        <v>7577</v>
      </c>
      <c r="F3671" s="85" t="s">
        <v>3</v>
      </c>
      <c r="G3671" s="85">
        <v>1747648</v>
      </c>
      <c r="H3671" s="89"/>
      <c r="I3671" s="263" t="s">
        <v>724</v>
      </c>
      <c r="J3671" s="89"/>
      <c r="K3671" s="89"/>
      <c r="L3671" s="89"/>
      <c r="M3671" s="89"/>
      <c r="N3671" s="264">
        <v>0</v>
      </c>
      <c r="O3671" s="264">
        <v>713.74</v>
      </c>
      <c r="P3671" s="89" t="s">
        <v>670</v>
      </c>
    </row>
    <row r="3672" spans="1:16" ht="51" hidden="1">
      <c r="A3672" s="261" t="s">
        <v>565</v>
      </c>
      <c r="B3672" s="89"/>
      <c r="C3672" s="262" t="s">
        <v>615</v>
      </c>
      <c r="D3672" s="84">
        <v>43620</v>
      </c>
      <c r="E3672" s="85" t="s">
        <v>7578</v>
      </c>
      <c r="F3672" s="85" t="s">
        <v>3</v>
      </c>
      <c r="G3672" s="85">
        <v>1747646</v>
      </c>
      <c r="H3672" s="89"/>
      <c r="I3672" s="263" t="s">
        <v>8515</v>
      </c>
      <c r="J3672" s="89"/>
      <c r="K3672" s="89"/>
      <c r="L3672" s="89"/>
      <c r="M3672" s="89"/>
      <c r="N3672" s="264">
        <v>0</v>
      </c>
      <c r="O3672" s="264">
        <v>2027.02</v>
      </c>
      <c r="P3672" s="89" t="s">
        <v>670</v>
      </c>
    </row>
    <row r="3673" spans="1:16" ht="51" hidden="1">
      <c r="A3673" s="261" t="s">
        <v>565</v>
      </c>
      <c r="B3673" s="89"/>
      <c r="C3673" s="262" t="s">
        <v>615</v>
      </c>
      <c r="D3673" s="84">
        <v>43620</v>
      </c>
      <c r="E3673" s="85" t="s">
        <v>7579</v>
      </c>
      <c r="F3673" s="85" t="s">
        <v>3</v>
      </c>
      <c r="G3673" s="85">
        <v>1747642</v>
      </c>
      <c r="H3673" s="89"/>
      <c r="I3673" s="263" t="s">
        <v>8516</v>
      </c>
      <c r="J3673" s="89"/>
      <c r="K3673" s="89"/>
      <c r="L3673" s="89"/>
      <c r="M3673" s="89"/>
      <c r="N3673" s="264">
        <v>0</v>
      </c>
      <c r="O3673" s="264">
        <v>644.39</v>
      </c>
      <c r="P3673" s="89" t="s">
        <v>670</v>
      </c>
    </row>
    <row r="3674" spans="1:16" ht="51" hidden="1">
      <c r="A3674" s="261" t="s">
        <v>565</v>
      </c>
      <c r="B3674" s="89"/>
      <c r="C3674" s="262" t="s">
        <v>615</v>
      </c>
      <c r="D3674" s="84">
        <v>43620</v>
      </c>
      <c r="E3674" s="85" t="s">
        <v>7580</v>
      </c>
      <c r="F3674" s="85" t="s">
        <v>3</v>
      </c>
      <c r="G3674" s="85">
        <v>1747641</v>
      </c>
      <c r="H3674" s="89"/>
      <c r="I3674" s="263" t="s">
        <v>8517</v>
      </c>
      <c r="J3674" s="89"/>
      <c r="K3674" s="89"/>
      <c r="L3674" s="89"/>
      <c r="M3674" s="89"/>
      <c r="N3674" s="264">
        <v>0</v>
      </c>
      <c r="O3674" s="264">
        <v>644.39</v>
      </c>
      <c r="P3674" s="89" t="s">
        <v>670</v>
      </c>
    </row>
    <row r="3675" spans="1:16" ht="38.25" hidden="1">
      <c r="A3675" s="261" t="s">
        <v>565</v>
      </c>
      <c r="B3675" s="89"/>
      <c r="C3675" s="262" t="s">
        <v>615</v>
      </c>
      <c r="D3675" s="84">
        <v>43620</v>
      </c>
      <c r="E3675" s="85" t="s">
        <v>7581</v>
      </c>
      <c r="F3675" s="85" t="s">
        <v>3</v>
      </c>
      <c r="G3675" s="85">
        <v>1747623</v>
      </c>
      <c r="H3675" s="89"/>
      <c r="I3675" s="263" t="s">
        <v>5381</v>
      </c>
      <c r="J3675" s="89"/>
      <c r="K3675" s="89"/>
      <c r="L3675" s="89"/>
      <c r="M3675" s="89"/>
      <c r="N3675" s="264">
        <v>0</v>
      </c>
      <c r="O3675" s="264">
        <v>300</v>
      </c>
      <c r="P3675" s="89" t="s">
        <v>670</v>
      </c>
    </row>
    <row r="3676" spans="1:16" ht="38.25" hidden="1">
      <c r="A3676" s="261" t="s">
        <v>565</v>
      </c>
      <c r="B3676" s="89"/>
      <c r="C3676" s="262" t="s">
        <v>615</v>
      </c>
      <c r="D3676" s="84">
        <v>43620</v>
      </c>
      <c r="E3676" s="85" t="s">
        <v>7582</v>
      </c>
      <c r="F3676" s="85" t="s">
        <v>3</v>
      </c>
      <c r="G3676" s="85">
        <v>1747592</v>
      </c>
      <c r="H3676" s="89"/>
      <c r="I3676" s="263" t="s">
        <v>3518</v>
      </c>
      <c r="J3676" s="89"/>
      <c r="K3676" s="89"/>
      <c r="L3676" s="89"/>
      <c r="M3676" s="89"/>
      <c r="N3676" s="264">
        <v>0</v>
      </c>
      <c r="O3676" s="264">
        <v>2075</v>
      </c>
      <c r="P3676" s="89" t="s">
        <v>670</v>
      </c>
    </row>
    <row r="3677" spans="1:16" ht="51" hidden="1">
      <c r="A3677" s="261">
        <v>670</v>
      </c>
      <c r="B3677" s="89"/>
      <c r="C3677" s="262" t="s">
        <v>190</v>
      </c>
      <c r="D3677" s="84">
        <v>43620</v>
      </c>
      <c r="E3677" s="85" t="s">
        <v>7583</v>
      </c>
      <c r="F3677" s="85" t="s">
        <v>3</v>
      </c>
      <c r="G3677" s="85">
        <v>1747584</v>
      </c>
      <c r="H3677" s="89"/>
      <c r="I3677" s="263" t="s">
        <v>8518</v>
      </c>
      <c r="J3677" s="89"/>
      <c r="K3677" s="89"/>
      <c r="L3677" s="89"/>
      <c r="M3677" s="89"/>
      <c r="N3677" s="264">
        <v>0</v>
      </c>
      <c r="O3677" s="264">
        <v>143.91</v>
      </c>
      <c r="P3677" s="89" t="s">
        <v>670</v>
      </c>
    </row>
    <row r="3678" spans="1:16" ht="38.25" hidden="1">
      <c r="A3678" s="261" t="s">
        <v>565</v>
      </c>
      <c r="B3678" s="89"/>
      <c r="C3678" s="262" t="s">
        <v>615</v>
      </c>
      <c r="D3678" s="84">
        <v>43620</v>
      </c>
      <c r="E3678" s="85" t="s">
        <v>7584</v>
      </c>
      <c r="F3678" s="85" t="s">
        <v>3</v>
      </c>
      <c r="G3678" s="85">
        <v>1747804</v>
      </c>
      <c r="H3678" s="89"/>
      <c r="I3678" s="263" t="s">
        <v>8519</v>
      </c>
      <c r="J3678" s="89"/>
      <c r="K3678" s="89"/>
      <c r="L3678" s="89"/>
      <c r="M3678" s="89"/>
      <c r="N3678" s="264">
        <v>0</v>
      </c>
      <c r="O3678" s="264">
        <v>2593.25</v>
      </c>
      <c r="P3678" s="89" t="s">
        <v>670</v>
      </c>
    </row>
    <row r="3679" spans="1:16" ht="38.25" hidden="1">
      <c r="A3679" s="261">
        <v>35</v>
      </c>
      <c r="B3679" s="89"/>
      <c r="C3679" s="262" t="s">
        <v>46</v>
      </c>
      <c r="D3679" s="84">
        <v>43620</v>
      </c>
      <c r="E3679" s="85" t="s">
        <v>7585</v>
      </c>
      <c r="F3679" s="85" t="s">
        <v>3</v>
      </c>
      <c r="G3679" s="85">
        <v>1747803</v>
      </c>
      <c r="H3679" s="89"/>
      <c r="I3679" s="263" t="s">
        <v>8520</v>
      </c>
      <c r="J3679" s="89"/>
      <c r="K3679" s="89"/>
      <c r="L3679" s="89"/>
      <c r="M3679" s="89"/>
      <c r="N3679" s="264">
        <v>0</v>
      </c>
      <c r="O3679" s="264">
        <v>700</v>
      </c>
      <c r="P3679" s="89" t="s">
        <v>670</v>
      </c>
    </row>
    <row r="3680" spans="1:16" ht="51" hidden="1">
      <c r="A3680" s="261">
        <v>47</v>
      </c>
      <c r="B3680" s="89"/>
      <c r="C3680" s="262" t="s">
        <v>49</v>
      </c>
      <c r="D3680" s="84">
        <v>43620</v>
      </c>
      <c r="E3680" s="85" t="s">
        <v>7586</v>
      </c>
      <c r="F3680" s="85" t="s">
        <v>3</v>
      </c>
      <c r="G3680" s="85">
        <v>1747802</v>
      </c>
      <c r="H3680" s="89"/>
      <c r="I3680" s="263" t="s">
        <v>8521</v>
      </c>
      <c r="J3680" s="89"/>
      <c r="K3680" s="89"/>
      <c r="L3680" s="89"/>
      <c r="M3680" s="89"/>
      <c r="N3680" s="264">
        <v>0</v>
      </c>
      <c r="O3680" s="264">
        <v>208</v>
      </c>
      <c r="P3680" s="89" t="s">
        <v>670</v>
      </c>
    </row>
    <row r="3681" spans="1:16" ht="38.25" hidden="1">
      <c r="A3681" s="261" t="s">
        <v>565</v>
      </c>
      <c r="B3681" s="89"/>
      <c r="C3681" s="262" t="s">
        <v>615</v>
      </c>
      <c r="D3681" s="84">
        <v>43620</v>
      </c>
      <c r="E3681" s="85" t="s">
        <v>7587</v>
      </c>
      <c r="F3681" s="85" t="s">
        <v>3</v>
      </c>
      <c r="G3681" s="85">
        <v>1747781</v>
      </c>
      <c r="H3681" s="89"/>
      <c r="I3681" s="263" t="s">
        <v>8522</v>
      </c>
      <c r="J3681" s="89"/>
      <c r="K3681" s="89"/>
      <c r="L3681" s="89"/>
      <c r="M3681" s="89"/>
      <c r="N3681" s="264">
        <v>0</v>
      </c>
      <c r="O3681" s="264">
        <v>2097.7600000000002</v>
      </c>
      <c r="P3681" s="89" t="s">
        <v>670</v>
      </c>
    </row>
    <row r="3682" spans="1:16" ht="63.75" hidden="1">
      <c r="A3682" s="261">
        <v>660</v>
      </c>
      <c r="B3682" s="89"/>
      <c r="C3682" s="262" t="s">
        <v>188</v>
      </c>
      <c r="D3682" s="84">
        <v>43620</v>
      </c>
      <c r="E3682" s="85" t="s">
        <v>7588</v>
      </c>
      <c r="F3682" s="85" t="s">
        <v>3</v>
      </c>
      <c r="G3682" s="85">
        <v>1747672</v>
      </c>
      <c r="H3682" s="89"/>
      <c r="I3682" s="263" t="s">
        <v>8523</v>
      </c>
      <c r="J3682" s="89"/>
      <c r="K3682" s="89"/>
      <c r="L3682" s="89"/>
      <c r="M3682" s="89"/>
      <c r="N3682" s="264">
        <v>0</v>
      </c>
      <c r="O3682" s="264">
        <v>2198.6</v>
      </c>
      <c r="P3682" s="89" t="s">
        <v>670</v>
      </c>
    </row>
    <row r="3683" spans="1:16" ht="63.75" hidden="1">
      <c r="A3683" s="261">
        <v>660</v>
      </c>
      <c r="B3683" s="89"/>
      <c r="C3683" s="262" t="s">
        <v>188</v>
      </c>
      <c r="D3683" s="84">
        <v>43620</v>
      </c>
      <c r="E3683" s="85" t="s">
        <v>7589</v>
      </c>
      <c r="F3683" s="85" t="s">
        <v>3</v>
      </c>
      <c r="G3683" s="85">
        <v>1747670</v>
      </c>
      <c r="H3683" s="89"/>
      <c r="I3683" s="263" t="s">
        <v>8524</v>
      </c>
      <c r="J3683" s="89"/>
      <c r="K3683" s="89"/>
      <c r="L3683" s="89"/>
      <c r="M3683" s="89"/>
      <c r="N3683" s="264">
        <v>0</v>
      </c>
      <c r="O3683" s="264">
        <v>2116.77</v>
      </c>
      <c r="P3683" s="89" t="s">
        <v>670</v>
      </c>
    </row>
    <row r="3684" spans="1:16" ht="51" hidden="1">
      <c r="A3684" s="261" t="s">
        <v>565</v>
      </c>
      <c r="B3684" s="89"/>
      <c r="C3684" s="262" t="s">
        <v>615</v>
      </c>
      <c r="D3684" s="84">
        <v>43620</v>
      </c>
      <c r="E3684" s="85" t="s">
        <v>7590</v>
      </c>
      <c r="F3684" s="85" t="s">
        <v>3</v>
      </c>
      <c r="G3684" s="85">
        <v>1747649</v>
      </c>
      <c r="H3684" s="89"/>
      <c r="I3684" s="263" t="s">
        <v>8525</v>
      </c>
      <c r="J3684" s="89"/>
      <c r="K3684" s="89"/>
      <c r="L3684" s="89"/>
      <c r="M3684" s="89"/>
      <c r="N3684" s="264">
        <v>0</v>
      </c>
      <c r="O3684" s="264">
        <v>29.14</v>
      </c>
      <c r="P3684" s="89" t="s">
        <v>670</v>
      </c>
    </row>
    <row r="3685" spans="1:16" ht="51" hidden="1">
      <c r="A3685" s="261" t="s">
        <v>565</v>
      </c>
      <c r="B3685" s="89"/>
      <c r="C3685" s="262" t="s">
        <v>615</v>
      </c>
      <c r="D3685" s="84">
        <v>43620</v>
      </c>
      <c r="E3685" s="85" t="s">
        <v>7591</v>
      </c>
      <c r="F3685" s="85" t="s">
        <v>3</v>
      </c>
      <c r="G3685" s="85">
        <v>1747647</v>
      </c>
      <c r="H3685" s="89"/>
      <c r="I3685" s="263" t="s">
        <v>8526</v>
      </c>
      <c r="J3685" s="89"/>
      <c r="K3685" s="89"/>
      <c r="L3685" s="89"/>
      <c r="M3685" s="89"/>
      <c r="N3685" s="264">
        <v>0</v>
      </c>
      <c r="O3685" s="264">
        <v>4754.57</v>
      </c>
      <c r="P3685" s="89" t="s">
        <v>670</v>
      </c>
    </row>
    <row r="3686" spans="1:16" ht="51" hidden="1">
      <c r="A3686" s="261" t="s">
        <v>565</v>
      </c>
      <c r="B3686" s="89"/>
      <c r="C3686" s="262" t="s">
        <v>615</v>
      </c>
      <c r="D3686" s="84">
        <v>43620</v>
      </c>
      <c r="E3686" s="85" t="s">
        <v>7592</v>
      </c>
      <c r="F3686" s="85" t="s">
        <v>3</v>
      </c>
      <c r="G3686" s="85">
        <v>1747645</v>
      </c>
      <c r="H3686" s="89"/>
      <c r="I3686" s="263" t="s">
        <v>8527</v>
      </c>
      <c r="J3686" s="89"/>
      <c r="K3686" s="89"/>
      <c r="L3686" s="89"/>
      <c r="M3686" s="89"/>
      <c r="N3686" s="264">
        <v>0</v>
      </c>
      <c r="O3686" s="264">
        <v>4572.1099999999997</v>
      </c>
      <c r="P3686" s="89" t="s">
        <v>670</v>
      </c>
    </row>
    <row r="3687" spans="1:16" ht="89.25" hidden="1">
      <c r="A3687" s="261">
        <v>15</v>
      </c>
      <c r="B3687" s="89"/>
      <c r="C3687" s="262" t="s">
        <v>42</v>
      </c>
      <c r="D3687" s="84">
        <v>43620</v>
      </c>
      <c r="E3687" s="85" t="s">
        <v>7593</v>
      </c>
      <c r="F3687" s="85" t="s">
        <v>3</v>
      </c>
      <c r="G3687" s="85">
        <v>1747640</v>
      </c>
      <c r="H3687" s="89"/>
      <c r="I3687" s="263" t="s">
        <v>12567</v>
      </c>
      <c r="J3687" s="89"/>
      <c r="K3687" s="89"/>
      <c r="L3687" s="89"/>
      <c r="M3687" s="89"/>
      <c r="N3687" s="264">
        <v>0</v>
      </c>
      <c r="O3687" s="264">
        <v>41658.870000000003</v>
      </c>
      <c r="P3687" s="89" t="s">
        <v>670</v>
      </c>
    </row>
    <row r="3688" spans="1:16" ht="89.25" hidden="1">
      <c r="A3688" s="261">
        <v>660</v>
      </c>
      <c r="B3688" s="89"/>
      <c r="C3688" s="262" t="s">
        <v>188</v>
      </c>
      <c r="D3688" s="84">
        <v>43620</v>
      </c>
      <c r="E3688" s="85" t="s">
        <v>7593</v>
      </c>
      <c r="F3688" s="85" t="s">
        <v>3</v>
      </c>
      <c r="G3688" s="85">
        <v>1747640</v>
      </c>
      <c r="H3688" s="89"/>
      <c r="I3688" s="263" t="s">
        <v>12567</v>
      </c>
      <c r="J3688" s="89"/>
      <c r="K3688" s="89"/>
      <c r="L3688" s="89"/>
      <c r="M3688" s="89"/>
      <c r="N3688" s="264">
        <v>0</v>
      </c>
      <c r="O3688" s="264">
        <v>21731.4</v>
      </c>
      <c r="P3688" s="89" t="s">
        <v>670</v>
      </c>
    </row>
    <row r="3689" spans="1:16" ht="89.25" hidden="1">
      <c r="A3689" s="261">
        <v>15</v>
      </c>
      <c r="B3689" s="89"/>
      <c r="C3689" s="262" t="s">
        <v>42</v>
      </c>
      <c r="D3689" s="84">
        <v>43620</v>
      </c>
      <c r="E3689" s="85" t="s">
        <v>7594</v>
      </c>
      <c r="F3689" s="85" t="s">
        <v>3</v>
      </c>
      <c r="G3689" s="85">
        <v>1747638</v>
      </c>
      <c r="H3689" s="89"/>
      <c r="I3689" s="263" t="s">
        <v>12568</v>
      </c>
      <c r="J3689" s="89"/>
      <c r="K3689" s="89"/>
      <c r="L3689" s="89"/>
      <c r="M3689" s="89"/>
      <c r="N3689" s="264">
        <v>0</v>
      </c>
      <c r="O3689" s="264">
        <v>37339.03</v>
      </c>
      <c r="P3689" s="89" t="s">
        <v>670</v>
      </c>
    </row>
    <row r="3690" spans="1:16" ht="89.25" hidden="1">
      <c r="A3690" s="261">
        <v>660</v>
      </c>
      <c r="B3690" s="89"/>
      <c r="C3690" s="262" t="s">
        <v>188</v>
      </c>
      <c r="D3690" s="84">
        <v>43620</v>
      </c>
      <c r="E3690" s="85" t="s">
        <v>7594</v>
      </c>
      <c r="F3690" s="85" t="s">
        <v>3</v>
      </c>
      <c r="G3690" s="85">
        <v>1747638</v>
      </c>
      <c r="H3690" s="89"/>
      <c r="I3690" s="263" t="s">
        <v>12568</v>
      </c>
      <c r="J3690" s="89"/>
      <c r="K3690" s="89"/>
      <c r="L3690" s="89"/>
      <c r="M3690" s="89"/>
      <c r="N3690" s="264">
        <v>0</v>
      </c>
      <c r="O3690" s="264">
        <v>12011.81</v>
      </c>
      <c r="P3690" s="89" t="s">
        <v>670</v>
      </c>
    </row>
    <row r="3691" spans="1:16" ht="89.25" hidden="1">
      <c r="A3691" s="261">
        <v>15</v>
      </c>
      <c r="B3691" s="89"/>
      <c r="C3691" s="262" t="s">
        <v>42</v>
      </c>
      <c r="D3691" s="84">
        <v>43620</v>
      </c>
      <c r="E3691" s="85" t="s">
        <v>7594</v>
      </c>
      <c r="F3691" s="85" t="s">
        <v>3</v>
      </c>
      <c r="G3691" s="85">
        <v>1747638</v>
      </c>
      <c r="H3691" s="89"/>
      <c r="I3691" s="263" t="s">
        <v>12568</v>
      </c>
      <c r="J3691" s="89"/>
      <c r="K3691" s="89"/>
      <c r="L3691" s="89"/>
      <c r="M3691" s="89"/>
      <c r="N3691" s="264">
        <v>0</v>
      </c>
      <c r="O3691" s="264">
        <v>20601.080000000002</v>
      </c>
      <c r="P3691" s="89" t="s">
        <v>670</v>
      </c>
    </row>
    <row r="3692" spans="1:16" ht="89.25" hidden="1">
      <c r="A3692" s="261">
        <v>15</v>
      </c>
      <c r="B3692" s="89"/>
      <c r="C3692" s="262" t="s">
        <v>42</v>
      </c>
      <c r="D3692" s="84">
        <v>43620</v>
      </c>
      <c r="E3692" s="85" t="s">
        <v>7595</v>
      </c>
      <c r="F3692" s="85" t="s">
        <v>3</v>
      </c>
      <c r="G3692" s="85">
        <v>1747637</v>
      </c>
      <c r="H3692" s="89"/>
      <c r="I3692" s="263" t="s">
        <v>12569</v>
      </c>
      <c r="J3692" s="89"/>
      <c r="K3692" s="89"/>
      <c r="L3692" s="89"/>
      <c r="M3692" s="89"/>
      <c r="N3692" s="264">
        <v>0</v>
      </c>
      <c r="O3692" s="264">
        <v>19300.18</v>
      </c>
      <c r="P3692" s="89" t="s">
        <v>670</v>
      </c>
    </row>
    <row r="3693" spans="1:16" ht="89.25" hidden="1">
      <c r="A3693" s="261">
        <v>15</v>
      </c>
      <c r="B3693" s="89"/>
      <c r="C3693" s="262" t="s">
        <v>42</v>
      </c>
      <c r="D3693" s="84">
        <v>43620</v>
      </c>
      <c r="E3693" s="85" t="s">
        <v>7595</v>
      </c>
      <c r="F3693" s="85" t="s">
        <v>3</v>
      </c>
      <c r="G3693" s="85">
        <v>1747637</v>
      </c>
      <c r="H3693" s="89"/>
      <c r="I3693" s="263" t="s">
        <v>12569</v>
      </c>
      <c r="J3693" s="89"/>
      <c r="K3693" s="89"/>
      <c r="L3693" s="89"/>
      <c r="M3693" s="89"/>
      <c r="N3693" s="264">
        <v>0</v>
      </c>
      <c r="O3693" s="264">
        <v>48248.51</v>
      </c>
      <c r="P3693" s="89" t="s">
        <v>670</v>
      </c>
    </row>
    <row r="3694" spans="1:16" ht="89.25" hidden="1">
      <c r="A3694" s="261">
        <v>660</v>
      </c>
      <c r="B3694" s="89"/>
      <c r="C3694" s="262" t="s">
        <v>188</v>
      </c>
      <c r="D3694" s="84">
        <v>43620</v>
      </c>
      <c r="E3694" s="85" t="s">
        <v>7595</v>
      </c>
      <c r="F3694" s="85" t="s">
        <v>3</v>
      </c>
      <c r="G3694" s="85">
        <v>1747637</v>
      </c>
      <c r="H3694" s="89"/>
      <c r="I3694" s="263" t="s">
        <v>12569</v>
      </c>
      <c r="J3694" s="89"/>
      <c r="K3694" s="89"/>
      <c r="L3694" s="89"/>
      <c r="M3694" s="89"/>
      <c r="N3694" s="264">
        <v>0</v>
      </c>
      <c r="O3694" s="264">
        <v>4727.05</v>
      </c>
      <c r="P3694" s="89" t="s">
        <v>670</v>
      </c>
    </row>
    <row r="3695" spans="1:16" ht="89.25" hidden="1">
      <c r="A3695" s="261">
        <v>283</v>
      </c>
      <c r="B3695" s="89"/>
      <c r="C3695" s="262" t="s">
        <v>125</v>
      </c>
      <c r="D3695" s="84">
        <v>43620</v>
      </c>
      <c r="E3695" s="85" t="s">
        <v>7595</v>
      </c>
      <c r="F3695" s="85" t="s">
        <v>3</v>
      </c>
      <c r="G3695" s="85">
        <v>1747637</v>
      </c>
      <c r="H3695" s="89"/>
      <c r="I3695" s="263" t="s">
        <v>12569</v>
      </c>
      <c r="J3695" s="89"/>
      <c r="K3695" s="89"/>
      <c r="L3695" s="89"/>
      <c r="M3695" s="89"/>
      <c r="N3695" s="264">
        <v>0</v>
      </c>
      <c r="O3695" s="264">
        <v>22225.86</v>
      </c>
      <c r="P3695" s="89" t="s">
        <v>670</v>
      </c>
    </row>
    <row r="3696" spans="1:16" ht="89.25" hidden="1">
      <c r="A3696" s="261">
        <v>15</v>
      </c>
      <c r="B3696" s="89"/>
      <c r="C3696" s="262" t="s">
        <v>42</v>
      </c>
      <c r="D3696" s="84">
        <v>43620</v>
      </c>
      <c r="E3696" s="85" t="s">
        <v>7595</v>
      </c>
      <c r="F3696" s="85" t="s">
        <v>3</v>
      </c>
      <c r="G3696" s="85">
        <v>1747637</v>
      </c>
      <c r="H3696" s="89"/>
      <c r="I3696" s="263" t="s">
        <v>12569</v>
      </c>
      <c r="J3696" s="89"/>
      <c r="K3696" s="89"/>
      <c r="L3696" s="89"/>
      <c r="M3696" s="89"/>
      <c r="N3696" s="264">
        <v>0</v>
      </c>
      <c r="O3696" s="264">
        <v>48104.59</v>
      </c>
      <c r="P3696" s="89" t="s">
        <v>670</v>
      </c>
    </row>
    <row r="3697" spans="1:16" ht="89.25" hidden="1">
      <c r="A3697" s="261">
        <v>572</v>
      </c>
      <c r="B3697" s="89"/>
      <c r="C3697" s="262" t="s">
        <v>177</v>
      </c>
      <c r="D3697" s="84">
        <v>43620</v>
      </c>
      <c r="E3697" s="85" t="s">
        <v>7595</v>
      </c>
      <c r="F3697" s="85" t="s">
        <v>3</v>
      </c>
      <c r="G3697" s="85">
        <v>1747637</v>
      </c>
      <c r="H3697" s="89"/>
      <c r="I3697" s="263" t="s">
        <v>12569</v>
      </c>
      <c r="J3697" s="89"/>
      <c r="K3697" s="89"/>
      <c r="L3697" s="89"/>
      <c r="M3697" s="89"/>
      <c r="N3697" s="264">
        <v>0</v>
      </c>
      <c r="O3697" s="264">
        <v>14452.83</v>
      </c>
      <c r="P3697" s="89" t="s">
        <v>670</v>
      </c>
    </row>
    <row r="3698" spans="1:16" ht="89.25" hidden="1">
      <c r="A3698" s="261">
        <v>15</v>
      </c>
      <c r="B3698" s="89"/>
      <c r="C3698" s="262" t="s">
        <v>42</v>
      </c>
      <c r="D3698" s="84">
        <v>43620</v>
      </c>
      <c r="E3698" s="85" t="s">
        <v>7595</v>
      </c>
      <c r="F3698" s="85" t="s">
        <v>3</v>
      </c>
      <c r="G3698" s="85">
        <v>1747637</v>
      </c>
      <c r="H3698" s="89"/>
      <c r="I3698" s="263" t="s">
        <v>12569</v>
      </c>
      <c r="J3698" s="89"/>
      <c r="K3698" s="89"/>
      <c r="L3698" s="89"/>
      <c r="M3698" s="89"/>
      <c r="N3698" s="264">
        <v>0</v>
      </c>
      <c r="O3698" s="264">
        <v>425.4</v>
      </c>
      <c r="P3698" s="89" t="s">
        <v>670</v>
      </c>
    </row>
    <row r="3699" spans="1:16" ht="89.25" hidden="1">
      <c r="A3699" s="261">
        <v>660</v>
      </c>
      <c r="B3699" s="89"/>
      <c r="C3699" s="262" t="s">
        <v>188</v>
      </c>
      <c r="D3699" s="84">
        <v>43620</v>
      </c>
      <c r="E3699" s="85" t="s">
        <v>7595</v>
      </c>
      <c r="F3699" s="85" t="s">
        <v>3</v>
      </c>
      <c r="G3699" s="85">
        <v>1747637</v>
      </c>
      <c r="H3699" s="89"/>
      <c r="I3699" s="263" t="s">
        <v>12569</v>
      </c>
      <c r="J3699" s="89"/>
      <c r="K3699" s="89"/>
      <c r="L3699" s="89"/>
      <c r="M3699" s="89"/>
      <c r="N3699" s="264">
        <v>0</v>
      </c>
      <c r="O3699" s="264">
        <v>4383.28</v>
      </c>
      <c r="P3699" s="89" t="s">
        <v>670</v>
      </c>
    </row>
    <row r="3700" spans="1:16" ht="89.25" hidden="1">
      <c r="A3700" s="261">
        <v>206</v>
      </c>
      <c r="B3700" s="89"/>
      <c r="C3700" s="262" t="s">
        <v>97</v>
      </c>
      <c r="D3700" s="84">
        <v>43620</v>
      </c>
      <c r="E3700" s="85" t="s">
        <v>7595</v>
      </c>
      <c r="F3700" s="85" t="s">
        <v>3</v>
      </c>
      <c r="G3700" s="85">
        <v>1747637</v>
      </c>
      <c r="H3700" s="89"/>
      <c r="I3700" s="263" t="s">
        <v>12569</v>
      </c>
      <c r="J3700" s="89"/>
      <c r="K3700" s="89"/>
      <c r="L3700" s="89"/>
      <c r="M3700" s="89"/>
      <c r="N3700" s="264">
        <v>0</v>
      </c>
      <c r="O3700" s="264">
        <v>3479.75</v>
      </c>
      <c r="P3700" s="89" t="s">
        <v>670</v>
      </c>
    </row>
    <row r="3701" spans="1:16" ht="89.25" hidden="1">
      <c r="A3701" s="261">
        <v>283</v>
      </c>
      <c r="B3701" s="89"/>
      <c r="C3701" s="262" t="s">
        <v>125</v>
      </c>
      <c r="D3701" s="84">
        <v>43620</v>
      </c>
      <c r="E3701" s="85" t="s">
        <v>7595</v>
      </c>
      <c r="F3701" s="85" t="s">
        <v>3</v>
      </c>
      <c r="G3701" s="85">
        <v>1747637</v>
      </c>
      <c r="H3701" s="89"/>
      <c r="I3701" s="263" t="s">
        <v>12569</v>
      </c>
      <c r="J3701" s="89"/>
      <c r="K3701" s="89"/>
      <c r="L3701" s="89"/>
      <c r="M3701" s="89"/>
      <c r="N3701" s="264">
        <v>0</v>
      </c>
      <c r="O3701" s="264">
        <v>1406.7</v>
      </c>
      <c r="P3701" s="89" t="s">
        <v>670</v>
      </c>
    </row>
    <row r="3702" spans="1:16" ht="89.25" hidden="1">
      <c r="A3702" s="261">
        <v>206</v>
      </c>
      <c r="B3702" s="89"/>
      <c r="C3702" s="262" t="s">
        <v>97</v>
      </c>
      <c r="D3702" s="84">
        <v>43620</v>
      </c>
      <c r="E3702" s="85" t="s">
        <v>7595</v>
      </c>
      <c r="F3702" s="85" t="s">
        <v>3</v>
      </c>
      <c r="G3702" s="85">
        <v>1747637</v>
      </c>
      <c r="H3702" s="89"/>
      <c r="I3702" s="263" t="s">
        <v>12569</v>
      </c>
      <c r="J3702" s="89"/>
      <c r="K3702" s="89"/>
      <c r="L3702" s="89"/>
      <c r="M3702" s="89"/>
      <c r="N3702" s="264">
        <v>0</v>
      </c>
      <c r="O3702" s="264">
        <v>3618.94</v>
      </c>
      <c r="P3702" s="89" t="s">
        <v>670</v>
      </c>
    </row>
    <row r="3703" spans="1:16" ht="89.25" hidden="1">
      <c r="A3703" s="261">
        <v>283</v>
      </c>
      <c r="B3703" s="89"/>
      <c r="C3703" s="262" t="s">
        <v>125</v>
      </c>
      <c r="D3703" s="84">
        <v>43620</v>
      </c>
      <c r="E3703" s="85" t="s">
        <v>7596</v>
      </c>
      <c r="F3703" s="85" t="s">
        <v>3</v>
      </c>
      <c r="G3703" s="85">
        <v>1747635</v>
      </c>
      <c r="H3703" s="89"/>
      <c r="I3703" s="263" t="s">
        <v>12570</v>
      </c>
      <c r="J3703" s="89"/>
      <c r="K3703" s="89"/>
      <c r="L3703" s="89"/>
      <c r="M3703" s="89"/>
      <c r="N3703" s="264">
        <v>0</v>
      </c>
      <c r="O3703" s="264">
        <v>43038.35</v>
      </c>
      <c r="P3703" s="89" t="s">
        <v>670</v>
      </c>
    </row>
    <row r="3704" spans="1:16" ht="89.25" hidden="1">
      <c r="A3704" s="261">
        <v>512</v>
      </c>
      <c r="B3704" s="89"/>
      <c r="C3704" s="262" t="s">
        <v>779</v>
      </c>
      <c r="D3704" s="84">
        <v>43620</v>
      </c>
      <c r="E3704" s="85" t="s">
        <v>7596</v>
      </c>
      <c r="F3704" s="85" t="s">
        <v>3</v>
      </c>
      <c r="G3704" s="85">
        <v>1747635</v>
      </c>
      <c r="H3704" s="89"/>
      <c r="I3704" s="263" t="s">
        <v>12570</v>
      </c>
      <c r="J3704" s="89"/>
      <c r="K3704" s="89"/>
      <c r="L3704" s="89"/>
      <c r="M3704" s="89"/>
      <c r="N3704" s="264">
        <v>0</v>
      </c>
      <c r="O3704" s="264">
        <v>12153.52</v>
      </c>
      <c r="P3704" s="89" t="s">
        <v>670</v>
      </c>
    </row>
    <row r="3705" spans="1:16" ht="89.25" hidden="1">
      <c r="A3705" s="261">
        <v>312</v>
      </c>
      <c r="B3705" s="89"/>
      <c r="C3705" s="262" t="s">
        <v>143</v>
      </c>
      <c r="D3705" s="84">
        <v>43620</v>
      </c>
      <c r="E3705" s="85" t="s">
        <v>7596</v>
      </c>
      <c r="F3705" s="85" t="s">
        <v>3</v>
      </c>
      <c r="G3705" s="85">
        <v>1747635</v>
      </c>
      <c r="H3705" s="89"/>
      <c r="I3705" s="263" t="s">
        <v>12570</v>
      </c>
      <c r="J3705" s="89"/>
      <c r="K3705" s="89"/>
      <c r="L3705" s="89"/>
      <c r="M3705" s="89"/>
      <c r="N3705" s="264">
        <v>0</v>
      </c>
      <c r="O3705" s="264">
        <v>9675.86</v>
      </c>
      <c r="P3705" s="89" t="s">
        <v>670</v>
      </c>
    </row>
    <row r="3706" spans="1:16" ht="89.25" hidden="1">
      <c r="A3706" s="261">
        <v>46</v>
      </c>
      <c r="B3706" s="89"/>
      <c r="C3706" s="262" t="s">
        <v>48</v>
      </c>
      <c r="D3706" s="84">
        <v>43620</v>
      </c>
      <c r="E3706" s="85" t="s">
        <v>7596</v>
      </c>
      <c r="F3706" s="85" t="s">
        <v>3</v>
      </c>
      <c r="G3706" s="85">
        <v>1747635</v>
      </c>
      <c r="H3706" s="89"/>
      <c r="I3706" s="263" t="s">
        <v>12570</v>
      </c>
      <c r="J3706" s="89"/>
      <c r="K3706" s="89"/>
      <c r="L3706" s="89"/>
      <c r="M3706" s="89"/>
      <c r="N3706" s="264">
        <v>0</v>
      </c>
      <c r="O3706" s="264">
        <v>2496.8000000000002</v>
      </c>
      <c r="P3706" s="89" t="s">
        <v>670</v>
      </c>
    </row>
    <row r="3707" spans="1:16" ht="89.25" hidden="1">
      <c r="A3707" s="261">
        <v>283</v>
      </c>
      <c r="B3707" s="89"/>
      <c r="C3707" s="262" t="s">
        <v>125</v>
      </c>
      <c r="D3707" s="84">
        <v>43620</v>
      </c>
      <c r="E3707" s="85" t="s">
        <v>7596</v>
      </c>
      <c r="F3707" s="85" t="s">
        <v>3</v>
      </c>
      <c r="G3707" s="85">
        <v>1747635</v>
      </c>
      <c r="H3707" s="89"/>
      <c r="I3707" s="263" t="s">
        <v>12570</v>
      </c>
      <c r="J3707" s="89"/>
      <c r="K3707" s="89"/>
      <c r="L3707" s="89"/>
      <c r="M3707" s="89"/>
      <c r="N3707" s="264">
        <v>0</v>
      </c>
      <c r="O3707" s="264">
        <v>941.73</v>
      </c>
      <c r="P3707" s="89" t="s">
        <v>670</v>
      </c>
    </row>
    <row r="3708" spans="1:16" ht="89.25" hidden="1">
      <c r="A3708" s="261">
        <v>15</v>
      </c>
      <c r="B3708" s="89"/>
      <c r="C3708" s="262" t="s">
        <v>42</v>
      </c>
      <c r="D3708" s="84">
        <v>43620</v>
      </c>
      <c r="E3708" s="85" t="s">
        <v>7596</v>
      </c>
      <c r="F3708" s="85" t="s">
        <v>3</v>
      </c>
      <c r="G3708" s="85">
        <v>1747635</v>
      </c>
      <c r="H3708" s="89"/>
      <c r="I3708" s="263" t="s">
        <v>12570</v>
      </c>
      <c r="J3708" s="89"/>
      <c r="K3708" s="89"/>
      <c r="L3708" s="89"/>
      <c r="M3708" s="89"/>
      <c r="N3708" s="264">
        <v>0</v>
      </c>
      <c r="O3708" s="264">
        <v>6972.99</v>
      </c>
      <c r="P3708" s="89" t="s">
        <v>670</v>
      </c>
    </row>
    <row r="3709" spans="1:16" ht="89.25" hidden="1">
      <c r="A3709" s="261">
        <v>15</v>
      </c>
      <c r="B3709" s="89"/>
      <c r="C3709" s="262" t="s">
        <v>42</v>
      </c>
      <c r="D3709" s="84">
        <v>43620</v>
      </c>
      <c r="E3709" s="85" t="s">
        <v>7596</v>
      </c>
      <c r="F3709" s="85" t="s">
        <v>3</v>
      </c>
      <c r="G3709" s="85">
        <v>1747635</v>
      </c>
      <c r="H3709" s="89"/>
      <c r="I3709" s="263" t="s">
        <v>12570</v>
      </c>
      <c r="J3709" s="89"/>
      <c r="K3709" s="89"/>
      <c r="L3709" s="89"/>
      <c r="M3709" s="89"/>
      <c r="N3709" s="264">
        <v>0</v>
      </c>
      <c r="O3709" s="264">
        <v>3154</v>
      </c>
      <c r="P3709" s="89" t="s">
        <v>670</v>
      </c>
    </row>
    <row r="3710" spans="1:16" ht="89.25" hidden="1">
      <c r="A3710" s="261">
        <v>670</v>
      </c>
      <c r="B3710" s="89"/>
      <c r="C3710" s="262" t="s">
        <v>190</v>
      </c>
      <c r="D3710" s="84">
        <v>43620</v>
      </c>
      <c r="E3710" s="85" t="s">
        <v>7596</v>
      </c>
      <c r="F3710" s="85" t="s">
        <v>3</v>
      </c>
      <c r="G3710" s="85">
        <v>1747635</v>
      </c>
      <c r="H3710" s="89"/>
      <c r="I3710" s="263" t="s">
        <v>12570</v>
      </c>
      <c r="J3710" s="89"/>
      <c r="K3710" s="89"/>
      <c r="L3710" s="89"/>
      <c r="M3710" s="89"/>
      <c r="N3710" s="264">
        <v>0</v>
      </c>
      <c r="O3710" s="264">
        <v>13131.72</v>
      </c>
      <c r="P3710" s="89" t="s">
        <v>670</v>
      </c>
    </row>
    <row r="3711" spans="1:16" ht="89.25" hidden="1">
      <c r="A3711" s="261">
        <v>271</v>
      </c>
      <c r="B3711" s="89"/>
      <c r="C3711" s="262" t="s">
        <v>121</v>
      </c>
      <c r="D3711" s="84">
        <v>43620</v>
      </c>
      <c r="E3711" s="85" t="s">
        <v>7597</v>
      </c>
      <c r="F3711" s="85" t="s">
        <v>3</v>
      </c>
      <c r="G3711" s="85">
        <v>1747634</v>
      </c>
      <c r="H3711" s="89"/>
      <c r="I3711" s="263" t="s">
        <v>12571</v>
      </c>
      <c r="J3711" s="89"/>
      <c r="K3711" s="89"/>
      <c r="L3711" s="89"/>
      <c r="M3711" s="89"/>
      <c r="N3711" s="264">
        <v>0</v>
      </c>
      <c r="O3711" s="264">
        <v>13642.57</v>
      </c>
      <c r="P3711" s="89" t="s">
        <v>670</v>
      </c>
    </row>
    <row r="3712" spans="1:16" ht="89.25" hidden="1">
      <c r="A3712" s="261">
        <v>271</v>
      </c>
      <c r="B3712" s="89"/>
      <c r="C3712" s="262" t="s">
        <v>121</v>
      </c>
      <c r="D3712" s="84">
        <v>43620</v>
      </c>
      <c r="E3712" s="85" t="s">
        <v>7597</v>
      </c>
      <c r="F3712" s="85" t="s">
        <v>3</v>
      </c>
      <c r="G3712" s="85">
        <v>1747634</v>
      </c>
      <c r="H3712" s="89"/>
      <c r="I3712" s="263" t="s">
        <v>12571</v>
      </c>
      <c r="J3712" s="89"/>
      <c r="K3712" s="89"/>
      <c r="L3712" s="89"/>
      <c r="M3712" s="89"/>
      <c r="N3712" s="264">
        <v>0</v>
      </c>
      <c r="O3712" s="264">
        <v>5064</v>
      </c>
      <c r="P3712" s="89" t="s">
        <v>670</v>
      </c>
    </row>
    <row r="3713" spans="1:16" ht="89.25" hidden="1">
      <c r="A3713" s="261">
        <v>271</v>
      </c>
      <c r="B3713" s="89"/>
      <c r="C3713" s="262" t="s">
        <v>121</v>
      </c>
      <c r="D3713" s="84">
        <v>43620</v>
      </c>
      <c r="E3713" s="85" t="s">
        <v>7597</v>
      </c>
      <c r="F3713" s="85" t="s">
        <v>3</v>
      </c>
      <c r="G3713" s="85">
        <v>1747634</v>
      </c>
      <c r="H3713" s="89"/>
      <c r="I3713" s="263" t="s">
        <v>12571</v>
      </c>
      <c r="J3713" s="89"/>
      <c r="K3713" s="89"/>
      <c r="L3713" s="89"/>
      <c r="M3713" s="89"/>
      <c r="N3713" s="264">
        <v>0</v>
      </c>
      <c r="O3713" s="264">
        <v>11711.7</v>
      </c>
      <c r="P3713" s="89" t="s">
        <v>670</v>
      </c>
    </row>
    <row r="3714" spans="1:16" ht="89.25" hidden="1">
      <c r="A3714" s="261">
        <v>271</v>
      </c>
      <c r="B3714" s="89"/>
      <c r="C3714" s="262" t="s">
        <v>121</v>
      </c>
      <c r="D3714" s="84">
        <v>43620</v>
      </c>
      <c r="E3714" s="85" t="s">
        <v>7597</v>
      </c>
      <c r="F3714" s="85" t="s">
        <v>3</v>
      </c>
      <c r="G3714" s="85">
        <v>1747634</v>
      </c>
      <c r="H3714" s="89"/>
      <c r="I3714" s="263" t="s">
        <v>12571</v>
      </c>
      <c r="J3714" s="89"/>
      <c r="K3714" s="89"/>
      <c r="L3714" s="89"/>
      <c r="M3714" s="89"/>
      <c r="N3714" s="264">
        <v>0</v>
      </c>
      <c r="O3714" s="264">
        <v>5171.99</v>
      </c>
      <c r="P3714" s="89" t="s">
        <v>670</v>
      </c>
    </row>
    <row r="3715" spans="1:16" ht="89.25" hidden="1">
      <c r="A3715" s="261">
        <v>271</v>
      </c>
      <c r="B3715" s="89"/>
      <c r="C3715" s="262" t="s">
        <v>121</v>
      </c>
      <c r="D3715" s="84">
        <v>43620</v>
      </c>
      <c r="E3715" s="85" t="s">
        <v>7597</v>
      </c>
      <c r="F3715" s="85" t="s">
        <v>3</v>
      </c>
      <c r="G3715" s="85">
        <v>1747634</v>
      </c>
      <c r="H3715" s="89"/>
      <c r="I3715" s="263" t="s">
        <v>12571</v>
      </c>
      <c r="J3715" s="89"/>
      <c r="K3715" s="89"/>
      <c r="L3715" s="89"/>
      <c r="M3715" s="89"/>
      <c r="N3715" s="264">
        <v>0</v>
      </c>
      <c r="O3715" s="264">
        <v>9737.9699999999993</v>
      </c>
      <c r="P3715" s="89" t="s">
        <v>670</v>
      </c>
    </row>
    <row r="3716" spans="1:16" ht="89.25" hidden="1">
      <c r="A3716" s="261">
        <v>271</v>
      </c>
      <c r="B3716" s="89"/>
      <c r="C3716" s="262" t="s">
        <v>121</v>
      </c>
      <c r="D3716" s="84">
        <v>43620</v>
      </c>
      <c r="E3716" s="85" t="s">
        <v>7597</v>
      </c>
      <c r="F3716" s="85" t="s">
        <v>3</v>
      </c>
      <c r="G3716" s="85">
        <v>1747634</v>
      </c>
      <c r="H3716" s="89"/>
      <c r="I3716" s="263" t="s">
        <v>12571</v>
      </c>
      <c r="J3716" s="89"/>
      <c r="K3716" s="89"/>
      <c r="L3716" s="89"/>
      <c r="M3716" s="89"/>
      <c r="N3716" s="264">
        <v>0</v>
      </c>
      <c r="O3716" s="264">
        <v>26127.25</v>
      </c>
      <c r="P3716" s="89" t="s">
        <v>670</v>
      </c>
    </row>
    <row r="3717" spans="1:16" ht="89.25" hidden="1">
      <c r="A3717" s="261">
        <v>271</v>
      </c>
      <c r="B3717" s="89"/>
      <c r="C3717" s="262" t="s">
        <v>121</v>
      </c>
      <c r="D3717" s="84">
        <v>43620</v>
      </c>
      <c r="E3717" s="85" t="s">
        <v>7598</v>
      </c>
      <c r="F3717" s="85" t="s">
        <v>3</v>
      </c>
      <c r="G3717" s="85">
        <v>1747630</v>
      </c>
      <c r="H3717" s="89"/>
      <c r="I3717" s="263" t="s">
        <v>12572</v>
      </c>
      <c r="J3717" s="89"/>
      <c r="K3717" s="89"/>
      <c r="L3717" s="89"/>
      <c r="M3717" s="89"/>
      <c r="N3717" s="264">
        <v>0</v>
      </c>
      <c r="O3717" s="264">
        <v>22105.73</v>
      </c>
      <c r="P3717" s="89" t="s">
        <v>670</v>
      </c>
    </row>
    <row r="3718" spans="1:16" ht="89.25" hidden="1">
      <c r="A3718" s="261">
        <v>271</v>
      </c>
      <c r="B3718" s="89"/>
      <c r="C3718" s="262" t="s">
        <v>121</v>
      </c>
      <c r="D3718" s="84">
        <v>43620</v>
      </c>
      <c r="E3718" s="85" t="s">
        <v>7598</v>
      </c>
      <c r="F3718" s="85" t="s">
        <v>3</v>
      </c>
      <c r="G3718" s="85">
        <v>1747630</v>
      </c>
      <c r="H3718" s="89"/>
      <c r="I3718" s="263" t="s">
        <v>12572</v>
      </c>
      <c r="J3718" s="89"/>
      <c r="K3718" s="89"/>
      <c r="L3718" s="89"/>
      <c r="M3718" s="89"/>
      <c r="N3718" s="264">
        <v>0</v>
      </c>
      <c r="O3718" s="264">
        <v>26922.959999999999</v>
      </c>
      <c r="P3718" s="89" t="s">
        <v>670</v>
      </c>
    </row>
    <row r="3719" spans="1:16" ht="89.25" hidden="1">
      <c r="A3719" s="261">
        <v>16</v>
      </c>
      <c r="B3719" s="89"/>
      <c r="C3719" s="262" t="s">
        <v>43</v>
      </c>
      <c r="D3719" s="84">
        <v>43620</v>
      </c>
      <c r="E3719" s="85" t="s">
        <v>7598</v>
      </c>
      <c r="F3719" s="85" t="s">
        <v>3</v>
      </c>
      <c r="G3719" s="85">
        <v>1747630</v>
      </c>
      <c r="H3719" s="89"/>
      <c r="I3719" s="263" t="s">
        <v>12572</v>
      </c>
      <c r="J3719" s="89"/>
      <c r="K3719" s="89"/>
      <c r="L3719" s="89"/>
      <c r="M3719" s="89"/>
      <c r="N3719" s="264">
        <v>0</v>
      </c>
      <c r="O3719" s="264">
        <v>15314.86</v>
      </c>
      <c r="P3719" s="89" t="s">
        <v>670</v>
      </c>
    </row>
    <row r="3720" spans="1:16" ht="89.25" hidden="1">
      <c r="A3720" s="261">
        <v>271</v>
      </c>
      <c r="B3720" s="89"/>
      <c r="C3720" s="262" t="s">
        <v>121</v>
      </c>
      <c r="D3720" s="84">
        <v>43620</v>
      </c>
      <c r="E3720" s="85" t="s">
        <v>7598</v>
      </c>
      <c r="F3720" s="85" t="s">
        <v>3</v>
      </c>
      <c r="G3720" s="85">
        <v>1747630</v>
      </c>
      <c r="H3720" s="89"/>
      <c r="I3720" s="263" t="s">
        <v>12572</v>
      </c>
      <c r="J3720" s="89"/>
      <c r="K3720" s="89"/>
      <c r="L3720" s="89"/>
      <c r="M3720" s="89"/>
      <c r="N3720" s="264">
        <v>0</v>
      </c>
      <c r="O3720" s="264">
        <v>6788.24</v>
      </c>
      <c r="P3720" s="89" t="s">
        <v>670</v>
      </c>
    </row>
    <row r="3721" spans="1:16" ht="89.25" hidden="1">
      <c r="A3721" s="261">
        <v>271</v>
      </c>
      <c r="B3721" s="89"/>
      <c r="C3721" s="262" t="s">
        <v>121</v>
      </c>
      <c r="D3721" s="84">
        <v>43620</v>
      </c>
      <c r="E3721" s="85" t="s">
        <v>7598</v>
      </c>
      <c r="F3721" s="85" t="s">
        <v>3</v>
      </c>
      <c r="G3721" s="85">
        <v>1747630</v>
      </c>
      <c r="H3721" s="89"/>
      <c r="I3721" s="263" t="s">
        <v>12572</v>
      </c>
      <c r="J3721" s="89"/>
      <c r="K3721" s="89"/>
      <c r="L3721" s="89"/>
      <c r="M3721" s="89"/>
      <c r="N3721" s="264">
        <v>0</v>
      </c>
      <c r="O3721" s="264">
        <v>22222.36</v>
      </c>
      <c r="P3721" s="89" t="s">
        <v>670</v>
      </c>
    </row>
    <row r="3722" spans="1:16" ht="89.25" hidden="1">
      <c r="A3722" s="261">
        <v>16</v>
      </c>
      <c r="B3722" s="89"/>
      <c r="C3722" s="262" t="s">
        <v>43</v>
      </c>
      <c r="D3722" s="84">
        <v>43620</v>
      </c>
      <c r="E3722" s="85" t="s">
        <v>7598</v>
      </c>
      <c r="F3722" s="85" t="s">
        <v>3</v>
      </c>
      <c r="G3722" s="85">
        <v>1747630</v>
      </c>
      <c r="H3722" s="89"/>
      <c r="I3722" s="263" t="s">
        <v>12572</v>
      </c>
      <c r="J3722" s="89"/>
      <c r="K3722" s="89"/>
      <c r="L3722" s="89"/>
      <c r="M3722" s="89"/>
      <c r="N3722" s="264">
        <v>0</v>
      </c>
      <c r="O3722" s="264">
        <v>9539.44</v>
      </c>
      <c r="P3722" s="89" t="s">
        <v>670</v>
      </c>
    </row>
    <row r="3723" spans="1:16" ht="89.25" hidden="1">
      <c r="A3723" s="261">
        <v>271</v>
      </c>
      <c r="B3723" s="89"/>
      <c r="C3723" s="262" t="s">
        <v>121</v>
      </c>
      <c r="D3723" s="84">
        <v>43620</v>
      </c>
      <c r="E3723" s="85" t="s">
        <v>7598</v>
      </c>
      <c r="F3723" s="85" t="s">
        <v>3</v>
      </c>
      <c r="G3723" s="85">
        <v>1747630</v>
      </c>
      <c r="H3723" s="89"/>
      <c r="I3723" s="263" t="s">
        <v>12572</v>
      </c>
      <c r="J3723" s="89"/>
      <c r="K3723" s="89"/>
      <c r="L3723" s="89"/>
      <c r="M3723" s="89"/>
      <c r="N3723" s="264">
        <v>0</v>
      </c>
      <c r="O3723" s="264">
        <v>6718.14</v>
      </c>
      <c r="P3723" s="89" t="s">
        <v>670</v>
      </c>
    </row>
    <row r="3724" spans="1:16" ht="89.25" hidden="1">
      <c r="A3724" s="261">
        <v>271</v>
      </c>
      <c r="B3724" s="89"/>
      <c r="C3724" s="262" t="s">
        <v>121</v>
      </c>
      <c r="D3724" s="84">
        <v>43620</v>
      </c>
      <c r="E3724" s="85" t="s">
        <v>7598</v>
      </c>
      <c r="F3724" s="85" t="s">
        <v>3</v>
      </c>
      <c r="G3724" s="85">
        <v>1747630</v>
      </c>
      <c r="H3724" s="89"/>
      <c r="I3724" s="263" t="s">
        <v>12572</v>
      </c>
      <c r="J3724" s="89"/>
      <c r="K3724" s="89"/>
      <c r="L3724" s="89"/>
      <c r="M3724" s="89"/>
      <c r="N3724" s="264">
        <v>0</v>
      </c>
      <c r="O3724" s="264">
        <v>5692.67</v>
      </c>
      <c r="P3724" s="89" t="s">
        <v>670</v>
      </c>
    </row>
    <row r="3725" spans="1:16" ht="89.25" hidden="1">
      <c r="A3725" s="261">
        <v>283</v>
      </c>
      <c r="B3725" s="89"/>
      <c r="C3725" s="262" t="s">
        <v>125</v>
      </c>
      <c r="D3725" s="84">
        <v>43620</v>
      </c>
      <c r="E3725" s="85" t="s">
        <v>7598</v>
      </c>
      <c r="F3725" s="85" t="s">
        <v>3</v>
      </c>
      <c r="G3725" s="85">
        <v>1747630</v>
      </c>
      <c r="H3725" s="89"/>
      <c r="I3725" s="263" t="s">
        <v>12572</v>
      </c>
      <c r="J3725" s="89"/>
      <c r="K3725" s="89"/>
      <c r="L3725" s="89"/>
      <c r="M3725" s="89"/>
      <c r="N3725" s="264">
        <v>0</v>
      </c>
      <c r="O3725" s="264">
        <v>1658.88</v>
      </c>
      <c r="P3725" s="89" t="s">
        <v>670</v>
      </c>
    </row>
    <row r="3726" spans="1:16" ht="89.25" hidden="1">
      <c r="A3726" s="261">
        <v>660</v>
      </c>
      <c r="B3726" s="89"/>
      <c r="C3726" s="262" t="s">
        <v>188</v>
      </c>
      <c r="D3726" s="84">
        <v>43620</v>
      </c>
      <c r="E3726" s="85" t="s">
        <v>7598</v>
      </c>
      <c r="F3726" s="85" t="s">
        <v>3</v>
      </c>
      <c r="G3726" s="85">
        <v>1747630</v>
      </c>
      <c r="H3726" s="89"/>
      <c r="I3726" s="263" t="s">
        <v>12572</v>
      </c>
      <c r="J3726" s="89"/>
      <c r="K3726" s="89"/>
      <c r="L3726" s="89"/>
      <c r="M3726" s="89"/>
      <c r="N3726" s="264">
        <v>0</v>
      </c>
      <c r="O3726" s="264">
        <v>53314.35</v>
      </c>
      <c r="P3726" s="89" t="s">
        <v>670</v>
      </c>
    </row>
    <row r="3727" spans="1:16" ht="89.25" hidden="1">
      <c r="A3727" s="261">
        <v>15</v>
      </c>
      <c r="B3727" s="89"/>
      <c r="C3727" s="262" t="s">
        <v>42</v>
      </c>
      <c r="D3727" s="84">
        <v>43620</v>
      </c>
      <c r="E3727" s="85" t="s">
        <v>7598</v>
      </c>
      <c r="F3727" s="85" t="s">
        <v>3</v>
      </c>
      <c r="G3727" s="85">
        <v>1747630</v>
      </c>
      <c r="H3727" s="89"/>
      <c r="I3727" s="263" t="s">
        <v>12572</v>
      </c>
      <c r="J3727" s="89"/>
      <c r="K3727" s="89"/>
      <c r="L3727" s="89"/>
      <c r="M3727" s="89"/>
      <c r="N3727" s="264">
        <v>0</v>
      </c>
      <c r="O3727" s="264">
        <v>22038.69</v>
      </c>
      <c r="P3727" s="89" t="s">
        <v>670</v>
      </c>
    </row>
    <row r="3728" spans="1:16" ht="51" hidden="1">
      <c r="A3728" s="261">
        <v>47</v>
      </c>
      <c r="B3728" s="89"/>
      <c r="C3728" s="262" t="s">
        <v>49</v>
      </c>
      <c r="D3728" s="84">
        <v>43620</v>
      </c>
      <c r="E3728" s="85" t="s">
        <v>7599</v>
      </c>
      <c r="F3728" s="85" t="s">
        <v>3</v>
      </c>
      <c r="G3728" s="85">
        <v>1747737</v>
      </c>
      <c r="H3728" s="89"/>
      <c r="I3728" s="263" t="s">
        <v>8528</v>
      </c>
      <c r="J3728" s="89"/>
      <c r="K3728" s="89"/>
      <c r="L3728" s="89"/>
      <c r="M3728" s="89"/>
      <c r="N3728" s="264">
        <v>0</v>
      </c>
      <c r="O3728" s="264">
        <v>342.73</v>
      </c>
      <c r="P3728" s="89" t="s">
        <v>670</v>
      </c>
    </row>
    <row r="3729" spans="1:16" ht="51" hidden="1">
      <c r="A3729" s="261">
        <v>591</v>
      </c>
      <c r="B3729" s="89"/>
      <c r="C3729" s="262" t="s">
        <v>1364</v>
      </c>
      <c r="D3729" s="84">
        <v>43620</v>
      </c>
      <c r="E3729" s="85" t="s">
        <v>7600</v>
      </c>
      <c r="F3729" s="85" t="s">
        <v>3</v>
      </c>
      <c r="G3729" s="85">
        <v>1747727</v>
      </c>
      <c r="H3729" s="89"/>
      <c r="I3729" s="263" t="s">
        <v>8529</v>
      </c>
      <c r="J3729" s="89"/>
      <c r="K3729" s="89"/>
      <c r="L3729" s="89"/>
      <c r="M3729" s="89"/>
      <c r="N3729" s="264">
        <v>0</v>
      </c>
      <c r="O3729" s="264">
        <v>35000</v>
      </c>
      <c r="P3729" s="89" t="s">
        <v>670</v>
      </c>
    </row>
    <row r="3730" spans="1:16" ht="51" hidden="1">
      <c r="A3730" s="261">
        <v>591</v>
      </c>
      <c r="B3730" s="89"/>
      <c r="C3730" s="262" t="s">
        <v>1364</v>
      </c>
      <c r="D3730" s="84">
        <v>43620</v>
      </c>
      <c r="E3730" s="85" t="s">
        <v>7601</v>
      </c>
      <c r="F3730" s="85" t="s">
        <v>3</v>
      </c>
      <c r="G3730" s="85">
        <v>1747724</v>
      </c>
      <c r="H3730" s="89"/>
      <c r="I3730" s="263" t="s">
        <v>8530</v>
      </c>
      <c r="J3730" s="89"/>
      <c r="K3730" s="89"/>
      <c r="L3730" s="89"/>
      <c r="M3730" s="89"/>
      <c r="N3730" s="264">
        <v>0</v>
      </c>
      <c r="O3730" s="264">
        <v>1267.93</v>
      </c>
      <c r="P3730" s="89" t="s">
        <v>670</v>
      </c>
    </row>
    <row r="3731" spans="1:16" ht="51" hidden="1">
      <c r="A3731" s="261" t="s">
        <v>559</v>
      </c>
      <c r="B3731" s="89"/>
      <c r="C3731" s="262" t="s">
        <v>759</v>
      </c>
      <c r="D3731" s="84">
        <v>43620</v>
      </c>
      <c r="E3731" s="85" t="s">
        <v>7602</v>
      </c>
      <c r="F3731" s="85" t="s">
        <v>628</v>
      </c>
      <c r="G3731" s="85">
        <v>473982</v>
      </c>
      <c r="H3731" s="89"/>
      <c r="I3731" s="263" t="s">
        <v>8531</v>
      </c>
      <c r="J3731" s="89"/>
      <c r="K3731" s="89"/>
      <c r="L3731" s="89"/>
      <c r="M3731" s="89"/>
      <c r="N3731" s="264">
        <v>0</v>
      </c>
      <c r="O3731" s="264">
        <v>1046718.64</v>
      </c>
      <c r="P3731" s="89" t="s">
        <v>670</v>
      </c>
    </row>
    <row r="3732" spans="1:16" ht="51" hidden="1">
      <c r="A3732" s="261">
        <v>340</v>
      </c>
      <c r="B3732" s="89"/>
      <c r="C3732" s="262" t="s">
        <v>147</v>
      </c>
      <c r="D3732" s="84">
        <v>43620</v>
      </c>
      <c r="E3732" s="85" t="s">
        <v>7603</v>
      </c>
      <c r="F3732" s="85" t="s">
        <v>6</v>
      </c>
      <c r="G3732" s="85">
        <v>1057333</v>
      </c>
      <c r="H3732" s="89"/>
      <c r="I3732" s="263" t="s">
        <v>8532</v>
      </c>
      <c r="J3732" s="89"/>
      <c r="K3732" s="89"/>
      <c r="L3732" s="89"/>
      <c r="M3732" s="89"/>
      <c r="N3732" s="264">
        <v>0</v>
      </c>
      <c r="O3732" s="264">
        <v>47190.15</v>
      </c>
      <c r="P3732" s="89" t="s">
        <v>670</v>
      </c>
    </row>
    <row r="3733" spans="1:16" ht="63.75" hidden="1">
      <c r="A3733" s="261" t="s">
        <v>556</v>
      </c>
      <c r="B3733" s="89"/>
      <c r="C3733" s="262" t="s">
        <v>616</v>
      </c>
      <c r="D3733" s="84">
        <v>43620</v>
      </c>
      <c r="E3733" s="85" t="s">
        <v>7604</v>
      </c>
      <c r="F3733" s="85" t="s">
        <v>11</v>
      </c>
      <c r="G3733" s="85">
        <v>956060</v>
      </c>
      <c r="H3733" s="89"/>
      <c r="I3733" s="263" t="s">
        <v>8533</v>
      </c>
      <c r="J3733" s="89"/>
      <c r="K3733" s="89"/>
      <c r="L3733" s="89"/>
      <c r="M3733" s="89"/>
      <c r="N3733" s="264">
        <v>50</v>
      </c>
      <c r="O3733" s="264">
        <v>0</v>
      </c>
      <c r="P3733" s="89" t="s">
        <v>670</v>
      </c>
    </row>
    <row r="3734" spans="1:16" ht="63.75" hidden="1">
      <c r="A3734" s="261">
        <v>513</v>
      </c>
      <c r="B3734" s="89"/>
      <c r="C3734" s="262" t="s">
        <v>171</v>
      </c>
      <c r="D3734" s="84">
        <v>43620</v>
      </c>
      <c r="E3734" s="85" t="s">
        <v>7605</v>
      </c>
      <c r="F3734" s="85" t="s">
        <v>15</v>
      </c>
      <c r="G3734" s="85">
        <v>1056978</v>
      </c>
      <c r="H3734" s="89"/>
      <c r="I3734" s="263" t="s">
        <v>8534</v>
      </c>
      <c r="J3734" s="89"/>
      <c r="K3734" s="89"/>
      <c r="L3734" s="89"/>
      <c r="M3734" s="89"/>
      <c r="N3734" s="264">
        <v>50</v>
      </c>
      <c r="O3734" s="264">
        <v>0</v>
      </c>
      <c r="P3734" s="89" t="s">
        <v>670</v>
      </c>
    </row>
    <row r="3735" spans="1:16" ht="51" hidden="1">
      <c r="A3735" s="261">
        <v>340</v>
      </c>
      <c r="B3735" s="89"/>
      <c r="C3735" s="262" t="s">
        <v>147</v>
      </c>
      <c r="D3735" s="84">
        <v>43620</v>
      </c>
      <c r="E3735" s="85" t="s">
        <v>7606</v>
      </c>
      <c r="F3735" s="85" t="s">
        <v>15</v>
      </c>
      <c r="G3735" s="85">
        <v>1057334</v>
      </c>
      <c r="H3735" s="89"/>
      <c r="I3735" s="263" t="s">
        <v>8535</v>
      </c>
      <c r="J3735" s="89"/>
      <c r="K3735" s="89"/>
      <c r="L3735" s="89"/>
      <c r="M3735" s="89"/>
      <c r="N3735" s="264">
        <v>50</v>
      </c>
      <c r="O3735" s="264">
        <v>0</v>
      </c>
      <c r="P3735" s="89" t="s">
        <v>670</v>
      </c>
    </row>
    <row r="3736" spans="1:16" ht="51" hidden="1">
      <c r="A3736" s="261" t="s">
        <v>565</v>
      </c>
      <c r="B3736" s="89"/>
      <c r="C3736" s="262" t="s">
        <v>615</v>
      </c>
      <c r="D3736" s="84">
        <v>43621</v>
      </c>
      <c r="E3736" s="85" t="s">
        <v>7607</v>
      </c>
      <c r="F3736" s="85" t="s">
        <v>3</v>
      </c>
      <c r="G3736" s="85">
        <v>1748133</v>
      </c>
      <c r="H3736" s="89"/>
      <c r="I3736" s="263" t="s">
        <v>8536</v>
      </c>
      <c r="J3736" s="89"/>
      <c r="K3736" s="89"/>
      <c r="L3736" s="89"/>
      <c r="M3736" s="89"/>
      <c r="N3736" s="264">
        <v>0</v>
      </c>
      <c r="O3736" s="264">
        <v>6270.33</v>
      </c>
      <c r="P3736" s="89" t="s">
        <v>670</v>
      </c>
    </row>
    <row r="3737" spans="1:16" ht="38.25" hidden="1">
      <c r="A3737" s="261" t="s">
        <v>565</v>
      </c>
      <c r="B3737" s="89"/>
      <c r="C3737" s="262" t="s">
        <v>615</v>
      </c>
      <c r="D3737" s="84">
        <v>43621</v>
      </c>
      <c r="E3737" s="85" t="s">
        <v>7608</v>
      </c>
      <c r="F3737" s="85" t="s">
        <v>3</v>
      </c>
      <c r="G3737" s="85">
        <v>1748135</v>
      </c>
      <c r="H3737" s="89"/>
      <c r="I3737" s="263" t="s">
        <v>747</v>
      </c>
      <c r="J3737" s="89"/>
      <c r="K3737" s="89"/>
      <c r="L3737" s="89"/>
      <c r="M3737" s="89"/>
      <c r="N3737" s="264">
        <v>0</v>
      </c>
      <c r="O3737" s="264">
        <v>6200</v>
      </c>
      <c r="P3737" s="89" t="s">
        <v>670</v>
      </c>
    </row>
    <row r="3738" spans="1:16" ht="38.25" hidden="1">
      <c r="A3738" s="261">
        <v>35</v>
      </c>
      <c r="B3738" s="89"/>
      <c r="C3738" s="262" t="s">
        <v>46</v>
      </c>
      <c r="D3738" s="84">
        <v>43621</v>
      </c>
      <c r="E3738" s="85" t="s">
        <v>7609</v>
      </c>
      <c r="F3738" s="85" t="s">
        <v>3</v>
      </c>
      <c r="G3738" s="85">
        <v>1748173</v>
      </c>
      <c r="H3738" s="89"/>
      <c r="I3738" s="263" t="s">
        <v>6688</v>
      </c>
      <c r="J3738" s="89"/>
      <c r="K3738" s="89"/>
      <c r="L3738" s="89"/>
      <c r="M3738" s="89"/>
      <c r="N3738" s="264">
        <v>0</v>
      </c>
      <c r="O3738" s="264">
        <v>494</v>
      </c>
      <c r="P3738" s="89" t="s">
        <v>670</v>
      </c>
    </row>
    <row r="3739" spans="1:16" ht="38.25" hidden="1">
      <c r="A3739" s="261" t="s">
        <v>565</v>
      </c>
      <c r="B3739" s="89"/>
      <c r="C3739" s="262" t="s">
        <v>615</v>
      </c>
      <c r="D3739" s="84">
        <v>43621</v>
      </c>
      <c r="E3739" s="85" t="s">
        <v>7610</v>
      </c>
      <c r="F3739" s="85" t="s">
        <v>3</v>
      </c>
      <c r="G3739" s="85">
        <v>1748189</v>
      </c>
      <c r="H3739" s="89"/>
      <c r="I3739" s="263" t="s">
        <v>774</v>
      </c>
      <c r="J3739" s="89"/>
      <c r="K3739" s="89"/>
      <c r="L3739" s="89"/>
      <c r="M3739" s="89"/>
      <c r="N3739" s="264">
        <v>0</v>
      </c>
      <c r="O3739" s="264">
        <v>1360</v>
      </c>
      <c r="P3739" s="89" t="s">
        <v>670</v>
      </c>
    </row>
    <row r="3740" spans="1:16" ht="51" hidden="1">
      <c r="A3740" s="261" t="s">
        <v>565</v>
      </c>
      <c r="B3740" s="89"/>
      <c r="C3740" s="262" t="s">
        <v>615</v>
      </c>
      <c r="D3740" s="84">
        <v>43621</v>
      </c>
      <c r="E3740" s="85" t="s">
        <v>7611</v>
      </c>
      <c r="F3740" s="85" t="s">
        <v>3</v>
      </c>
      <c r="G3740" s="85">
        <v>1748130</v>
      </c>
      <c r="H3740" s="89"/>
      <c r="I3740" s="263" t="s">
        <v>8537</v>
      </c>
      <c r="J3740" s="89"/>
      <c r="K3740" s="89"/>
      <c r="L3740" s="89"/>
      <c r="M3740" s="89"/>
      <c r="N3740" s="264">
        <v>0</v>
      </c>
      <c r="O3740" s="264">
        <v>572</v>
      </c>
      <c r="P3740" s="89" t="s">
        <v>670</v>
      </c>
    </row>
    <row r="3741" spans="1:16" ht="51" hidden="1">
      <c r="A3741" s="261">
        <v>35</v>
      </c>
      <c r="B3741" s="89"/>
      <c r="C3741" s="262" t="s">
        <v>46</v>
      </c>
      <c r="D3741" s="84">
        <v>43621</v>
      </c>
      <c r="E3741" s="85" t="s">
        <v>7612</v>
      </c>
      <c r="F3741" s="85" t="s">
        <v>3</v>
      </c>
      <c r="G3741" s="85">
        <v>1748122</v>
      </c>
      <c r="H3741" s="89"/>
      <c r="I3741" s="263" t="s">
        <v>8538</v>
      </c>
      <c r="J3741" s="89"/>
      <c r="K3741" s="89"/>
      <c r="L3741" s="89"/>
      <c r="M3741" s="89"/>
      <c r="N3741" s="264">
        <v>0</v>
      </c>
      <c r="O3741" s="264">
        <v>400</v>
      </c>
      <c r="P3741" s="89" t="s">
        <v>670</v>
      </c>
    </row>
    <row r="3742" spans="1:16" ht="51" hidden="1">
      <c r="A3742" s="261">
        <v>35</v>
      </c>
      <c r="B3742" s="89"/>
      <c r="C3742" s="262" t="s">
        <v>46</v>
      </c>
      <c r="D3742" s="84">
        <v>43621</v>
      </c>
      <c r="E3742" s="85" t="s">
        <v>7613</v>
      </c>
      <c r="F3742" s="85" t="s">
        <v>3</v>
      </c>
      <c r="G3742" s="85">
        <v>1748092</v>
      </c>
      <c r="H3742" s="89"/>
      <c r="I3742" s="263" t="s">
        <v>8539</v>
      </c>
      <c r="J3742" s="89"/>
      <c r="K3742" s="89"/>
      <c r="L3742" s="89"/>
      <c r="M3742" s="89"/>
      <c r="N3742" s="264">
        <v>0</v>
      </c>
      <c r="O3742" s="264">
        <v>1277</v>
      </c>
      <c r="P3742" s="89" t="s">
        <v>670</v>
      </c>
    </row>
    <row r="3743" spans="1:16" ht="51" hidden="1">
      <c r="A3743" s="261" t="s">
        <v>565</v>
      </c>
      <c r="B3743" s="89"/>
      <c r="C3743" s="262" t="s">
        <v>615</v>
      </c>
      <c r="D3743" s="84">
        <v>43621</v>
      </c>
      <c r="E3743" s="85" t="s">
        <v>7614</v>
      </c>
      <c r="F3743" s="85" t="s">
        <v>3</v>
      </c>
      <c r="G3743" s="85">
        <v>1748090</v>
      </c>
      <c r="H3743" s="89"/>
      <c r="I3743" s="263" t="s">
        <v>8540</v>
      </c>
      <c r="J3743" s="89"/>
      <c r="K3743" s="89"/>
      <c r="L3743" s="89"/>
      <c r="M3743" s="89"/>
      <c r="N3743" s="264">
        <v>0</v>
      </c>
      <c r="O3743" s="264">
        <v>2</v>
      </c>
      <c r="P3743" s="89" t="s">
        <v>741</v>
      </c>
    </row>
    <row r="3744" spans="1:16" ht="51" hidden="1">
      <c r="A3744" s="261" t="s">
        <v>565</v>
      </c>
      <c r="B3744" s="89"/>
      <c r="C3744" s="262" t="s">
        <v>615</v>
      </c>
      <c r="D3744" s="84">
        <v>43621</v>
      </c>
      <c r="E3744" s="85" t="s">
        <v>7615</v>
      </c>
      <c r="F3744" s="85" t="s">
        <v>3</v>
      </c>
      <c r="G3744" s="85">
        <v>1748089</v>
      </c>
      <c r="H3744" s="89"/>
      <c r="I3744" s="263" t="s">
        <v>714</v>
      </c>
      <c r="J3744" s="89"/>
      <c r="K3744" s="89"/>
      <c r="L3744" s="89"/>
      <c r="M3744" s="89"/>
      <c r="N3744" s="264">
        <v>0</v>
      </c>
      <c r="O3744" s="264">
        <v>711.18000000000006</v>
      </c>
      <c r="P3744" s="89" t="s">
        <v>670</v>
      </c>
    </row>
    <row r="3745" spans="1:16" ht="38.25" hidden="1">
      <c r="A3745" s="261" t="s">
        <v>565</v>
      </c>
      <c r="B3745" s="89"/>
      <c r="C3745" s="262" t="s">
        <v>615</v>
      </c>
      <c r="D3745" s="84">
        <v>43621</v>
      </c>
      <c r="E3745" s="85" t="s">
        <v>7616</v>
      </c>
      <c r="F3745" s="85" t="s">
        <v>3</v>
      </c>
      <c r="G3745" s="85">
        <v>1748088</v>
      </c>
      <c r="H3745" s="89"/>
      <c r="I3745" s="263" t="s">
        <v>712</v>
      </c>
      <c r="J3745" s="89"/>
      <c r="K3745" s="89"/>
      <c r="L3745" s="89"/>
      <c r="M3745" s="89"/>
      <c r="N3745" s="264">
        <v>0</v>
      </c>
      <c r="O3745" s="264">
        <v>545</v>
      </c>
      <c r="P3745" s="89" t="s">
        <v>670</v>
      </c>
    </row>
    <row r="3746" spans="1:16" ht="51" hidden="1">
      <c r="A3746" s="261" t="s">
        <v>565</v>
      </c>
      <c r="B3746" s="89"/>
      <c r="C3746" s="262" t="s">
        <v>615</v>
      </c>
      <c r="D3746" s="84">
        <v>43621</v>
      </c>
      <c r="E3746" s="85" t="s">
        <v>7617</v>
      </c>
      <c r="F3746" s="85" t="s">
        <v>3</v>
      </c>
      <c r="G3746" s="85">
        <v>1748296</v>
      </c>
      <c r="H3746" s="89"/>
      <c r="I3746" s="263" t="s">
        <v>8541</v>
      </c>
      <c r="J3746" s="89"/>
      <c r="K3746" s="89"/>
      <c r="L3746" s="89"/>
      <c r="M3746" s="89"/>
      <c r="N3746" s="264">
        <v>0</v>
      </c>
      <c r="O3746" s="264">
        <v>856.5</v>
      </c>
      <c r="P3746" s="89" t="s">
        <v>670</v>
      </c>
    </row>
    <row r="3747" spans="1:16" ht="51" hidden="1">
      <c r="A3747" s="261" t="s">
        <v>565</v>
      </c>
      <c r="B3747" s="89"/>
      <c r="C3747" s="262" t="s">
        <v>615</v>
      </c>
      <c r="D3747" s="84">
        <v>43621</v>
      </c>
      <c r="E3747" s="85" t="s">
        <v>7618</v>
      </c>
      <c r="F3747" s="85" t="s">
        <v>3</v>
      </c>
      <c r="G3747" s="85">
        <v>1748284</v>
      </c>
      <c r="H3747" s="89"/>
      <c r="I3747" s="263" t="s">
        <v>757</v>
      </c>
      <c r="J3747" s="89"/>
      <c r="K3747" s="89"/>
      <c r="L3747" s="89"/>
      <c r="M3747" s="89"/>
      <c r="N3747" s="264">
        <v>0</v>
      </c>
      <c r="O3747" s="264">
        <v>4310</v>
      </c>
      <c r="P3747" s="89" t="s">
        <v>670</v>
      </c>
    </row>
    <row r="3748" spans="1:16" ht="51" hidden="1">
      <c r="A3748" s="261">
        <v>599</v>
      </c>
      <c r="B3748" s="89"/>
      <c r="C3748" s="262" t="s">
        <v>1366</v>
      </c>
      <c r="D3748" s="84">
        <v>43621</v>
      </c>
      <c r="E3748" s="85" t="s">
        <v>7619</v>
      </c>
      <c r="F3748" s="85" t="s">
        <v>3</v>
      </c>
      <c r="G3748" s="85">
        <v>1748269</v>
      </c>
      <c r="H3748" s="89"/>
      <c r="I3748" s="263" t="s">
        <v>8542</v>
      </c>
      <c r="J3748" s="89"/>
      <c r="K3748" s="89"/>
      <c r="L3748" s="89"/>
      <c r="M3748" s="89"/>
      <c r="N3748" s="264">
        <v>0</v>
      </c>
      <c r="O3748" s="264">
        <v>0.09</v>
      </c>
      <c r="P3748" s="89" t="s">
        <v>741</v>
      </c>
    </row>
    <row r="3749" spans="1:16" ht="51" hidden="1">
      <c r="A3749" s="261" t="s">
        <v>565</v>
      </c>
      <c r="B3749" s="89"/>
      <c r="C3749" s="262" t="s">
        <v>615</v>
      </c>
      <c r="D3749" s="84">
        <v>43621</v>
      </c>
      <c r="E3749" s="85" t="s">
        <v>7620</v>
      </c>
      <c r="F3749" s="85" t="s">
        <v>3</v>
      </c>
      <c r="G3749" s="85">
        <v>1748263</v>
      </c>
      <c r="H3749" s="89"/>
      <c r="I3749" s="263" t="s">
        <v>8543</v>
      </c>
      <c r="J3749" s="89"/>
      <c r="K3749" s="89"/>
      <c r="L3749" s="89"/>
      <c r="M3749" s="89"/>
      <c r="N3749" s="264">
        <v>0</v>
      </c>
      <c r="O3749" s="264">
        <v>6742.4400000000005</v>
      </c>
      <c r="P3749" s="89" t="s">
        <v>670</v>
      </c>
    </row>
    <row r="3750" spans="1:16" ht="51" hidden="1">
      <c r="A3750" s="261">
        <v>35</v>
      </c>
      <c r="B3750" s="89"/>
      <c r="C3750" s="262" t="s">
        <v>46</v>
      </c>
      <c r="D3750" s="84">
        <v>43621</v>
      </c>
      <c r="E3750" s="85" t="s">
        <v>7621</v>
      </c>
      <c r="F3750" s="85" t="s">
        <v>3</v>
      </c>
      <c r="G3750" s="85">
        <v>1748197</v>
      </c>
      <c r="H3750" s="89"/>
      <c r="I3750" s="263" t="s">
        <v>8544</v>
      </c>
      <c r="J3750" s="89"/>
      <c r="K3750" s="89"/>
      <c r="L3750" s="89"/>
      <c r="M3750" s="89"/>
      <c r="N3750" s="264">
        <v>0</v>
      </c>
      <c r="O3750" s="264">
        <v>925</v>
      </c>
      <c r="P3750" s="89" t="s">
        <v>670</v>
      </c>
    </row>
    <row r="3751" spans="1:16" ht="51" hidden="1">
      <c r="A3751" s="261">
        <v>591</v>
      </c>
      <c r="B3751" s="89"/>
      <c r="C3751" s="262" t="s">
        <v>1364</v>
      </c>
      <c r="D3751" s="84">
        <v>43621</v>
      </c>
      <c r="E3751" s="85" t="s">
        <v>7622</v>
      </c>
      <c r="F3751" s="85" t="s">
        <v>3</v>
      </c>
      <c r="G3751" s="85">
        <v>1748144</v>
      </c>
      <c r="H3751" s="89"/>
      <c r="I3751" s="263" t="s">
        <v>8545</v>
      </c>
      <c r="J3751" s="89"/>
      <c r="K3751" s="89"/>
      <c r="L3751" s="89"/>
      <c r="M3751" s="89"/>
      <c r="N3751" s="264">
        <v>0</v>
      </c>
      <c r="O3751" s="264">
        <v>85284.7</v>
      </c>
      <c r="P3751" s="89" t="s">
        <v>670</v>
      </c>
    </row>
    <row r="3752" spans="1:16" ht="51" hidden="1">
      <c r="A3752" s="261">
        <v>591</v>
      </c>
      <c r="B3752" s="89"/>
      <c r="C3752" s="262" t="s">
        <v>1364</v>
      </c>
      <c r="D3752" s="84">
        <v>43621</v>
      </c>
      <c r="E3752" s="85" t="s">
        <v>7623</v>
      </c>
      <c r="F3752" s="85" t="s">
        <v>3</v>
      </c>
      <c r="G3752" s="85">
        <v>1748140</v>
      </c>
      <c r="H3752" s="89"/>
      <c r="I3752" s="263" t="s">
        <v>8546</v>
      </c>
      <c r="J3752" s="89"/>
      <c r="K3752" s="89"/>
      <c r="L3752" s="89"/>
      <c r="M3752" s="89"/>
      <c r="N3752" s="264">
        <v>0</v>
      </c>
      <c r="O3752" s="264">
        <v>3186.6800000000003</v>
      </c>
      <c r="P3752" s="89" t="s">
        <v>670</v>
      </c>
    </row>
    <row r="3753" spans="1:16" ht="51" hidden="1">
      <c r="A3753" s="261">
        <v>591</v>
      </c>
      <c r="B3753" s="89"/>
      <c r="C3753" s="262" t="s">
        <v>1364</v>
      </c>
      <c r="D3753" s="84">
        <v>43621</v>
      </c>
      <c r="E3753" s="85" t="s">
        <v>7624</v>
      </c>
      <c r="F3753" s="85" t="s">
        <v>3</v>
      </c>
      <c r="G3753" s="85">
        <v>1748137</v>
      </c>
      <c r="H3753" s="89"/>
      <c r="I3753" s="263" t="s">
        <v>8547</v>
      </c>
      <c r="J3753" s="89"/>
      <c r="K3753" s="89"/>
      <c r="L3753" s="89"/>
      <c r="M3753" s="89"/>
      <c r="N3753" s="264">
        <v>0</v>
      </c>
      <c r="O3753" s="264">
        <v>2975</v>
      </c>
      <c r="P3753" s="89" t="s">
        <v>670</v>
      </c>
    </row>
    <row r="3754" spans="1:16" ht="51" hidden="1">
      <c r="A3754" s="261">
        <v>591</v>
      </c>
      <c r="B3754" s="89"/>
      <c r="C3754" s="262" t="s">
        <v>1364</v>
      </c>
      <c r="D3754" s="84">
        <v>43621</v>
      </c>
      <c r="E3754" s="85" t="s">
        <v>7625</v>
      </c>
      <c r="F3754" s="85" t="s">
        <v>3</v>
      </c>
      <c r="G3754" s="85">
        <v>1748136</v>
      </c>
      <c r="H3754" s="89"/>
      <c r="I3754" s="263" t="s">
        <v>8548</v>
      </c>
      <c r="J3754" s="89"/>
      <c r="K3754" s="89"/>
      <c r="L3754" s="89"/>
      <c r="M3754" s="89"/>
      <c r="N3754" s="264">
        <v>0</v>
      </c>
      <c r="O3754" s="264">
        <v>1668</v>
      </c>
      <c r="P3754" s="89" t="s">
        <v>670</v>
      </c>
    </row>
    <row r="3755" spans="1:16" ht="63.75" hidden="1">
      <c r="A3755" s="261" t="s">
        <v>565</v>
      </c>
      <c r="B3755" s="89"/>
      <c r="C3755" s="262" t="s">
        <v>615</v>
      </c>
      <c r="D3755" s="84">
        <v>43621</v>
      </c>
      <c r="E3755" s="85" t="s">
        <v>7626</v>
      </c>
      <c r="F3755" s="85" t="s">
        <v>3</v>
      </c>
      <c r="G3755" s="85">
        <v>1748125</v>
      </c>
      <c r="H3755" s="89"/>
      <c r="I3755" s="263" t="s">
        <v>8549</v>
      </c>
      <c r="J3755" s="89"/>
      <c r="K3755" s="89"/>
      <c r="L3755" s="89"/>
      <c r="M3755" s="89"/>
      <c r="N3755" s="264">
        <v>0</v>
      </c>
      <c r="O3755" s="264">
        <v>27067.22</v>
      </c>
      <c r="P3755" s="89" t="s">
        <v>670</v>
      </c>
    </row>
    <row r="3756" spans="1:16" ht="89.25" hidden="1">
      <c r="A3756" s="261">
        <v>15</v>
      </c>
      <c r="B3756" s="89"/>
      <c r="C3756" s="262" t="s">
        <v>42</v>
      </c>
      <c r="D3756" s="84">
        <v>43621</v>
      </c>
      <c r="E3756" s="85" t="s">
        <v>7627</v>
      </c>
      <c r="F3756" s="85" t="s">
        <v>3</v>
      </c>
      <c r="G3756" s="85">
        <v>1748112</v>
      </c>
      <c r="H3756" s="89"/>
      <c r="I3756" s="263" t="s">
        <v>12573</v>
      </c>
      <c r="J3756" s="89"/>
      <c r="K3756" s="89"/>
      <c r="L3756" s="89"/>
      <c r="M3756" s="89"/>
      <c r="N3756" s="264">
        <v>0</v>
      </c>
      <c r="O3756" s="264">
        <v>3037.41</v>
      </c>
      <c r="P3756" s="89" t="s">
        <v>670</v>
      </c>
    </row>
    <row r="3757" spans="1:16" ht="89.25" hidden="1">
      <c r="A3757" s="261">
        <v>270</v>
      </c>
      <c r="B3757" s="89"/>
      <c r="C3757" s="262" t="s">
        <v>120</v>
      </c>
      <c r="D3757" s="84">
        <v>43621</v>
      </c>
      <c r="E3757" s="85" t="s">
        <v>7627</v>
      </c>
      <c r="F3757" s="85" t="s">
        <v>3</v>
      </c>
      <c r="G3757" s="85">
        <v>1748112</v>
      </c>
      <c r="H3757" s="89"/>
      <c r="I3757" s="263" t="s">
        <v>12573</v>
      </c>
      <c r="J3757" s="89"/>
      <c r="K3757" s="89"/>
      <c r="L3757" s="89"/>
      <c r="M3757" s="89"/>
      <c r="N3757" s="264">
        <v>0</v>
      </c>
      <c r="O3757" s="264">
        <v>110096.06</v>
      </c>
      <c r="P3757" s="89" t="s">
        <v>670</v>
      </c>
    </row>
    <row r="3758" spans="1:16" ht="89.25" hidden="1">
      <c r="A3758" s="261">
        <v>270</v>
      </c>
      <c r="B3758" s="89"/>
      <c r="C3758" s="262" t="s">
        <v>120</v>
      </c>
      <c r="D3758" s="84">
        <v>43621</v>
      </c>
      <c r="E3758" s="85" t="s">
        <v>7627</v>
      </c>
      <c r="F3758" s="85" t="s">
        <v>3</v>
      </c>
      <c r="G3758" s="85">
        <v>1748112</v>
      </c>
      <c r="H3758" s="89"/>
      <c r="I3758" s="263" t="s">
        <v>12573</v>
      </c>
      <c r="J3758" s="89"/>
      <c r="K3758" s="89"/>
      <c r="L3758" s="89"/>
      <c r="M3758" s="89"/>
      <c r="N3758" s="264">
        <v>0</v>
      </c>
      <c r="O3758" s="264">
        <v>22764.91</v>
      </c>
      <c r="P3758" s="89" t="s">
        <v>670</v>
      </c>
    </row>
    <row r="3759" spans="1:16" ht="89.25" hidden="1">
      <c r="A3759" s="261">
        <v>15</v>
      </c>
      <c r="B3759" s="89"/>
      <c r="C3759" s="262" t="s">
        <v>42</v>
      </c>
      <c r="D3759" s="84">
        <v>43621</v>
      </c>
      <c r="E3759" s="85" t="s">
        <v>7627</v>
      </c>
      <c r="F3759" s="85" t="s">
        <v>3</v>
      </c>
      <c r="G3759" s="85">
        <v>1748112</v>
      </c>
      <c r="H3759" s="89"/>
      <c r="I3759" s="263" t="s">
        <v>12573</v>
      </c>
      <c r="J3759" s="89"/>
      <c r="K3759" s="89"/>
      <c r="L3759" s="89"/>
      <c r="M3759" s="89"/>
      <c r="N3759" s="264">
        <v>0</v>
      </c>
      <c r="O3759" s="264">
        <v>4988.3999999999996</v>
      </c>
      <c r="P3759" s="89" t="s">
        <v>670</v>
      </c>
    </row>
    <row r="3760" spans="1:16" ht="89.25" hidden="1">
      <c r="A3760" s="261">
        <v>15</v>
      </c>
      <c r="B3760" s="89"/>
      <c r="C3760" s="262" t="s">
        <v>42</v>
      </c>
      <c r="D3760" s="84">
        <v>43621</v>
      </c>
      <c r="E3760" s="85" t="s">
        <v>7627</v>
      </c>
      <c r="F3760" s="85" t="s">
        <v>3</v>
      </c>
      <c r="G3760" s="85">
        <v>1748112</v>
      </c>
      <c r="H3760" s="89"/>
      <c r="I3760" s="263" t="s">
        <v>12573</v>
      </c>
      <c r="J3760" s="89"/>
      <c r="K3760" s="89"/>
      <c r="L3760" s="89"/>
      <c r="M3760" s="89"/>
      <c r="N3760" s="264">
        <v>0</v>
      </c>
      <c r="O3760" s="264">
        <v>22723.4</v>
      </c>
      <c r="P3760" s="89" t="s">
        <v>670</v>
      </c>
    </row>
    <row r="3761" spans="1:16" ht="89.25" hidden="1">
      <c r="A3761" s="261">
        <v>270</v>
      </c>
      <c r="B3761" s="89"/>
      <c r="C3761" s="262" t="s">
        <v>120</v>
      </c>
      <c r="D3761" s="84">
        <v>43621</v>
      </c>
      <c r="E3761" s="85" t="s">
        <v>7627</v>
      </c>
      <c r="F3761" s="85" t="s">
        <v>3</v>
      </c>
      <c r="G3761" s="85">
        <v>1748112</v>
      </c>
      <c r="H3761" s="89"/>
      <c r="I3761" s="263" t="s">
        <v>12573</v>
      </c>
      <c r="J3761" s="89"/>
      <c r="K3761" s="89"/>
      <c r="L3761" s="89"/>
      <c r="M3761" s="89"/>
      <c r="N3761" s="264">
        <v>0</v>
      </c>
      <c r="O3761" s="264">
        <v>9600.1200000000008</v>
      </c>
      <c r="P3761" s="89" t="s">
        <v>670</v>
      </c>
    </row>
    <row r="3762" spans="1:16" ht="89.25" hidden="1">
      <c r="A3762" s="261">
        <v>512</v>
      </c>
      <c r="B3762" s="89"/>
      <c r="C3762" s="262" t="s">
        <v>779</v>
      </c>
      <c r="D3762" s="84">
        <v>43621</v>
      </c>
      <c r="E3762" s="85" t="s">
        <v>7628</v>
      </c>
      <c r="F3762" s="85" t="s">
        <v>3</v>
      </c>
      <c r="G3762" s="85">
        <v>1748109</v>
      </c>
      <c r="H3762" s="89"/>
      <c r="I3762" s="263" t="s">
        <v>12574</v>
      </c>
      <c r="J3762" s="89"/>
      <c r="K3762" s="89"/>
      <c r="L3762" s="89"/>
      <c r="M3762" s="89"/>
      <c r="N3762" s="264">
        <v>0</v>
      </c>
      <c r="O3762" s="264">
        <v>20451.09</v>
      </c>
      <c r="P3762" s="89" t="s">
        <v>670</v>
      </c>
    </row>
    <row r="3763" spans="1:16" ht="89.25" hidden="1">
      <c r="A3763" s="261">
        <v>650</v>
      </c>
      <c r="B3763" s="89"/>
      <c r="C3763" s="262" t="s">
        <v>187</v>
      </c>
      <c r="D3763" s="84">
        <v>43621</v>
      </c>
      <c r="E3763" s="85" t="s">
        <v>7628</v>
      </c>
      <c r="F3763" s="85" t="s">
        <v>3</v>
      </c>
      <c r="G3763" s="85">
        <v>1748109</v>
      </c>
      <c r="H3763" s="89"/>
      <c r="I3763" s="263" t="s">
        <v>12574</v>
      </c>
      <c r="J3763" s="89"/>
      <c r="K3763" s="89"/>
      <c r="L3763" s="89"/>
      <c r="M3763" s="89"/>
      <c r="N3763" s="264">
        <v>0</v>
      </c>
      <c r="O3763" s="264">
        <v>3347.39</v>
      </c>
      <c r="P3763" s="89" t="s">
        <v>670</v>
      </c>
    </row>
    <row r="3764" spans="1:16" ht="89.25" hidden="1">
      <c r="A3764" s="261">
        <v>681</v>
      </c>
      <c r="B3764" s="89"/>
      <c r="C3764" s="262" t="s">
        <v>192</v>
      </c>
      <c r="D3764" s="84">
        <v>43621</v>
      </c>
      <c r="E3764" s="85" t="s">
        <v>7628</v>
      </c>
      <c r="F3764" s="85" t="s">
        <v>3</v>
      </c>
      <c r="G3764" s="85">
        <v>1748109</v>
      </c>
      <c r="H3764" s="89"/>
      <c r="I3764" s="263" t="s">
        <v>12574</v>
      </c>
      <c r="J3764" s="89"/>
      <c r="K3764" s="89"/>
      <c r="L3764" s="89"/>
      <c r="M3764" s="89"/>
      <c r="N3764" s="264">
        <v>0</v>
      </c>
      <c r="O3764" s="264">
        <v>24436.720000000001</v>
      </c>
      <c r="P3764" s="89" t="s">
        <v>670</v>
      </c>
    </row>
    <row r="3765" spans="1:16" ht="89.25" hidden="1">
      <c r="A3765" s="261">
        <v>212</v>
      </c>
      <c r="B3765" s="89"/>
      <c r="C3765" s="262" t="s">
        <v>100</v>
      </c>
      <c r="D3765" s="84">
        <v>43621</v>
      </c>
      <c r="E3765" s="85" t="s">
        <v>7628</v>
      </c>
      <c r="F3765" s="85" t="s">
        <v>3</v>
      </c>
      <c r="G3765" s="85">
        <v>1748109</v>
      </c>
      <c r="H3765" s="89"/>
      <c r="I3765" s="263" t="s">
        <v>12574</v>
      </c>
      <c r="J3765" s="89"/>
      <c r="K3765" s="89"/>
      <c r="L3765" s="89"/>
      <c r="M3765" s="89"/>
      <c r="N3765" s="264">
        <v>0</v>
      </c>
      <c r="O3765" s="264">
        <v>2123.35</v>
      </c>
      <c r="P3765" s="89" t="s">
        <v>670</v>
      </c>
    </row>
    <row r="3766" spans="1:16" ht="89.25" hidden="1">
      <c r="A3766" s="261">
        <v>20</v>
      </c>
      <c r="B3766" s="89"/>
      <c r="C3766" s="262" t="s">
        <v>44</v>
      </c>
      <c r="D3766" s="84">
        <v>43621</v>
      </c>
      <c r="E3766" s="85" t="s">
        <v>7628</v>
      </c>
      <c r="F3766" s="85" t="s">
        <v>3</v>
      </c>
      <c r="G3766" s="85">
        <v>1748109</v>
      </c>
      <c r="H3766" s="89"/>
      <c r="I3766" s="263" t="s">
        <v>12574</v>
      </c>
      <c r="J3766" s="89"/>
      <c r="K3766" s="89"/>
      <c r="L3766" s="89"/>
      <c r="M3766" s="89"/>
      <c r="N3766" s="264">
        <v>0</v>
      </c>
      <c r="O3766" s="264">
        <v>13584.65</v>
      </c>
      <c r="P3766" s="89" t="s">
        <v>670</v>
      </c>
    </row>
    <row r="3767" spans="1:16" ht="89.25" hidden="1">
      <c r="A3767" s="261">
        <v>20</v>
      </c>
      <c r="B3767" s="89"/>
      <c r="C3767" s="262" t="s">
        <v>44</v>
      </c>
      <c r="D3767" s="84">
        <v>43621</v>
      </c>
      <c r="E3767" s="85" t="s">
        <v>7628</v>
      </c>
      <c r="F3767" s="85" t="s">
        <v>3</v>
      </c>
      <c r="G3767" s="85">
        <v>1748109</v>
      </c>
      <c r="H3767" s="89"/>
      <c r="I3767" s="263" t="s">
        <v>12574</v>
      </c>
      <c r="J3767" s="89"/>
      <c r="K3767" s="89"/>
      <c r="L3767" s="89"/>
      <c r="M3767" s="89"/>
      <c r="N3767" s="264">
        <v>0</v>
      </c>
      <c r="O3767" s="264">
        <v>4922.1099999999997</v>
      </c>
      <c r="P3767" s="89" t="s">
        <v>670</v>
      </c>
    </row>
    <row r="3768" spans="1:16" ht="89.25" hidden="1">
      <c r="A3768" s="261">
        <v>15</v>
      </c>
      <c r="B3768" s="89"/>
      <c r="C3768" s="262" t="s">
        <v>42</v>
      </c>
      <c r="D3768" s="84">
        <v>43621</v>
      </c>
      <c r="E3768" s="85" t="s">
        <v>7628</v>
      </c>
      <c r="F3768" s="85" t="s">
        <v>3</v>
      </c>
      <c r="G3768" s="85">
        <v>1748109</v>
      </c>
      <c r="H3768" s="89"/>
      <c r="I3768" s="263" t="s">
        <v>12574</v>
      </c>
      <c r="J3768" s="89"/>
      <c r="K3768" s="89"/>
      <c r="L3768" s="89"/>
      <c r="M3768" s="89"/>
      <c r="N3768" s="264">
        <v>0</v>
      </c>
      <c r="O3768" s="264">
        <v>11195.7</v>
      </c>
      <c r="P3768" s="89" t="s">
        <v>670</v>
      </c>
    </row>
    <row r="3769" spans="1:16" ht="89.25" hidden="1">
      <c r="A3769" s="261">
        <v>25</v>
      </c>
      <c r="B3769" s="89"/>
      <c r="C3769" s="262" t="s">
        <v>45</v>
      </c>
      <c r="D3769" s="84">
        <v>43621</v>
      </c>
      <c r="E3769" s="85" t="s">
        <v>7628</v>
      </c>
      <c r="F3769" s="85" t="s">
        <v>3</v>
      </c>
      <c r="G3769" s="85">
        <v>1748109</v>
      </c>
      <c r="H3769" s="89"/>
      <c r="I3769" s="263" t="s">
        <v>12574</v>
      </c>
      <c r="J3769" s="89"/>
      <c r="K3769" s="89"/>
      <c r="L3769" s="89"/>
      <c r="M3769" s="89"/>
      <c r="N3769" s="264">
        <v>0</v>
      </c>
      <c r="O3769" s="264">
        <v>9354.1299999999992</v>
      </c>
      <c r="P3769" s="89" t="s">
        <v>670</v>
      </c>
    </row>
    <row r="3770" spans="1:16" ht="89.25" hidden="1">
      <c r="A3770" s="261">
        <v>670</v>
      </c>
      <c r="B3770" s="89"/>
      <c r="C3770" s="262" t="s">
        <v>190</v>
      </c>
      <c r="D3770" s="84">
        <v>43621</v>
      </c>
      <c r="E3770" s="85" t="s">
        <v>7628</v>
      </c>
      <c r="F3770" s="85" t="s">
        <v>3</v>
      </c>
      <c r="G3770" s="85">
        <v>1748109</v>
      </c>
      <c r="H3770" s="89"/>
      <c r="I3770" s="263" t="s">
        <v>12574</v>
      </c>
      <c r="J3770" s="89"/>
      <c r="K3770" s="89"/>
      <c r="L3770" s="89"/>
      <c r="M3770" s="89"/>
      <c r="N3770" s="264">
        <v>0</v>
      </c>
      <c r="O3770" s="264">
        <v>19426.3</v>
      </c>
      <c r="P3770" s="89" t="s">
        <v>670</v>
      </c>
    </row>
    <row r="3771" spans="1:16" ht="89.25" hidden="1">
      <c r="A3771" s="261">
        <v>902</v>
      </c>
      <c r="B3771" s="89"/>
      <c r="C3771" s="262" t="s">
        <v>203</v>
      </c>
      <c r="D3771" s="84">
        <v>43621</v>
      </c>
      <c r="E3771" s="85" t="s">
        <v>7628</v>
      </c>
      <c r="F3771" s="85" t="s">
        <v>3</v>
      </c>
      <c r="G3771" s="85">
        <v>1748109</v>
      </c>
      <c r="H3771" s="89"/>
      <c r="I3771" s="263" t="s">
        <v>12574</v>
      </c>
      <c r="J3771" s="89"/>
      <c r="K3771" s="89"/>
      <c r="L3771" s="89"/>
      <c r="M3771" s="89"/>
      <c r="N3771" s="264">
        <v>0</v>
      </c>
      <c r="O3771" s="264">
        <v>1653.45</v>
      </c>
      <c r="P3771" s="89" t="s">
        <v>670</v>
      </c>
    </row>
    <row r="3772" spans="1:16" ht="89.25" hidden="1">
      <c r="A3772" s="261">
        <v>52</v>
      </c>
      <c r="B3772" s="89"/>
      <c r="C3772" s="262" t="s">
        <v>51</v>
      </c>
      <c r="D3772" s="84">
        <v>43621</v>
      </c>
      <c r="E3772" s="85" t="s">
        <v>7628</v>
      </c>
      <c r="F3772" s="85" t="s">
        <v>3</v>
      </c>
      <c r="G3772" s="85">
        <v>1748109</v>
      </c>
      <c r="H3772" s="89"/>
      <c r="I3772" s="263" t="s">
        <v>12574</v>
      </c>
      <c r="J3772" s="89"/>
      <c r="K3772" s="89"/>
      <c r="L3772" s="89"/>
      <c r="M3772" s="89"/>
      <c r="N3772" s="264">
        <v>0</v>
      </c>
      <c r="O3772" s="264">
        <v>19392.75</v>
      </c>
      <c r="P3772" s="89" t="s">
        <v>670</v>
      </c>
    </row>
    <row r="3773" spans="1:16" ht="89.25" hidden="1">
      <c r="A3773" s="261">
        <v>47</v>
      </c>
      <c r="B3773" s="89"/>
      <c r="C3773" s="262" t="s">
        <v>49</v>
      </c>
      <c r="D3773" s="84">
        <v>43621</v>
      </c>
      <c r="E3773" s="85" t="s">
        <v>7628</v>
      </c>
      <c r="F3773" s="85" t="s">
        <v>3</v>
      </c>
      <c r="G3773" s="85">
        <v>1748109</v>
      </c>
      <c r="H3773" s="89"/>
      <c r="I3773" s="263" t="s">
        <v>12574</v>
      </c>
      <c r="J3773" s="89"/>
      <c r="K3773" s="89"/>
      <c r="L3773" s="89"/>
      <c r="M3773" s="89"/>
      <c r="N3773" s="264">
        <v>0</v>
      </c>
      <c r="O3773" s="264">
        <v>2111.52</v>
      </c>
      <c r="P3773" s="89" t="s">
        <v>670</v>
      </c>
    </row>
    <row r="3774" spans="1:16" ht="89.25" hidden="1">
      <c r="A3774" s="261">
        <v>10</v>
      </c>
      <c r="B3774" s="89"/>
      <c r="C3774" s="262" t="s">
        <v>41</v>
      </c>
      <c r="D3774" s="84">
        <v>43621</v>
      </c>
      <c r="E3774" s="85" t="s">
        <v>7628</v>
      </c>
      <c r="F3774" s="85" t="s">
        <v>3</v>
      </c>
      <c r="G3774" s="85">
        <v>1748109</v>
      </c>
      <c r="H3774" s="89"/>
      <c r="I3774" s="263" t="s">
        <v>12574</v>
      </c>
      <c r="J3774" s="89"/>
      <c r="K3774" s="89"/>
      <c r="L3774" s="89"/>
      <c r="M3774" s="89"/>
      <c r="N3774" s="264">
        <v>0</v>
      </c>
      <c r="O3774" s="264">
        <v>49255.18</v>
      </c>
      <c r="P3774" s="89" t="s">
        <v>670</v>
      </c>
    </row>
    <row r="3775" spans="1:16" ht="89.25" hidden="1">
      <c r="A3775" s="261">
        <v>670</v>
      </c>
      <c r="B3775" s="89"/>
      <c r="C3775" s="262" t="s">
        <v>190</v>
      </c>
      <c r="D3775" s="84">
        <v>43621</v>
      </c>
      <c r="E3775" s="85" t="s">
        <v>7628</v>
      </c>
      <c r="F3775" s="85" t="s">
        <v>3</v>
      </c>
      <c r="G3775" s="85">
        <v>1748109</v>
      </c>
      <c r="H3775" s="89"/>
      <c r="I3775" s="263" t="s">
        <v>12574</v>
      </c>
      <c r="J3775" s="89"/>
      <c r="K3775" s="89"/>
      <c r="L3775" s="89"/>
      <c r="M3775" s="89"/>
      <c r="N3775" s="264">
        <v>0</v>
      </c>
      <c r="O3775" s="264">
        <v>13550.39</v>
      </c>
      <c r="P3775" s="89" t="s">
        <v>670</v>
      </c>
    </row>
    <row r="3776" spans="1:16" ht="89.25" hidden="1">
      <c r="A3776" s="261">
        <v>670</v>
      </c>
      <c r="B3776" s="89"/>
      <c r="C3776" s="262" t="s">
        <v>190</v>
      </c>
      <c r="D3776" s="84">
        <v>43621</v>
      </c>
      <c r="E3776" s="85" t="s">
        <v>7628</v>
      </c>
      <c r="F3776" s="85" t="s">
        <v>3</v>
      </c>
      <c r="G3776" s="85">
        <v>1748109</v>
      </c>
      <c r="H3776" s="89"/>
      <c r="I3776" s="263" t="s">
        <v>12574</v>
      </c>
      <c r="J3776" s="89"/>
      <c r="K3776" s="89"/>
      <c r="L3776" s="89"/>
      <c r="M3776" s="89"/>
      <c r="N3776" s="264">
        <v>0</v>
      </c>
      <c r="O3776" s="264">
        <v>5733</v>
      </c>
      <c r="P3776" s="89" t="s">
        <v>670</v>
      </c>
    </row>
    <row r="3777" spans="1:16" ht="89.25" hidden="1">
      <c r="A3777" s="261">
        <v>35</v>
      </c>
      <c r="B3777" s="89"/>
      <c r="C3777" s="262" t="s">
        <v>46</v>
      </c>
      <c r="D3777" s="84">
        <v>43621</v>
      </c>
      <c r="E3777" s="85" t="s">
        <v>7628</v>
      </c>
      <c r="F3777" s="85" t="s">
        <v>3</v>
      </c>
      <c r="G3777" s="85">
        <v>1748109</v>
      </c>
      <c r="H3777" s="89"/>
      <c r="I3777" s="263" t="s">
        <v>12574</v>
      </c>
      <c r="J3777" s="89"/>
      <c r="K3777" s="89"/>
      <c r="L3777" s="89"/>
      <c r="M3777" s="89"/>
      <c r="N3777" s="264">
        <v>0</v>
      </c>
      <c r="O3777" s="264">
        <v>7518.82</v>
      </c>
      <c r="P3777" s="89" t="s">
        <v>670</v>
      </c>
    </row>
    <row r="3778" spans="1:16" ht="89.25" hidden="1">
      <c r="A3778" s="261">
        <v>15</v>
      </c>
      <c r="B3778" s="89"/>
      <c r="C3778" s="262" t="s">
        <v>42</v>
      </c>
      <c r="D3778" s="84">
        <v>43621</v>
      </c>
      <c r="E3778" s="85" t="s">
        <v>7628</v>
      </c>
      <c r="F3778" s="85" t="s">
        <v>3</v>
      </c>
      <c r="G3778" s="85">
        <v>1748109</v>
      </c>
      <c r="H3778" s="89"/>
      <c r="I3778" s="263" t="s">
        <v>12574</v>
      </c>
      <c r="J3778" s="89"/>
      <c r="K3778" s="89"/>
      <c r="L3778" s="89"/>
      <c r="M3778" s="89"/>
      <c r="N3778" s="264">
        <v>0</v>
      </c>
      <c r="O3778" s="264">
        <v>25847.200000000001</v>
      </c>
      <c r="P3778" s="89" t="s">
        <v>670</v>
      </c>
    </row>
    <row r="3779" spans="1:16" ht="89.25" hidden="1">
      <c r="A3779" s="261">
        <v>270</v>
      </c>
      <c r="B3779" s="89"/>
      <c r="C3779" s="262" t="s">
        <v>120</v>
      </c>
      <c r="D3779" s="84">
        <v>43621</v>
      </c>
      <c r="E3779" s="85" t="s">
        <v>7629</v>
      </c>
      <c r="F3779" s="85" t="s">
        <v>3</v>
      </c>
      <c r="G3779" s="85">
        <v>1748106</v>
      </c>
      <c r="H3779" s="89"/>
      <c r="I3779" s="263" t="s">
        <v>12575</v>
      </c>
      <c r="J3779" s="89"/>
      <c r="K3779" s="89"/>
      <c r="L3779" s="89"/>
      <c r="M3779" s="89"/>
      <c r="N3779" s="264">
        <v>0</v>
      </c>
      <c r="O3779" s="264">
        <v>133272.5</v>
      </c>
      <c r="P3779" s="89" t="s">
        <v>670</v>
      </c>
    </row>
    <row r="3780" spans="1:16" ht="89.25" hidden="1">
      <c r="A3780" s="261">
        <v>270</v>
      </c>
      <c r="B3780" s="89"/>
      <c r="C3780" s="262" t="s">
        <v>120</v>
      </c>
      <c r="D3780" s="84">
        <v>43621</v>
      </c>
      <c r="E3780" s="85" t="s">
        <v>7629</v>
      </c>
      <c r="F3780" s="85" t="s">
        <v>3</v>
      </c>
      <c r="G3780" s="85">
        <v>1748106</v>
      </c>
      <c r="H3780" s="89"/>
      <c r="I3780" s="263" t="s">
        <v>12575</v>
      </c>
      <c r="J3780" s="89"/>
      <c r="K3780" s="89"/>
      <c r="L3780" s="89"/>
      <c r="M3780" s="89"/>
      <c r="N3780" s="264">
        <v>0</v>
      </c>
      <c r="O3780" s="264">
        <v>21318.75</v>
      </c>
      <c r="P3780" s="89" t="s">
        <v>670</v>
      </c>
    </row>
    <row r="3781" spans="1:16" ht="89.25" hidden="1">
      <c r="A3781" s="261">
        <v>270</v>
      </c>
      <c r="B3781" s="89"/>
      <c r="C3781" s="262" t="s">
        <v>120</v>
      </c>
      <c r="D3781" s="84">
        <v>43621</v>
      </c>
      <c r="E3781" s="85" t="s">
        <v>7629</v>
      </c>
      <c r="F3781" s="85" t="s">
        <v>3</v>
      </c>
      <c r="G3781" s="85">
        <v>1748106</v>
      </c>
      <c r="H3781" s="89"/>
      <c r="I3781" s="263" t="s">
        <v>12575</v>
      </c>
      <c r="J3781" s="89"/>
      <c r="K3781" s="89"/>
      <c r="L3781" s="89"/>
      <c r="M3781" s="89"/>
      <c r="N3781" s="264">
        <v>0</v>
      </c>
      <c r="O3781" s="264">
        <v>4596.75</v>
      </c>
      <c r="P3781" s="89" t="s">
        <v>670</v>
      </c>
    </row>
    <row r="3782" spans="1:16" ht="89.25" hidden="1">
      <c r="A3782" s="261">
        <v>20</v>
      </c>
      <c r="B3782" s="89"/>
      <c r="C3782" s="262" t="s">
        <v>44</v>
      </c>
      <c r="D3782" s="84">
        <v>43621</v>
      </c>
      <c r="E3782" s="85" t="s">
        <v>7629</v>
      </c>
      <c r="F3782" s="85" t="s">
        <v>3</v>
      </c>
      <c r="G3782" s="85">
        <v>1748106</v>
      </c>
      <c r="H3782" s="89"/>
      <c r="I3782" s="263" t="s">
        <v>12575</v>
      </c>
      <c r="J3782" s="89"/>
      <c r="K3782" s="89"/>
      <c r="L3782" s="89"/>
      <c r="M3782" s="89"/>
      <c r="N3782" s="264">
        <v>0</v>
      </c>
      <c r="O3782" s="264">
        <v>288.2</v>
      </c>
      <c r="P3782" s="89" t="s">
        <v>670</v>
      </c>
    </row>
    <row r="3783" spans="1:16" ht="89.25" hidden="1">
      <c r="A3783" s="261">
        <v>212</v>
      </c>
      <c r="B3783" s="89"/>
      <c r="C3783" s="262" t="s">
        <v>100</v>
      </c>
      <c r="D3783" s="84">
        <v>43621</v>
      </c>
      <c r="E3783" s="85" t="s">
        <v>7629</v>
      </c>
      <c r="F3783" s="85" t="s">
        <v>3</v>
      </c>
      <c r="G3783" s="85">
        <v>1748106</v>
      </c>
      <c r="H3783" s="89"/>
      <c r="I3783" s="263" t="s">
        <v>12575</v>
      </c>
      <c r="J3783" s="89"/>
      <c r="K3783" s="89"/>
      <c r="L3783" s="89"/>
      <c r="M3783" s="89"/>
      <c r="N3783" s="264">
        <v>0</v>
      </c>
      <c r="O3783" s="264">
        <v>21278.7</v>
      </c>
      <c r="P3783" s="89" t="s">
        <v>670</v>
      </c>
    </row>
    <row r="3784" spans="1:16" ht="89.25" hidden="1">
      <c r="A3784" s="261">
        <v>15</v>
      </c>
      <c r="B3784" s="89"/>
      <c r="C3784" s="262" t="s">
        <v>42</v>
      </c>
      <c r="D3784" s="84">
        <v>43621</v>
      </c>
      <c r="E3784" s="85" t="s">
        <v>7629</v>
      </c>
      <c r="F3784" s="85" t="s">
        <v>3</v>
      </c>
      <c r="G3784" s="85">
        <v>1748106</v>
      </c>
      <c r="H3784" s="89"/>
      <c r="I3784" s="263" t="s">
        <v>12575</v>
      </c>
      <c r="J3784" s="89"/>
      <c r="K3784" s="89"/>
      <c r="L3784" s="89"/>
      <c r="M3784" s="89"/>
      <c r="N3784" s="264">
        <v>0</v>
      </c>
      <c r="O3784" s="264">
        <v>47334.48</v>
      </c>
      <c r="P3784" s="89" t="s">
        <v>670</v>
      </c>
    </row>
    <row r="3785" spans="1:16" ht="89.25" hidden="1">
      <c r="A3785" s="261">
        <v>283</v>
      </c>
      <c r="B3785" s="89"/>
      <c r="C3785" s="262" t="s">
        <v>125</v>
      </c>
      <c r="D3785" s="84">
        <v>43621</v>
      </c>
      <c r="E3785" s="85" t="s">
        <v>7629</v>
      </c>
      <c r="F3785" s="85" t="s">
        <v>3</v>
      </c>
      <c r="G3785" s="85">
        <v>1748106</v>
      </c>
      <c r="H3785" s="89"/>
      <c r="I3785" s="263" t="s">
        <v>12575</v>
      </c>
      <c r="J3785" s="89"/>
      <c r="K3785" s="89"/>
      <c r="L3785" s="89"/>
      <c r="M3785" s="89"/>
      <c r="N3785" s="264">
        <v>0</v>
      </c>
      <c r="O3785" s="264">
        <v>6258.7</v>
      </c>
      <c r="P3785" s="89" t="s">
        <v>670</v>
      </c>
    </row>
    <row r="3786" spans="1:16" ht="89.25" hidden="1">
      <c r="A3786" s="261">
        <v>512</v>
      </c>
      <c r="B3786" s="89"/>
      <c r="C3786" s="262" t="s">
        <v>779</v>
      </c>
      <c r="D3786" s="84">
        <v>43621</v>
      </c>
      <c r="E3786" s="85" t="s">
        <v>7630</v>
      </c>
      <c r="F3786" s="85" t="s">
        <v>3</v>
      </c>
      <c r="G3786" s="85">
        <v>1748105</v>
      </c>
      <c r="H3786" s="89"/>
      <c r="I3786" s="263" t="s">
        <v>12576</v>
      </c>
      <c r="J3786" s="89"/>
      <c r="K3786" s="89"/>
      <c r="L3786" s="89"/>
      <c r="M3786" s="89"/>
      <c r="N3786" s="264">
        <v>0</v>
      </c>
      <c r="O3786" s="264">
        <v>3555.47</v>
      </c>
      <c r="P3786" s="89" t="s">
        <v>670</v>
      </c>
    </row>
    <row r="3787" spans="1:16" ht="89.25" hidden="1">
      <c r="A3787" s="261">
        <v>681</v>
      </c>
      <c r="B3787" s="89"/>
      <c r="C3787" s="262" t="s">
        <v>192</v>
      </c>
      <c r="D3787" s="84">
        <v>43621</v>
      </c>
      <c r="E3787" s="85" t="s">
        <v>7630</v>
      </c>
      <c r="F3787" s="85" t="s">
        <v>3</v>
      </c>
      <c r="G3787" s="85">
        <v>1748105</v>
      </c>
      <c r="H3787" s="89"/>
      <c r="I3787" s="263" t="s">
        <v>12576</v>
      </c>
      <c r="J3787" s="89"/>
      <c r="K3787" s="89"/>
      <c r="L3787" s="89"/>
      <c r="M3787" s="89"/>
      <c r="N3787" s="264">
        <v>0</v>
      </c>
      <c r="O3787" s="264">
        <v>23985.78</v>
      </c>
      <c r="P3787" s="89" t="s">
        <v>670</v>
      </c>
    </row>
    <row r="3788" spans="1:16" ht="89.25" hidden="1">
      <c r="A3788" s="261">
        <v>681</v>
      </c>
      <c r="B3788" s="89"/>
      <c r="C3788" s="262" t="s">
        <v>192</v>
      </c>
      <c r="D3788" s="84">
        <v>43621</v>
      </c>
      <c r="E3788" s="85" t="s">
        <v>7630</v>
      </c>
      <c r="F3788" s="85" t="s">
        <v>3</v>
      </c>
      <c r="G3788" s="85">
        <v>1748105</v>
      </c>
      <c r="H3788" s="89"/>
      <c r="I3788" s="263" t="s">
        <v>12576</v>
      </c>
      <c r="J3788" s="89"/>
      <c r="K3788" s="89"/>
      <c r="L3788" s="89"/>
      <c r="M3788" s="89"/>
      <c r="N3788" s="264">
        <v>0</v>
      </c>
      <c r="O3788" s="264">
        <v>15571.64</v>
      </c>
      <c r="P3788" s="89" t="s">
        <v>670</v>
      </c>
    </row>
    <row r="3789" spans="1:16" ht="89.25" hidden="1">
      <c r="A3789" s="261">
        <v>15</v>
      </c>
      <c r="B3789" s="89"/>
      <c r="C3789" s="262" t="s">
        <v>42</v>
      </c>
      <c r="D3789" s="84">
        <v>43621</v>
      </c>
      <c r="E3789" s="85" t="s">
        <v>7630</v>
      </c>
      <c r="F3789" s="85" t="s">
        <v>3</v>
      </c>
      <c r="G3789" s="85">
        <v>1748105</v>
      </c>
      <c r="H3789" s="89"/>
      <c r="I3789" s="263" t="s">
        <v>12576</v>
      </c>
      <c r="J3789" s="89"/>
      <c r="K3789" s="89"/>
      <c r="L3789" s="89"/>
      <c r="M3789" s="89"/>
      <c r="N3789" s="264">
        <v>0</v>
      </c>
      <c r="O3789" s="264">
        <v>375.6</v>
      </c>
      <c r="P3789" s="89" t="s">
        <v>670</v>
      </c>
    </row>
    <row r="3790" spans="1:16" ht="89.25" hidden="1">
      <c r="A3790" s="261">
        <v>192</v>
      </c>
      <c r="B3790" s="89"/>
      <c r="C3790" s="262" t="s">
        <v>93</v>
      </c>
      <c r="D3790" s="84">
        <v>43621</v>
      </c>
      <c r="E3790" s="85" t="s">
        <v>7630</v>
      </c>
      <c r="F3790" s="85" t="s">
        <v>3</v>
      </c>
      <c r="G3790" s="85">
        <v>1748105</v>
      </c>
      <c r="H3790" s="89"/>
      <c r="I3790" s="263" t="s">
        <v>12576</v>
      </c>
      <c r="J3790" s="89"/>
      <c r="K3790" s="89"/>
      <c r="L3790" s="89"/>
      <c r="M3790" s="89"/>
      <c r="N3790" s="264">
        <v>0</v>
      </c>
      <c r="O3790" s="264">
        <v>2613.9</v>
      </c>
      <c r="P3790" s="89" t="s">
        <v>670</v>
      </c>
    </row>
    <row r="3791" spans="1:16" ht="89.25" hidden="1">
      <c r="A3791" s="261">
        <v>192</v>
      </c>
      <c r="B3791" s="89"/>
      <c r="C3791" s="262" t="s">
        <v>93</v>
      </c>
      <c r="D3791" s="84">
        <v>43621</v>
      </c>
      <c r="E3791" s="85" t="s">
        <v>7630</v>
      </c>
      <c r="F3791" s="85" t="s">
        <v>3</v>
      </c>
      <c r="G3791" s="85">
        <v>1748105</v>
      </c>
      <c r="H3791" s="89"/>
      <c r="I3791" s="263" t="s">
        <v>12576</v>
      </c>
      <c r="J3791" s="89"/>
      <c r="K3791" s="89"/>
      <c r="L3791" s="89"/>
      <c r="M3791" s="89"/>
      <c r="N3791" s="264">
        <v>0</v>
      </c>
      <c r="O3791" s="264">
        <v>8557.25</v>
      </c>
      <c r="P3791" s="89" t="s">
        <v>670</v>
      </c>
    </row>
    <row r="3792" spans="1:16" ht="89.25" hidden="1">
      <c r="A3792" s="261">
        <v>15</v>
      </c>
      <c r="B3792" s="89"/>
      <c r="C3792" s="262" t="s">
        <v>42</v>
      </c>
      <c r="D3792" s="84">
        <v>43621</v>
      </c>
      <c r="E3792" s="85" t="s">
        <v>7630</v>
      </c>
      <c r="F3792" s="85" t="s">
        <v>3</v>
      </c>
      <c r="G3792" s="85">
        <v>1748105</v>
      </c>
      <c r="H3792" s="89"/>
      <c r="I3792" s="263" t="s">
        <v>12576</v>
      </c>
      <c r="J3792" s="89"/>
      <c r="K3792" s="89"/>
      <c r="L3792" s="89"/>
      <c r="M3792" s="89"/>
      <c r="N3792" s="264">
        <v>0</v>
      </c>
      <c r="O3792" s="264">
        <v>7712.97</v>
      </c>
      <c r="P3792" s="89" t="s">
        <v>670</v>
      </c>
    </row>
    <row r="3793" spans="1:16" ht="89.25" hidden="1">
      <c r="A3793" s="261">
        <v>15</v>
      </c>
      <c r="B3793" s="89"/>
      <c r="C3793" s="262" t="s">
        <v>42</v>
      </c>
      <c r="D3793" s="84">
        <v>43621</v>
      </c>
      <c r="E3793" s="85" t="s">
        <v>7630</v>
      </c>
      <c r="F3793" s="85" t="s">
        <v>3</v>
      </c>
      <c r="G3793" s="85">
        <v>1748105</v>
      </c>
      <c r="H3793" s="89"/>
      <c r="I3793" s="263" t="s">
        <v>12576</v>
      </c>
      <c r="J3793" s="89"/>
      <c r="K3793" s="89"/>
      <c r="L3793" s="89"/>
      <c r="M3793" s="89"/>
      <c r="N3793" s="264">
        <v>0</v>
      </c>
      <c r="O3793" s="264">
        <v>952.71</v>
      </c>
      <c r="P3793" s="89" t="s">
        <v>670</v>
      </c>
    </row>
    <row r="3794" spans="1:16" ht="89.25" hidden="1">
      <c r="A3794" s="261">
        <v>16</v>
      </c>
      <c r="B3794" s="89"/>
      <c r="C3794" s="262" t="s">
        <v>43</v>
      </c>
      <c r="D3794" s="84">
        <v>43621</v>
      </c>
      <c r="E3794" s="85" t="s">
        <v>7630</v>
      </c>
      <c r="F3794" s="85" t="s">
        <v>3</v>
      </c>
      <c r="G3794" s="85">
        <v>1748105</v>
      </c>
      <c r="H3794" s="89"/>
      <c r="I3794" s="263" t="s">
        <v>12576</v>
      </c>
      <c r="J3794" s="89"/>
      <c r="K3794" s="89"/>
      <c r="L3794" s="89"/>
      <c r="M3794" s="89"/>
      <c r="N3794" s="264">
        <v>0</v>
      </c>
      <c r="O3794" s="264">
        <v>5498.42</v>
      </c>
      <c r="P3794" s="89" t="s">
        <v>670</v>
      </c>
    </row>
    <row r="3795" spans="1:16" ht="89.25" hidden="1">
      <c r="A3795" s="261">
        <v>271</v>
      </c>
      <c r="B3795" s="89"/>
      <c r="C3795" s="262" t="s">
        <v>121</v>
      </c>
      <c r="D3795" s="84">
        <v>43621</v>
      </c>
      <c r="E3795" s="85" t="s">
        <v>7630</v>
      </c>
      <c r="F3795" s="85" t="s">
        <v>3</v>
      </c>
      <c r="G3795" s="85">
        <v>1748105</v>
      </c>
      <c r="H3795" s="89"/>
      <c r="I3795" s="263" t="s">
        <v>12576</v>
      </c>
      <c r="J3795" s="89"/>
      <c r="K3795" s="89"/>
      <c r="L3795" s="89"/>
      <c r="M3795" s="89"/>
      <c r="N3795" s="264">
        <v>0</v>
      </c>
      <c r="O3795" s="264">
        <v>11175.41</v>
      </c>
      <c r="P3795" s="89" t="s">
        <v>670</v>
      </c>
    </row>
    <row r="3796" spans="1:16" ht="89.25" hidden="1">
      <c r="A3796" s="261">
        <v>271</v>
      </c>
      <c r="B3796" s="89"/>
      <c r="C3796" s="262" t="s">
        <v>121</v>
      </c>
      <c r="D3796" s="84">
        <v>43621</v>
      </c>
      <c r="E3796" s="85" t="s">
        <v>7630</v>
      </c>
      <c r="F3796" s="85" t="s">
        <v>3</v>
      </c>
      <c r="G3796" s="85">
        <v>1748105</v>
      </c>
      <c r="H3796" s="89"/>
      <c r="I3796" s="263" t="s">
        <v>12576</v>
      </c>
      <c r="J3796" s="89"/>
      <c r="K3796" s="89"/>
      <c r="L3796" s="89"/>
      <c r="M3796" s="89"/>
      <c r="N3796" s="264">
        <v>0</v>
      </c>
      <c r="O3796" s="264">
        <v>5040</v>
      </c>
      <c r="P3796" s="89" t="s">
        <v>670</v>
      </c>
    </row>
    <row r="3797" spans="1:16" ht="89.25" hidden="1">
      <c r="A3797" s="261">
        <v>271</v>
      </c>
      <c r="B3797" s="89"/>
      <c r="C3797" s="262" t="s">
        <v>121</v>
      </c>
      <c r="D3797" s="84">
        <v>43621</v>
      </c>
      <c r="E3797" s="85" t="s">
        <v>7630</v>
      </c>
      <c r="F3797" s="85" t="s">
        <v>3</v>
      </c>
      <c r="G3797" s="85">
        <v>1748105</v>
      </c>
      <c r="H3797" s="89"/>
      <c r="I3797" s="263" t="s">
        <v>12576</v>
      </c>
      <c r="J3797" s="89"/>
      <c r="K3797" s="89"/>
      <c r="L3797" s="89"/>
      <c r="M3797" s="89"/>
      <c r="N3797" s="264">
        <v>0</v>
      </c>
      <c r="O3797" s="264">
        <v>21053.77</v>
      </c>
      <c r="P3797" s="89" t="s">
        <v>670</v>
      </c>
    </row>
    <row r="3798" spans="1:16" ht="89.25" hidden="1">
      <c r="A3798" s="261">
        <v>271</v>
      </c>
      <c r="B3798" s="89"/>
      <c r="C3798" s="262" t="s">
        <v>121</v>
      </c>
      <c r="D3798" s="84">
        <v>43621</v>
      </c>
      <c r="E3798" s="85" t="s">
        <v>7630</v>
      </c>
      <c r="F3798" s="85" t="s">
        <v>3</v>
      </c>
      <c r="G3798" s="85">
        <v>1748105</v>
      </c>
      <c r="H3798" s="89"/>
      <c r="I3798" s="263" t="s">
        <v>12576</v>
      </c>
      <c r="J3798" s="89"/>
      <c r="K3798" s="89"/>
      <c r="L3798" s="89"/>
      <c r="M3798" s="89"/>
      <c r="N3798" s="264">
        <v>0</v>
      </c>
      <c r="O3798" s="264">
        <v>15935.4</v>
      </c>
      <c r="P3798" s="89" t="s">
        <v>670</v>
      </c>
    </row>
    <row r="3799" spans="1:16" ht="89.25" hidden="1">
      <c r="A3799" s="261">
        <v>271</v>
      </c>
      <c r="B3799" s="89"/>
      <c r="C3799" s="262" t="s">
        <v>121</v>
      </c>
      <c r="D3799" s="84">
        <v>43621</v>
      </c>
      <c r="E3799" s="85" t="s">
        <v>7630</v>
      </c>
      <c r="F3799" s="85" t="s">
        <v>3</v>
      </c>
      <c r="G3799" s="85">
        <v>1748105</v>
      </c>
      <c r="H3799" s="89"/>
      <c r="I3799" s="263" t="s">
        <v>12576</v>
      </c>
      <c r="J3799" s="89"/>
      <c r="K3799" s="89"/>
      <c r="L3799" s="89"/>
      <c r="M3799" s="89"/>
      <c r="N3799" s="264">
        <v>0</v>
      </c>
      <c r="O3799" s="264">
        <v>20851.689999999999</v>
      </c>
      <c r="P3799" s="89" t="s">
        <v>670</v>
      </c>
    </row>
    <row r="3800" spans="1:16" ht="89.25" hidden="1">
      <c r="A3800" s="261">
        <v>271</v>
      </c>
      <c r="B3800" s="89"/>
      <c r="C3800" s="262" t="s">
        <v>121</v>
      </c>
      <c r="D3800" s="84">
        <v>43621</v>
      </c>
      <c r="E3800" s="85" t="s">
        <v>7630</v>
      </c>
      <c r="F3800" s="85" t="s">
        <v>3</v>
      </c>
      <c r="G3800" s="85">
        <v>1748105</v>
      </c>
      <c r="H3800" s="89"/>
      <c r="I3800" s="263" t="s">
        <v>12576</v>
      </c>
      <c r="J3800" s="89"/>
      <c r="K3800" s="89"/>
      <c r="L3800" s="89"/>
      <c r="M3800" s="89"/>
      <c r="N3800" s="264">
        <v>0</v>
      </c>
      <c r="O3800" s="264">
        <v>5265</v>
      </c>
      <c r="P3800" s="89" t="s">
        <v>670</v>
      </c>
    </row>
    <row r="3801" spans="1:16" ht="89.25" hidden="1">
      <c r="A3801" s="261">
        <v>16</v>
      </c>
      <c r="B3801" s="89"/>
      <c r="C3801" s="262" t="s">
        <v>43</v>
      </c>
      <c r="D3801" s="84">
        <v>43621</v>
      </c>
      <c r="E3801" s="85" t="s">
        <v>7630</v>
      </c>
      <c r="F3801" s="85" t="s">
        <v>3</v>
      </c>
      <c r="G3801" s="85">
        <v>1748105</v>
      </c>
      <c r="H3801" s="89"/>
      <c r="I3801" s="263" t="s">
        <v>12576</v>
      </c>
      <c r="J3801" s="89"/>
      <c r="K3801" s="89"/>
      <c r="L3801" s="89"/>
      <c r="M3801" s="89"/>
      <c r="N3801" s="264">
        <v>0</v>
      </c>
      <c r="O3801" s="264">
        <v>11712.6</v>
      </c>
      <c r="P3801" s="89" t="s">
        <v>670</v>
      </c>
    </row>
    <row r="3802" spans="1:16" ht="89.25" hidden="1">
      <c r="A3802" s="261">
        <v>271</v>
      </c>
      <c r="B3802" s="89"/>
      <c r="C3802" s="262" t="s">
        <v>121</v>
      </c>
      <c r="D3802" s="84">
        <v>43621</v>
      </c>
      <c r="E3802" s="85" t="s">
        <v>7630</v>
      </c>
      <c r="F3802" s="85" t="s">
        <v>3</v>
      </c>
      <c r="G3802" s="85">
        <v>1748105</v>
      </c>
      <c r="H3802" s="89"/>
      <c r="I3802" s="263" t="s">
        <v>12576</v>
      </c>
      <c r="J3802" s="89"/>
      <c r="K3802" s="89"/>
      <c r="L3802" s="89"/>
      <c r="M3802" s="89"/>
      <c r="N3802" s="264">
        <v>0</v>
      </c>
      <c r="O3802" s="264">
        <v>13836.42</v>
      </c>
      <c r="P3802" s="89" t="s">
        <v>670</v>
      </c>
    </row>
    <row r="3803" spans="1:16" ht="89.25" hidden="1">
      <c r="A3803" s="261">
        <v>271</v>
      </c>
      <c r="B3803" s="89"/>
      <c r="C3803" s="262" t="s">
        <v>121</v>
      </c>
      <c r="D3803" s="84">
        <v>43621</v>
      </c>
      <c r="E3803" s="85" t="s">
        <v>7630</v>
      </c>
      <c r="F3803" s="85" t="s">
        <v>3</v>
      </c>
      <c r="G3803" s="85">
        <v>1748105</v>
      </c>
      <c r="H3803" s="89"/>
      <c r="I3803" s="263" t="s">
        <v>12576</v>
      </c>
      <c r="J3803" s="89"/>
      <c r="K3803" s="89"/>
      <c r="L3803" s="89"/>
      <c r="M3803" s="89"/>
      <c r="N3803" s="264">
        <v>0</v>
      </c>
      <c r="O3803" s="264">
        <v>7967.7</v>
      </c>
      <c r="P3803" s="89" t="s">
        <v>670</v>
      </c>
    </row>
    <row r="3804" spans="1:16" ht="89.25" hidden="1">
      <c r="A3804" s="261">
        <v>268</v>
      </c>
      <c r="B3804" s="89"/>
      <c r="C3804" s="262" t="s">
        <v>118</v>
      </c>
      <c r="D3804" s="84">
        <v>43621</v>
      </c>
      <c r="E3804" s="85" t="s">
        <v>7630</v>
      </c>
      <c r="F3804" s="85" t="s">
        <v>3</v>
      </c>
      <c r="G3804" s="85">
        <v>1748105</v>
      </c>
      <c r="H3804" s="89"/>
      <c r="I3804" s="263" t="s">
        <v>12576</v>
      </c>
      <c r="J3804" s="89"/>
      <c r="K3804" s="89"/>
      <c r="L3804" s="89"/>
      <c r="M3804" s="89"/>
      <c r="N3804" s="264">
        <v>0</v>
      </c>
      <c r="O3804" s="264">
        <v>42548.5</v>
      </c>
      <c r="P3804" s="89" t="s">
        <v>670</v>
      </c>
    </row>
    <row r="3805" spans="1:16" ht="89.25" hidden="1">
      <c r="A3805" s="261">
        <v>268</v>
      </c>
      <c r="B3805" s="89"/>
      <c r="C3805" s="262" t="s">
        <v>118</v>
      </c>
      <c r="D3805" s="84">
        <v>43621</v>
      </c>
      <c r="E3805" s="85" t="s">
        <v>7630</v>
      </c>
      <c r="F3805" s="85" t="s">
        <v>3</v>
      </c>
      <c r="G3805" s="85">
        <v>1748105</v>
      </c>
      <c r="H3805" s="89"/>
      <c r="I3805" s="263" t="s">
        <v>12576</v>
      </c>
      <c r="J3805" s="89"/>
      <c r="K3805" s="89"/>
      <c r="L3805" s="89"/>
      <c r="M3805" s="89"/>
      <c r="N3805" s="264">
        <v>0</v>
      </c>
      <c r="O3805" s="264">
        <v>34512.089999999997</v>
      </c>
      <c r="P3805" s="89" t="s">
        <v>670</v>
      </c>
    </row>
    <row r="3806" spans="1:16" ht="89.25" hidden="1">
      <c r="A3806" s="261">
        <v>268</v>
      </c>
      <c r="B3806" s="89"/>
      <c r="C3806" s="262" t="s">
        <v>118</v>
      </c>
      <c r="D3806" s="84">
        <v>43621</v>
      </c>
      <c r="E3806" s="85" t="s">
        <v>7630</v>
      </c>
      <c r="F3806" s="85" t="s">
        <v>3</v>
      </c>
      <c r="G3806" s="85">
        <v>1748105</v>
      </c>
      <c r="H3806" s="89"/>
      <c r="I3806" s="263" t="s">
        <v>12576</v>
      </c>
      <c r="J3806" s="89"/>
      <c r="K3806" s="89"/>
      <c r="L3806" s="89"/>
      <c r="M3806" s="89"/>
      <c r="N3806" s="264">
        <v>0</v>
      </c>
      <c r="O3806" s="264">
        <v>12316.92</v>
      </c>
      <c r="P3806" s="89" t="s">
        <v>670</v>
      </c>
    </row>
    <row r="3807" spans="1:16" ht="89.25" hidden="1">
      <c r="A3807" s="261">
        <v>268</v>
      </c>
      <c r="B3807" s="89"/>
      <c r="C3807" s="262" t="s">
        <v>118</v>
      </c>
      <c r="D3807" s="84">
        <v>43621</v>
      </c>
      <c r="E3807" s="85" t="s">
        <v>7630</v>
      </c>
      <c r="F3807" s="85" t="s">
        <v>3</v>
      </c>
      <c r="G3807" s="85">
        <v>1748105</v>
      </c>
      <c r="H3807" s="89"/>
      <c r="I3807" s="263" t="s">
        <v>12576</v>
      </c>
      <c r="J3807" s="89"/>
      <c r="K3807" s="89"/>
      <c r="L3807" s="89"/>
      <c r="M3807" s="89"/>
      <c r="N3807" s="264">
        <v>0</v>
      </c>
      <c r="O3807" s="264">
        <v>103128.54</v>
      </c>
      <c r="P3807" s="89" t="s">
        <v>670</v>
      </c>
    </row>
    <row r="3808" spans="1:16" ht="89.25" hidden="1">
      <c r="A3808" s="261">
        <v>268</v>
      </c>
      <c r="B3808" s="89"/>
      <c r="C3808" s="262" t="s">
        <v>118</v>
      </c>
      <c r="D3808" s="84">
        <v>43621</v>
      </c>
      <c r="E3808" s="85" t="s">
        <v>7630</v>
      </c>
      <c r="F3808" s="85" t="s">
        <v>3</v>
      </c>
      <c r="G3808" s="85">
        <v>1748105</v>
      </c>
      <c r="H3808" s="89"/>
      <c r="I3808" s="263" t="s">
        <v>12576</v>
      </c>
      <c r="J3808" s="89"/>
      <c r="K3808" s="89"/>
      <c r="L3808" s="89"/>
      <c r="M3808" s="89"/>
      <c r="N3808" s="264">
        <v>0</v>
      </c>
      <c r="O3808" s="264">
        <v>26046.98</v>
      </c>
      <c r="P3808" s="89" t="s">
        <v>670</v>
      </c>
    </row>
    <row r="3809" spans="1:16" ht="89.25" hidden="1">
      <c r="A3809" s="261">
        <v>15</v>
      </c>
      <c r="B3809" s="89"/>
      <c r="C3809" s="262" t="s">
        <v>42</v>
      </c>
      <c r="D3809" s="84">
        <v>43621</v>
      </c>
      <c r="E3809" s="85" t="s">
        <v>7630</v>
      </c>
      <c r="F3809" s="85" t="s">
        <v>3</v>
      </c>
      <c r="G3809" s="85">
        <v>1748105</v>
      </c>
      <c r="H3809" s="89"/>
      <c r="I3809" s="263" t="s">
        <v>12576</v>
      </c>
      <c r="J3809" s="89"/>
      <c r="K3809" s="89"/>
      <c r="L3809" s="89"/>
      <c r="M3809" s="89"/>
      <c r="N3809" s="264">
        <v>0</v>
      </c>
      <c r="O3809" s="264">
        <v>17102.830000000002</v>
      </c>
      <c r="P3809" s="89" t="s">
        <v>670</v>
      </c>
    </row>
    <row r="3810" spans="1:16" ht="89.25" hidden="1">
      <c r="A3810" s="261">
        <v>15</v>
      </c>
      <c r="B3810" s="89"/>
      <c r="C3810" s="262" t="s">
        <v>42</v>
      </c>
      <c r="D3810" s="84">
        <v>43621</v>
      </c>
      <c r="E3810" s="85" t="s">
        <v>7630</v>
      </c>
      <c r="F3810" s="85" t="s">
        <v>3</v>
      </c>
      <c r="G3810" s="85">
        <v>1748105</v>
      </c>
      <c r="H3810" s="89"/>
      <c r="I3810" s="263" t="s">
        <v>12576</v>
      </c>
      <c r="J3810" s="89"/>
      <c r="K3810" s="89"/>
      <c r="L3810" s="89"/>
      <c r="M3810" s="89"/>
      <c r="N3810" s="264">
        <v>0</v>
      </c>
      <c r="O3810" s="264">
        <v>24989.39</v>
      </c>
      <c r="P3810" s="89" t="s">
        <v>670</v>
      </c>
    </row>
    <row r="3811" spans="1:16" ht="89.25" hidden="1">
      <c r="A3811" s="261">
        <v>206</v>
      </c>
      <c r="B3811" s="89"/>
      <c r="C3811" s="262" t="s">
        <v>97</v>
      </c>
      <c r="D3811" s="84">
        <v>43621</v>
      </c>
      <c r="E3811" s="85" t="s">
        <v>7630</v>
      </c>
      <c r="F3811" s="85" t="s">
        <v>3</v>
      </c>
      <c r="G3811" s="85">
        <v>1748105</v>
      </c>
      <c r="H3811" s="89"/>
      <c r="I3811" s="263" t="s">
        <v>12576</v>
      </c>
      <c r="J3811" s="89"/>
      <c r="K3811" s="89"/>
      <c r="L3811" s="89"/>
      <c r="M3811" s="89"/>
      <c r="N3811" s="264">
        <v>0</v>
      </c>
      <c r="O3811" s="264">
        <v>202.05</v>
      </c>
      <c r="P3811" s="89" t="s">
        <v>670</v>
      </c>
    </row>
    <row r="3812" spans="1:16" ht="89.25" hidden="1">
      <c r="A3812" s="261">
        <v>15</v>
      </c>
      <c r="B3812" s="89"/>
      <c r="C3812" s="262" t="s">
        <v>42</v>
      </c>
      <c r="D3812" s="84">
        <v>43621</v>
      </c>
      <c r="E3812" s="85" t="s">
        <v>7630</v>
      </c>
      <c r="F3812" s="85" t="s">
        <v>3</v>
      </c>
      <c r="G3812" s="85">
        <v>1748105</v>
      </c>
      <c r="H3812" s="89"/>
      <c r="I3812" s="263" t="s">
        <v>12576</v>
      </c>
      <c r="J3812" s="89"/>
      <c r="K3812" s="89"/>
      <c r="L3812" s="89"/>
      <c r="M3812" s="89"/>
      <c r="N3812" s="264">
        <v>0</v>
      </c>
      <c r="O3812" s="264">
        <v>14688.95</v>
      </c>
      <c r="P3812" s="89" t="s">
        <v>670</v>
      </c>
    </row>
    <row r="3813" spans="1:16" ht="89.25" hidden="1">
      <c r="A3813" s="261">
        <v>660</v>
      </c>
      <c r="B3813" s="89"/>
      <c r="C3813" s="262" t="s">
        <v>188</v>
      </c>
      <c r="D3813" s="84">
        <v>43621</v>
      </c>
      <c r="E3813" s="85" t="s">
        <v>7630</v>
      </c>
      <c r="F3813" s="85" t="s">
        <v>3</v>
      </c>
      <c r="G3813" s="85">
        <v>1748105</v>
      </c>
      <c r="H3813" s="89"/>
      <c r="I3813" s="263" t="s">
        <v>12576</v>
      </c>
      <c r="J3813" s="89"/>
      <c r="K3813" s="89"/>
      <c r="L3813" s="89"/>
      <c r="M3813" s="89"/>
      <c r="N3813" s="264">
        <v>0</v>
      </c>
      <c r="O3813" s="264">
        <v>1580.8</v>
      </c>
      <c r="P3813" s="89" t="s">
        <v>670</v>
      </c>
    </row>
    <row r="3814" spans="1:16" ht="89.25" hidden="1">
      <c r="A3814" s="261">
        <v>117</v>
      </c>
      <c r="B3814" s="89"/>
      <c r="C3814" s="262" t="s">
        <v>62</v>
      </c>
      <c r="D3814" s="84">
        <v>43621</v>
      </c>
      <c r="E3814" s="85" t="s">
        <v>7630</v>
      </c>
      <c r="F3814" s="85" t="s">
        <v>3</v>
      </c>
      <c r="G3814" s="85">
        <v>1748105</v>
      </c>
      <c r="H3814" s="89"/>
      <c r="I3814" s="263" t="s">
        <v>12576</v>
      </c>
      <c r="J3814" s="89"/>
      <c r="K3814" s="89"/>
      <c r="L3814" s="89"/>
      <c r="M3814" s="89"/>
      <c r="N3814" s="264">
        <v>0</v>
      </c>
      <c r="O3814" s="264">
        <v>1730.5</v>
      </c>
      <c r="P3814" s="89" t="s">
        <v>670</v>
      </c>
    </row>
    <row r="3815" spans="1:16" ht="89.25" hidden="1">
      <c r="A3815" s="261">
        <v>269</v>
      </c>
      <c r="B3815" s="89"/>
      <c r="C3815" s="262" t="s">
        <v>119</v>
      </c>
      <c r="D3815" s="84">
        <v>43621</v>
      </c>
      <c r="E3815" s="85" t="s">
        <v>7630</v>
      </c>
      <c r="F3815" s="85" t="s">
        <v>3</v>
      </c>
      <c r="G3815" s="85">
        <v>1748105</v>
      </c>
      <c r="H3815" s="89"/>
      <c r="I3815" s="263" t="s">
        <v>12576</v>
      </c>
      <c r="J3815" s="89"/>
      <c r="K3815" s="89"/>
      <c r="L3815" s="89"/>
      <c r="M3815" s="89"/>
      <c r="N3815" s="264">
        <v>0</v>
      </c>
      <c r="O3815" s="264">
        <v>6435.66</v>
      </c>
      <c r="P3815" s="89" t="s">
        <v>670</v>
      </c>
    </row>
    <row r="3816" spans="1:16" ht="89.25" hidden="1">
      <c r="A3816" s="261">
        <v>269</v>
      </c>
      <c r="B3816" s="89"/>
      <c r="C3816" s="262" t="s">
        <v>119</v>
      </c>
      <c r="D3816" s="84">
        <v>43621</v>
      </c>
      <c r="E3816" s="85" t="s">
        <v>7630</v>
      </c>
      <c r="F3816" s="85" t="s">
        <v>3</v>
      </c>
      <c r="G3816" s="85">
        <v>1748105</v>
      </c>
      <c r="H3816" s="89"/>
      <c r="I3816" s="263" t="s">
        <v>12576</v>
      </c>
      <c r="J3816" s="89"/>
      <c r="K3816" s="89"/>
      <c r="L3816" s="89"/>
      <c r="M3816" s="89"/>
      <c r="N3816" s="264">
        <v>0</v>
      </c>
      <c r="O3816" s="264">
        <v>13990.48</v>
      </c>
      <c r="P3816" s="89" t="s">
        <v>670</v>
      </c>
    </row>
    <row r="3817" spans="1:16" ht="89.25" hidden="1">
      <c r="A3817" s="261">
        <v>269</v>
      </c>
      <c r="B3817" s="89"/>
      <c r="C3817" s="262" t="s">
        <v>119</v>
      </c>
      <c r="D3817" s="84">
        <v>43621</v>
      </c>
      <c r="E3817" s="85" t="s">
        <v>7630</v>
      </c>
      <c r="F3817" s="85" t="s">
        <v>3</v>
      </c>
      <c r="G3817" s="85">
        <v>1748105</v>
      </c>
      <c r="H3817" s="89"/>
      <c r="I3817" s="263" t="s">
        <v>12576</v>
      </c>
      <c r="J3817" s="89"/>
      <c r="K3817" s="89"/>
      <c r="L3817" s="89"/>
      <c r="M3817" s="89"/>
      <c r="N3817" s="264">
        <v>0</v>
      </c>
      <c r="O3817" s="264">
        <v>13912.8</v>
      </c>
      <c r="P3817" s="89" t="s">
        <v>670</v>
      </c>
    </row>
    <row r="3818" spans="1:16" ht="89.25" hidden="1">
      <c r="A3818" s="261">
        <v>283</v>
      </c>
      <c r="B3818" s="89"/>
      <c r="C3818" s="262" t="s">
        <v>125</v>
      </c>
      <c r="D3818" s="84">
        <v>43621</v>
      </c>
      <c r="E3818" s="85" t="s">
        <v>7631</v>
      </c>
      <c r="F3818" s="85" t="s">
        <v>3</v>
      </c>
      <c r="G3818" s="85">
        <v>1748104</v>
      </c>
      <c r="H3818" s="89"/>
      <c r="I3818" s="263" t="s">
        <v>12577</v>
      </c>
      <c r="J3818" s="89"/>
      <c r="K3818" s="89"/>
      <c r="L3818" s="89"/>
      <c r="M3818" s="89"/>
      <c r="N3818" s="264">
        <v>0</v>
      </c>
      <c r="O3818" s="264">
        <v>35833.29</v>
      </c>
      <c r="P3818" s="89" t="s">
        <v>670</v>
      </c>
    </row>
    <row r="3819" spans="1:16" ht="89.25" hidden="1">
      <c r="A3819" s="261">
        <v>594</v>
      </c>
      <c r="B3819" s="89"/>
      <c r="C3819" s="262" t="s">
        <v>98</v>
      </c>
      <c r="D3819" s="84">
        <v>43621</v>
      </c>
      <c r="E3819" s="85" t="s">
        <v>7631</v>
      </c>
      <c r="F3819" s="85" t="s">
        <v>3</v>
      </c>
      <c r="G3819" s="85">
        <v>1748104</v>
      </c>
      <c r="H3819" s="89"/>
      <c r="I3819" s="263" t="s">
        <v>12577</v>
      </c>
      <c r="J3819" s="89"/>
      <c r="K3819" s="89"/>
      <c r="L3819" s="89"/>
      <c r="M3819" s="89"/>
      <c r="N3819" s="264">
        <v>0</v>
      </c>
      <c r="O3819" s="264">
        <v>618.24</v>
      </c>
      <c r="P3819" s="89" t="s">
        <v>670</v>
      </c>
    </row>
    <row r="3820" spans="1:16" ht="89.25" hidden="1">
      <c r="A3820" s="261">
        <v>650</v>
      </c>
      <c r="B3820" s="89"/>
      <c r="C3820" s="262" t="s">
        <v>187</v>
      </c>
      <c r="D3820" s="84">
        <v>43621</v>
      </c>
      <c r="E3820" s="85" t="s">
        <v>7631</v>
      </c>
      <c r="F3820" s="85" t="s">
        <v>3</v>
      </c>
      <c r="G3820" s="85">
        <v>1748104</v>
      </c>
      <c r="H3820" s="89"/>
      <c r="I3820" s="263" t="s">
        <v>12577</v>
      </c>
      <c r="J3820" s="89"/>
      <c r="K3820" s="89"/>
      <c r="L3820" s="89"/>
      <c r="M3820" s="89"/>
      <c r="N3820" s="264">
        <v>0</v>
      </c>
      <c r="O3820" s="264">
        <v>11635.2</v>
      </c>
      <c r="P3820" s="89" t="s">
        <v>670</v>
      </c>
    </row>
    <row r="3821" spans="1:16" ht="89.25" hidden="1">
      <c r="A3821" s="261">
        <v>15</v>
      </c>
      <c r="B3821" s="89"/>
      <c r="C3821" s="262" t="s">
        <v>42</v>
      </c>
      <c r="D3821" s="84">
        <v>43621</v>
      </c>
      <c r="E3821" s="85" t="s">
        <v>7631</v>
      </c>
      <c r="F3821" s="85" t="s">
        <v>3</v>
      </c>
      <c r="G3821" s="85">
        <v>1748104</v>
      </c>
      <c r="H3821" s="89"/>
      <c r="I3821" s="263" t="s">
        <v>12577</v>
      </c>
      <c r="J3821" s="89"/>
      <c r="K3821" s="89"/>
      <c r="L3821" s="89"/>
      <c r="M3821" s="89"/>
      <c r="N3821" s="264">
        <v>0</v>
      </c>
      <c r="O3821" s="264">
        <v>544.35</v>
      </c>
      <c r="P3821" s="89" t="s">
        <v>670</v>
      </c>
    </row>
    <row r="3822" spans="1:16" ht="89.25" hidden="1">
      <c r="A3822" s="261">
        <v>572</v>
      </c>
      <c r="B3822" s="89"/>
      <c r="C3822" s="262" t="s">
        <v>177</v>
      </c>
      <c r="D3822" s="84">
        <v>43621</v>
      </c>
      <c r="E3822" s="85" t="s">
        <v>7631</v>
      </c>
      <c r="F3822" s="85" t="s">
        <v>3</v>
      </c>
      <c r="G3822" s="85">
        <v>1748104</v>
      </c>
      <c r="H3822" s="89"/>
      <c r="I3822" s="263" t="s">
        <v>12577</v>
      </c>
      <c r="J3822" s="89"/>
      <c r="K3822" s="89"/>
      <c r="L3822" s="89"/>
      <c r="M3822" s="89"/>
      <c r="N3822" s="264">
        <v>0</v>
      </c>
      <c r="O3822" s="264">
        <v>8551.7199999999993</v>
      </c>
      <c r="P3822" s="89" t="s">
        <v>670</v>
      </c>
    </row>
    <row r="3823" spans="1:16" ht="89.25" hidden="1">
      <c r="A3823" s="261">
        <v>592</v>
      </c>
      <c r="B3823" s="89"/>
      <c r="C3823" s="262" t="s">
        <v>645</v>
      </c>
      <c r="D3823" s="84">
        <v>43621</v>
      </c>
      <c r="E3823" s="85" t="s">
        <v>7631</v>
      </c>
      <c r="F3823" s="85" t="s">
        <v>3</v>
      </c>
      <c r="G3823" s="85">
        <v>1748104</v>
      </c>
      <c r="H3823" s="89"/>
      <c r="I3823" s="263" t="s">
        <v>12577</v>
      </c>
      <c r="J3823" s="89"/>
      <c r="K3823" s="89"/>
      <c r="L3823" s="89"/>
      <c r="M3823" s="89"/>
      <c r="N3823" s="264">
        <v>0</v>
      </c>
      <c r="O3823" s="264">
        <v>10935</v>
      </c>
      <c r="P3823" s="89" t="s">
        <v>670</v>
      </c>
    </row>
    <row r="3824" spans="1:16" ht="89.25" hidden="1">
      <c r="A3824" s="261">
        <v>129</v>
      </c>
      <c r="B3824" s="89"/>
      <c r="C3824" s="262" t="s">
        <v>66</v>
      </c>
      <c r="D3824" s="84">
        <v>43621</v>
      </c>
      <c r="E3824" s="85" t="s">
        <v>7631</v>
      </c>
      <c r="F3824" s="85" t="s">
        <v>3</v>
      </c>
      <c r="G3824" s="85">
        <v>1748104</v>
      </c>
      <c r="H3824" s="89"/>
      <c r="I3824" s="263" t="s">
        <v>12577</v>
      </c>
      <c r="J3824" s="89"/>
      <c r="K3824" s="89"/>
      <c r="L3824" s="89"/>
      <c r="M3824" s="89"/>
      <c r="N3824" s="264">
        <v>0</v>
      </c>
      <c r="O3824" s="264">
        <v>10219.209999999999</v>
      </c>
      <c r="P3824" s="89" t="s">
        <v>670</v>
      </c>
    </row>
    <row r="3825" spans="1:16" ht="89.25" hidden="1">
      <c r="A3825" s="261">
        <v>599</v>
      </c>
      <c r="B3825" s="89"/>
      <c r="C3825" s="262" t="s">
        <v>1366</v>
      </c>
      <c r="D3825" s="84">
        <v>43621</v>
      </c>
      <c r="E3825" s="85" t="s">
        <v>7631</v>
      </c>
      <c r="F3825" s="85" t="s">
        <v>3</v>
      </c>
      <c r="G3825" s="85">
        <v>1748104</v>
      </c>
      <c r="H3825" s="89"/>
      <c r="I3825" s="263" t="s">
        <v>12577</v>
      </c>
      <c r="J3825" s="89"/>
      <c r="K3825" s="89"/>
      <c r="L3825" s="89"/>
      <c r="M3825" s="89"/>
      <c r="N3825" s="264">
        <v>0</v>
      </c>
      <c r="O3825" s="264">
        <v>2539.25</v>
      </c>
      <c r="P3825" s="89" t="s">
        <v>670</v>
      </c>
    </row>
    <row r="3826" spans="1:16" ht="89.25" hidden="1">
      <c r="A3826" s="261">
        <v>681</v>
      </c>
      <c r="B3826" s="89"/>
      <c r="C3826" s="262" t="s">
        <v>192</v>
      </c>
      <c r="D3826" s="84">
        <v>43621</v>
      </c>
      <c r="E3826" s="85" t="s">
        <v>7631</v>
      </c>
      <c r="F3826" s="85" t="s">
        <v>3</v>
      </c>
      <c r="G3826" s="85">
        <v>1748104</v>
      </c>
      <c r="H3826" s="89"/>
      <c r="I3826" s="263" t="s">
        <v>12577</v>
      </c>
      <c r="J3826" s="89"/>
      <c r="K3826" s="89"/>
      <c r="L3826" s="89"/>
      <c r="M3826" s="89"/>
      <c r="N3826" s="264">
        <v>0</v>
      </c>
      <c r="O3826" s="264">
        <v>4019.87</v>
      </c>
      <c r="P3826" s="89" t="s">
        <v>670</v>
      </c>
    </row>
    <row r="3827" spans="1:16" ht="89.25" hidden="1">
      <c r="A3827" s="261">
        <v>314</v>
      </c>
      <c r="B3827" s="89"/>
      <c r="C3827" s="262" t="s">
        <v>145</v>
      </c>
      <c r="D3827" s="84">
        <v>43621</v>
      </c>
      <c r="E3827" s="85" t="s">
        <v>7631</v>
      </c>
      <c r="F3827" s="85" t="s">
        <v>3</v>
      </c>
      <c r="G3827" s="85">
        <v>1748104</v>
      </c>
      <c r="H3827" s="89"/>
      <c r="I3827" s="263" t="s">
        <v>12577</v>
      </c>
      <c r="J3827" s="89"/>
      <c r="K3827" s="89"/>
      <c r="L3827" s="89"/>
      <c r="M3827" s="89"/>
      <c r="N3827" s="264">
        <v>0</v>
      </c>
      <c r="O3827" s="264">
        <v>133.18</v>
      </c>
      <c r="P3827" s="89" t="s">
        <v>670</v>
      </c>
    </row>
    <row r="3828" spans="1:16" ht="89.25" hidden="1">
      <c r="A3828" s="261">
        <v>206</v>
      </c>
      <c r="B3828" s="89"/>
      <c r="C3828" s="262" t="s">
        <v>97</v>
      </c>
      <c r="D3828" s="84">
        <v>43621</v>
      </c>
      <c r="E3828" s="85" t="s">
        <v>7631</v>
      </c>
      <c r="F3828" s="85" t="s">
        <v>3</v>
      </c>
      <c r="G3828" s="85">
        <v>1748104</v>
      </c>
      <c r="H3828" s="89"/>
      <c r="I3828" s="263" t="s">
        <v>12577</v>
      </c>
      <c r="J3828" s="89"/>
      <c r="K3828" s="89"/>
      <c r="L3828" s="89"/>
      <c r="M3828" s="89"/>
      <c r="N3828" s="264">
        <v>0</v>
      </c>
      <c r="O3828" s="264">
        <v>31690.01</v>
      </c>
      <c r="P3828" s="89" t="s">
        <v>670</v>
      </c>
    </row>
    <row r="3829" spans="1:16" ht="89.25" hidden="1">
      <c r="A3829" s="261">
        <v>16</v>
      </c>
      <c r="B3829" s="89"/>
      <c r="C3829" s="262" t="s">
        <v>43</v>
      </c>
      <c r="D3829" s="84">
        <v>43621</v>
      </c>
      <c r="E3829" s="85" t="s">
        <v>7631</v>
      </c>
      <c r="F3829" s="85" t="s">
        <v>3</v>
      </c>
      <c r="G3829" s="85">
        <v>1748104</v>
      </c>
      <c r="H3829" s="89"/>
      <c r="I3829" s="263" t="s">
        <v>12577</v>
      </c>
      <c r="J3829" s="89"/>
      <c r="K3829" s="89"/>
      <c r="L3829" s="89"/>
      <c r="M3829" s="89"/>
      <c r="N3829" s="264">
        <v>0</v>
      </c>
      <c r="O3829" s="264">
        <v>3006.1</v>
      </c>
      <c r="P3829" s="89" t="s">
        <v>670</v>
      </c>
    </row>
    <row r="3830" spans="1:16" ht="89.25" hidden="1">
      <c r="A3830" s="261">
        <v>266</v>
      </c>
      <c r="B3830" s="89"/>
      <c r="C3830" s="262" t="s">
        <v>1350</v>
      </c>
      <c r="D3830" s="84">
        <v>43621</v>
      </c>
      <c r="E3830" s="85" t="s">
        <v>7631</v>
      </c>
      <c r="F3830" s="85" t="s">
        <v>3</v>
      </c>
      <c r="G3830" s="85">
        <v>1748104</v>
      </c>
      <c r="H3830" s="89"/>
      <c r="I3830" s="263" t="s">
        <v>12577</v>
      </c>
      <c r="J3830" s="89"/>
      <c r="K3830" s="89"/>
      <c r="L3830" s="89"/>
      <c r="M3830" s="89"/>
      <c r="N3830" s="264">
        <v>0</v>
      </c>
      <c r="O3830" s="264">
        <v>426223.68</v>
      </c>
      <c r="P3830" s="89" t="s">
        <v>670</v>
      </c>
    </row>
    <row r="3831" spans="1:16" ht="89.25" hidden="1">
      <c r="A3831" s="261">
        <v>20</v>
      </c>
      <c r="B3831" s="89"/>
      <c r="C3831" s="262" t="s">
        <v>44</v>
      </c>
      <c r="D3831" s="84">
        <v>43621</v>
      </c>
      <c r="E3831" s="85" t="s">
        <v>7631</v>
      </c>
      <c r="F3831" s="85" t="s">
        <v>3</v>
      </c>
      <c r="G3831" s="85">
        <v>1748104</v>
      </c>
      <c r="H3831" s="89"/>
      <c r="I3831" s="263" t="s">
        <v>12577</v>
      </c>
      <c r="J3831" s="89"/>
      <c r="K3831" s="89"/>
      <c r="L3831" s="89"/>
      <c r="M3831" s="89"/>
      <c r="N3831" s="264">
        <v>0</v>
      </c>
      <c r="O3831" s="264">
        <v>3927.01</v>
      </c>
      <c r="P3831" s="89" t="s">
        <v>670</v>
      </c>
    </row>
    <row r="3832" spans="1:16" ht="89.25" hidden="1">
      <c r="A3832" s="261">
        <v>20</v>
      </c>
      <c r="B3832" s="89"/>
      <c r="C3832" s="262" t="s">
        <v>44</v>
      </c>
      <c r="D3832" s="84">
        <v>43621</v>
      </c>
      <c r="E3832" s="85" t="s">
        <v>7631</v>
      </c>
      <c r="F3832" s="85" t="s">
        <v>3</v>
      </c>
      <c r="G3832" s="85">
        <v>1748104</v>
      </c>
      <c r="H3832" s="89"/>
      <c r="I3832" s="263" t="s">
        <v>12577</v>
      </c>
      <c r="J3832" s="89"/>
      <c r="K3832" s="89"/>
      <c r="L3832" s="89"/>
      <c r="M3832" s="89"/>
      <c r="N3832" s="264">
        <v>0</v>
      </c>
      <c r="O3832" s="264">
        <v>10095.950000000001</v>
      </c>
      <c r="P3832" s="89" t="s">
        <v>670</v>
      </c>
    </row>
    <row r="3833" spans="1:16" ht="89.25" hidden="1">
      <c r="A3833" s="261">
        <v>20</v>
      </c>
      <c r="B3833" s="89"/>
      <c r="C3833" s="262" t="s">
        <v>44</v>
      </c>
      <c r="D3833" s="84">
        <v>43621</v>
      </c>
      <c r="E3833" s="85" t="s">
        <v>7631</v>
      </c>
      <c r="F3833" s="85" t="s">
        <v>3</v>
      </c>
      <c r="G3833" s="85">
        <v>1748104</v>
      </c>
      <c r="H3833" s="89"/>
      <c r="I3833" s="263" t="s">
        <v>12577</v>
      </c>
      <c r="J3833" s="89"/>
      <c r="K3833" s="89"/>
      <c r="L3833" s="89"/>
      <c r="M3833" s="89"/>
      <c r="N3833" s="264">
        <v>0</v>
      </c>
      <c r="O3833" s="264">
        <v>9930.27</v>
      </c>
      <c r="P3833" s="89" t="s">
        <v>670</v>
      </c>
    </row>
    <row r="3834" spans="1:16" ht="89.25" hidden="1">
      <c r="A3834" s="261">
        <v>41</v>
      </c>
      <c r="B3834" s="89"/>
      <c r="C3834" s="262" t="s">
        <v>47</v>
      </c>
      <c r="D3834" s="84">
        <v>43621</v>
      </c>
      <c r="E3834" s="85" t="s">
        <v>7631</v>
      </c>
      <c r="F3834" s="85" t="s">
        <v>3</v>
      </c>
      <c r="G3834" s="85">
        <v>1748104</v>
      </c>
      <c r="H3834" s="89"/>
      <c r="I3834" s="263" t="s">
        <v>12577</v>
      </c>
      <c r="J3834" s="89"/>
      <c r="K3834" s="89"/>
      <c r="L3834" s="89"/>
      <c r="M3834" s="89"/>
      <c r="N3834" s="264">
        <v>0</v>
      </c>
      <c r="O3834" s="264">
        <v>3197.85</v>
      </c>
      <c r="P3834" s="89" t="s">
        <v>670</v>
      </c>
    </row>
    <row r="3835" spans="1:16" ht="89.25" hidden="1">
      <c r="A3835" s="261">
        <v>47</v>
      </c>
      <c r="B3835" s="89"/>
      <c r="C3835" s="262" t="s">
        <v>49</v>
      </c>
      <c r="D3835" s="84">
        <v>43621</v>
      </c>
      <c r="E3835" s="85" t="s">
        <v>7631</v>
      </c>
      <c r="F3835" s="85" t="s">
        <v>3</v>
      </c>
      <c r="G3835" s="85">
        <v>1748104</v>
      </c>
      <c r="H3835" s="89"/>
      <c r="I3835" s="263" t="s">
        <v>12577</v>
      </c>
      <c r="J3835" s="89"/>
      <c r="K3835" s="89"/>
      <c r="L3835" s="89"/>
      <c r="M3835" s="89"/>
      <c r="N3835" s="264">
        <v>0</v>
      </c>
      <c r="O3835" s="264">
        <v>2740.5</v>
      </c>
      <c r="P3835" s="89" t="s">
        <v>670</v>
      </c>
    </row>
    <row r="3836" spans="1:16" ht="89.25" hidden="1">
      <c r="A3836" s="261">
        <v>15</v>
      </c>
      <c r="B3836" s="89"/>
      <c r="C3836" s="262" t="s">
        <v>42</v>
      </c>
      <c r="D3836" s="84">
        <v>43621</v>
      </c>
      <c r="E3836" s="85" t="s">
        <v>7631</v>
      </c>
      <c r="F3836" s="85" t="s">
        <v>3</v>
      </c>
      <c r="G3836" s="85">
        <v>1748104</v>
      </c>
      <c r="H3836" s="89"/>
      <c r="I3836" s="263" t="s">
        <v>12577</v>
      </c>
      <c r="J3836" s="89"/>
      <c r="K3836" s="89"/>
      <c r="L3836" s="89"/>
      <c r="M3836" s="89"/>
      <c r="N3836" s="264">
        <v>0</v>
      </c>
      <c r="O3836" s="264">
        <v>16484.16</v>
      </c>
      <c r="P3836" s="89" t="s">
        <v>670</v>
      </c>
    </row>
    <row r="3837" spans="1:16" ht="89.25" hidden="1">
      <c r="A3837" s="261">
        <v>30</v>
      </c>
      <c r="B3837" s="89"/>
      <c r="C3837" s="262" t="s">
        <v>675</v>
      </c>
      <c r="D3837" s="84">
        <v>43621</v>
      </c>
      <c r="E3837" s="85" t="s">
        <v>7631</v>
      </c>
      <c r="F3837" s="85" t="s">
        <v>3</v>
      </c>
      <c r="G3837" s="85">
        <v>1748104</v>
      </c>
      <c r="H3837" s="89"/>
      <c r="I3837" s="263" t="s">
        <v>12577</v>
      </c>
      <c r="J3837" s="89"/>
      <c r="K3837" s="89"/>
      <c r="L3837" s="89"/>
      <c r="M3837" s="89"/>
      <c r="N3837" s="264">
        <v>0</v>
      </c>
      <c r="O3837" s="264">
        <v>19239.3</v>
      </c>
      <c r="P3837" s="89" t="s">
        <v>670</v>
      </c>
    </row>
    <row r="3838" spans="1:16" ht="89.25" hidden="1">
      <c r="A3838" s="261">
        <v>25</v>
      </c>
      <c r="B3838" s="89"/>
      <c r="C3838" s="262" t="s">
        <v>45</v>
      </c>
      <c r="D3838" s="84">
        <v>43621</v>
      </c>
      <c r="E3838" s="85" t="s">
        <v>7631</v>
      </c>
      <c r="F3838" s="85" t="s">
        <v>3</v>
      </c>
      <c r="G3838" s="85">
        <v>1748104</v>
      </c>
      <c r="H3838" s="89"/>
      <c r="I3838" s="263" t="s">
        <v>12577</v>
      </c>
      <c r="J3838" s="89"/>
      <c r="K3838" s="89"/>
      <c r="L3838" s="89"/>
      <c r="M3838" s="89"/>
      <c r="N3838" s="264">
        <v>0</v>
      </c>
      <c r="O3838" s="264">
        <v>51393.34</v>
      </c>
      <c r="P3838" s="89" t="s">
        <v>670</v>
      </c>
    </row>
    <row r="3839" spans="1:16" ht="89.25" hidden="1">
      <c r="A3839" s="261">
        <v>66</v>
      </c>
      <c r="B3839" s="89"/>
      <c r="C3839" s="262" t="s">
        <v>52</v>
      </c>
      <c r="D3839" s="84">
        <v>43621</v>
      </c>
      <c r="E3839" s="85" t="s">
        <v>7631</v>
      </c>
      <c r="F3839" s="85" t="s">
        <v>3</v>
      </c>
      <c r="G3839" s="85">
        <v>1748104</v>
      </c>
      <c r="H3839" s="89"/>
      <c r="I3839" s="263" t="s">
        <v>12577</v>
      </c>
      <c r="J3839" s="89"/>
      <c r="K3839" s="89"/>
      <c r="L3839" s="89"/>
      <c r="M3839" s="89"/>
      <c r="N3839" s="264">
        <v>0</v>
      </c>
      <c r="O3839" s="264">
        <v>4516.5</v>
      </c>
      <c r="P3839" s="89" t="s">
        <v>670</v>
      </c>
    </row>
    <row r="3840" spans="1:16" ht="89.25" hidden="1">
      <c r="A3840" s="261">
        <v>10</v>
      </c>
      <c r="B3840" s="89"/>
      <c r="C3840" s="262" t="s">
        <v>41</v>
      </c>
      <c r="D3840" s="84">
        <v>43621</v>
      </c>
      <c r="E3840" s="85" t="s">
        <v>7631</v>
      </c>
      <c r="F3840" s="85" t="s">
        <v>3</v>
      </c>
      <c r="G3840" s="85">
        <v>1748104</v>
      </c>
      <c r="H3840" s="89"/>
      <c r="I3840" s="263" t="s">
        <v>12577</v>
      </c>
      <c r="J3840" s="89"/>
      <c r="K3840" s="89"/>
      <c r="L3840" s="89"/>
      <c r="M3840" s="89"/>
      <c r="N3840" s="264">
        <v>0</v>
      </c>
      <c r="O3840" s="264">
        <v>9878</v>
      </c>
      <c r="P3840" s="89" t="s">
        <v>670</v>
      </c>
    </row>
    <row r="3841" spans="1:16" ht="89.25" hidden="1">
      <c r="A3841" s="261">
        <v>70</v>
      </c>
      <c r="B3841" s="89"/>
      <c r="C3841" s="262" t="s">
        <v>53</v>
      </c>
      <c r="D3841" s="84">
        <v>43621</v>
      </c>
      <c r="E3841" s="85" t="s">
        <v>7631</v>
      </c>
      <c r="F3841" s="85" t="s">
        <v>3</v>
      </c>
      <c r="G3841" s="85">
        <v>1748104</v>
      </c>
      <c r="H3841" s="89"/>
      <c r="I3841" s="263" t="s">
        <v>12577</v>
      </c>
      <c r="J3841" s="89"/>
      <c r="K3841" s="89"/>
      <c r="L3841" s="89"/>
      <c r="M3841" s="89"/>
      <c r="N3841" s="264">
        <v>0</v>
      </c>
      <c r="O3841" s="264">
        <v>2498.3000000000002</v>
      </c>
      <c r="P3841" s="89" t="s">
        <v>670</v>
      </c>
    </row>
    <row r="3842" spans="1:16" ht="89.25" hidden="1">
      <c r="A3842" s="261">
        <v>670</v>
      </c>
      <c r="B3842" s="89"/>
      <c r="C3842" s="262" t="s">
        <v>190</v>
      </c>
      <c r="D3842" s="84">
        <v>43621</v>
      </c>
      <c r="E3842" s="85" t="s">
        <v>7631</v>
      </c>
      <c r="F3842" s="85" t="s">
        <v>3</v>
      </c>
      <c r="G3842" s="85">
        <v>1748104</v>
      </c>
      <c r="H3842" s="89"/>
      <c r="I3842" s="263" t="s">
        <v>12577</v>
      </c>
      <c r="J3842" s="89"/>
      <c r="K3842" s="89"/>
      <c r="L3842" s="89"/>
      <c r="M3842" s="89"/>
      <c r="N3842" s="264">
        <v>0</v>
      </c>
      <c r="O3842" s="264">
        <v>37964.9</v>
      </c>
      <c r="P3842" s="89" t="s">
        <v>670</v>
      </c>
    </row>
    <row r="3843" spans="1:16" ht="89.25" hidden="1">
      <c r="A3843" s="261">
        <v>15</v>
      </c>
      <c r="B3843" s="89"/>
      <c r="C3843" s="262" t="s">
        <v>42</v>
      </c>
      <c r="D3843" s="84">
        <v>43621</v>
      </c>
      <c r="E3843" s="85" t="s">
        <v>7631</v>
      </c>
      <c r="F3843" s="85" t="s">
        <v>3</v>
      </c>
      <c r="G3843" s="85">
        <v>1748104</v>
      </c>
      <c r="H3843" s="89"/>
      <c r="I3843" s="263" t="s">
        <v>12577</v>
      </c>
      <c r="J3843" s="89"/>
      <c r="K3843" s="89"/>
      <c r="L3843" s="89"/>
      <c r="M3843" s="89"/>
      <c r="N3843" s="264">
        <v>0</v>
      </c>
      <c r="O3843" s="264">
        <v>233657.19</v>
      </c>
      <c r="P3843" s="89" t="s">
        <v>670</v>
      </c>
    </row>
    <row r="3844" spans="1:16" ht="89.25" hidden="1">
      <c r="A3844" s="261">
        <v>902</v>
      </c>
      <c r="B3844" s="89"/>
      <c r="C3844" s="262" t="s">
        <v>203</v>
      </c>
      <c r="D3844" s="84">
        <v>43621</v>
      </c>
      <c r="E3844" s="85" t="s">
        <v>7631</v>
      </c>
      <c r="F3844" s="85" t="s">
        <v>3</v>
      </c>
      <c r="G3844" s="85">
        <v>1748104</v>
      </c>
      <c r="H3844" s="89"/>
      <c r="I3844" s="263" t="s">
        <v>12577</v>
      </c>
      <c r="J3844" s="89"/>
      <c r="K3844" s="89"/>
      <c r="L3844" s="89"/>
      <c r="M3844" s="89"/>
      <c r="N3844" s="264">
        <v>0</v>
      </c>
      <c r="O3844" s="264">
        <v>13820.65</v>
      </c>
      <c r="P3844" s="89" t="s">
        <v>670</v>
      </c>
    </row>
    <row r="3845" spans="1:16" ht="89.25" hidden="1">
      <c r="A3845" s="261">
        <v>902</v>
      </c>
      <c r="B3845" s="89"/>
      <c r="C3845" s="262" t="s">
        <v>203</v>
      </c>
      <c r="D3845" s="84">
        <v>43621</v>
      </c>
      <c r="E3845" s="85" t="s">
        <v>7631</v>
      </c>
      <c r="F3845" s="85" t="s">
        <v>3</v>
      </c>
      <c r="G3845" s="85">
        <v>1748104</v>
      </c>
      <c r="H3845" s="89"/>
      <c r="I3845" s="263" t="s">
        <v>12577</v>
      </c>
      <c r="J3845" s="89"/>
      <c r="K3845" s="89"/>
      <c r="L3845" s="89"/>
      <c r="M3845" s="89"/>
      <c r="N3845" s="264">
        <v>0</v>
      </c>
      <c r="O3845" s="264">
        <v>263685.56</v>
      </c>
      <c r="P3845" s="89" t="s">
        <v>670</v>
      </c>
    </row>
    <row r="3846" spans="1:16" ht="89.25" hidden="1">
      <c r="A3846" s="261">
        <v>35</v>
      </c>
      <c r="B3846" s="89"/>
      <c r="C3846" s="262" t="s">
        <v>46</v>
      </c>
      <c r="D3846" s="84">
        <v>43621</v>
      </c>
      <c r="E3846" s="85" t="s">
        <v>7631</v>
      </c>
      <c r="F3846" s="85" t="s">
        <v>3</v>
      </c>
      <c r="G3846" s="85">
        <v>1748104</v>
      </c>
      <c r="H3846" s="89"/>
      <c r="I3846" s="263" t="s">
        <v>12577</v>
      </c>
      <c r="J3846" s="89"/>
      <c r="K3846" s="89"/>
      <c r="L3846" s="89"/>
      <c r="M3846" s="89"/>
      <c r="N3846" s="264">
        <v>0</v>
      </c>
      <c r="O3846" s="264">
        <v>6541.64</v>
      </c>
      <c r="P3846" s="89" t="s">
        <v>670</v>
      </c>
    </row>
    <row r="3847" spans="1:16" ht="89.25" hidden="1">
      <c r="A3847" s="261">
        <v>35</v>
      </c>
      <c r="B3847" s="89"/>
      <c r="C3847" s="262" t="s">
        <v>46</v>
      </c>
      <c r="D3847" s="84">
        <v>43621</v>
      </c>
      <c r="E3847" s="85" t="s">
        <v>7631</v>
      </c>
      <c r="F3847" s="85" t="s">
        <v>3</v>
      </c>
      <c r="G3847" s="85">
        <v>1748104</v>
      </c>
      <c r="H3847" s="89"/>
      <c r="I3847" s="263" t="s">
        <v>12577</v>
      </c>
      <c r="J3847" s="89"/>
      <c r="K3847" s="89"/>
      <c r="L3847" s="89"/>
      <c r="M3847" s="89"/>
      <c r="N3847" s="264">
        <v>0</v>
      </c>
      <c r="O3847" s="264">
        <v>4483.84</v>
      </c>
      <c r="P3847" s="89" t="s">
        <v>670</v>
      </c>
    </row>
    <row r="3848" spans="1:16" ht="89.25" hidden="1">
      <c r="A3848" s="261">
        <v>660</v>
      </c>
      <c r="B3848" s="89"/>
      <c r="C3848" s="262" t="s">
        <v>188</v>
      </c>
      <c r="D3848" s="84">
        <v>43621</v>
      </c>
      <c r="E3848" s="85" t="s">
        <v>7631</v>
      </c>
      <c r="F3848" s="85" t="s">
        <v>3</v>
      </c>
      <c r="G3848" s="85">
        <v>1748104</v>
      </c>
      <c r="H3848" s="89"/>
      <c r="I3848" s="263" t="s">
        <v>12577</v>
      </c>
      <c r="J3848" s="89"/>
      <c r="K3848" s="89"/>
      <c r="L3848" s="89"/>
      <c r="M3848" s="89"/>
      <c r="N3848" s="264">
        <v>0</v>
      </c>
      <c r="O3848" s="264">
        <v>5415.6</v>
      </c>
      <c r="P3848" s="89" t="s">
        <v>670</v>
      </c>
    </row>
    <row r="3849" spans="1:16" ht="89.25" hidden="1">
      <c r="A3849" s="261">
        <v>15</v>
      </c>
      <c r="B3849" s="89"/>
      <c r="C3849" s="262" t="s">
        <v>42</v>
      </c>
      <c r="D3849" s="84">
        <v>43621</v>
      </c>
      <c r="E3849" s="85" t="s">
        <v>7631</v>
      </c>
      <c r="F3849" s="85" t="s">
        <v>3</v>
      </c>
      <c r="G3849" s="85">
        <v>1748104</v>
      </c>
      <c r="H3849" s="89"/>
      <c r="I3849" s="263" t="s">
        <v>12577</v>
      </c>
      <c r="J3849" s="89"/>
      <c r="K3849" s="89"/>
      <c r="L3849" s="89"/>
      <c r="M3849" s="89"/>
      <c r="N3849" s="264">
        <v>0</v>
      </c>
      <c r="O3849" s="264">
        <v>13520.65</v>
      </c>
      <c r="P3849" s="89" t="s">
        <v>670</v>
      </c>
    </row>
    <row r="3850" spans="1:16" ht="89.25" hidden="1">
      <c r="A3850" s="261">
        <v>15</v>
      </c>
      <c r="B3850" s="89"/>
      <c r="C3850" s="262" t="s">
        <v>42</v>
      </c>
      <c r="D3850" s="84">
        <v>43621</v>
      </c>
      <c r="E3850" s="85" t="s">
        <v>7631</v>
      </c>
      <c r="F3850" s="85" t="s">
        <v>3</v>
      </c>
      <c r="G3850" s="85">
        <v>1748104</v>
      </c>
      <c r="H3850" s="89"/>
      <c r="I3850" s="263" t="s">
        <v>12577</v>
      </c>
      <c r="J3850" s="89"/>
      <c r="K3850" s="89"/>
      <c r="L3850" s="89"/>
      <c r="M3850" s="89"/>
      <c r="N3850" s="264">
        <v>0</v>
      </c>
      <c r="O3850" s="264">
        <v>1502.4</v>
      </c>
      <c r="P3850" s="89" t="s">
        <v>670</v>
      </c>
    </row>
    <row r="3851" spans="1:16" ht="89.25" hidden="1">
      <c r="A3851" s="261">
        <v>283</v>
      </c>
      <c r="B3851" s="89"/>
      <c r="C3851" s="262" t="s">
        <v>125</v>
      </c>
      <c r="D3851" s="84">
        <v>43621</v>
      </c>
      <c r="E3851" s="85" t="s">
        <v>7632</v>
      </c>
      <c r="F3851" s="85" t="s">
        <v>3</v>
      </c>
      <c r="G3851" s="85">
        <v>1748103</v>
      </c>
      <c r="H3851" s="89"/>
      <c r="I3851" s="263" t="s">
        <v>12578</v>
      </c>
      <c r="J3851" s="89"/>
      <c r="K3851" s="89"/>
      <c r="L3851" s="89"/>
      <c r="M3851" s="89"/>
      <c r="N3851" s="264">
        <v>0</v>
      </c>
      <c r="O3851" s="264">
        <v>65013.82</v>
      </c>
      <c r="P3851" s="89" t="s">
        <v>670</v>
      </c>
    </row>
    <row r="3852" spans="1:16" ht="89.25" hidden="1">
      <c r="A3852" s="261">
        <v>35</v>
      </c>
      <c r="B3852" s="89"/>
      <c r="C3852" s="262" t="s">
        <v>46</v>
      </c>
      <c r="D3852" s="84">
        <v>43621</v>
      </c>
      <c r="E3852" s="85" t="s">
        <v>7632</v>
      </c>
      <c r="F3852" s="85" t="s">
        <v>3</v>
      </c>
      <c r="G3852" s="85">
        <v>1748103</v>
      </c>
      <c r="H3852" s="89"/>
      <c r="I3852" s="263" t="s">
        <v>12578</v>
      </c>
      <c r="J3852" s="89"/>
      <c r="K3852" s="89"/>
      <c r="L3852" s="89"/>
      <c r="M3852" s="89"/>
      <c r="N3852" s="264">
        <v>0</v>
      </c>
      <c r="O3852" s="264">
        <v>7217.3</v>
      </c>
      <c r="P3852" s="89" t="s">
        <v>670</v>
      </c>
    </row>
    <row r="3853" spans="1:16" ht="89.25" hidden="1">
      <c r="A3853" s="261">
        <v>20</v>
      </c>
      <c r="B3853" s="89"/>
      <c r="C3853" s="262" t="s">
        <v>44</v>
      </c>
      <c r="D3853" s="84">
        <v>43621</v>
      </c>
      <c r="E3853" s="85" t="s">
        <v>7632</v>
      </c>
      <c r="F3853" s="85" t="s">
        <v>3</v>
      </c>
      <c r="G3853" s="85">
        <v>1748103</v>
      </c>
      <c r="H3853" s="89"/>
      <c r="I3853" s="263" t="s">
        <v>12578</v>
      </c>
      <c r="J3853" s="89"/>
      <c r="K3853" s="89"/>
      <c r="L3853" s="89"/>
      <c r="M3853" s="89"/>
      <c r="N3853" s="264">
        <v>0</v>
      </c>
      <c r="O3853" s="264">
        <v>1394.8</v>
      </c>
      <c r="P3853" s="89" t="s">
        <v>670</v>
      </c>
    </row>
    <row r="3854" spans="1:16" ht="89.25" hidden="1">
      <c r="A3854" s="261">
        <v>682</v>
      </c>
      <c r="B3854" s="89"/>
      <c r="C3854" s="262" t="s">
        <v>1367</v>
      </c>
      <c r="D3854" s="84">
        <v>43621</v>
      </c>
      <c r="E3854" s="85" t="s">
        <v>7632</v>
      </c>
      <c r="F3854" s="85" t="s">
        <v>3</v>
      </c>
      <c r="G3854" s="85">
        <v>1748103</v>
      </c>
      <c r="H3854" s="89"/>
      <c r="I3854" s="263" t="s">
        <v>12578</v>
      </c>
      <c r="J3854" s="89"/>
      <c r="K3854" s="89"/>
      <c r="L3854" s="89"/>
      <c r="M3854" s="89"/>
      <c r="N3854" s="264">
        <v>0</v>
      </c>
      <c r="O3854" s="264">
        <v>16006.25</v>
      </c>
      <c r="P3854" s="89" t="s">
        <v>670</v>
      </c>
    </row>
    <row r="3855" spans="1:16" ht="89.25" hidden="1">
      <c r="A3855" s="261">
        <v>129</v>
      </c>
      <c r="B3855" s="89"/>
      <c r="C3855" s="262" t="s">
        <v>66</v>
      </c>
      <c r="D3855" s="84">
        <v>43621</v>
      </c>
      <c r="E3855" s="85" t="s">
        <v>7632</v>
      </c>
      <c r="F3855" s="85" t="s">
        <v>3</v>
      </c>
      <c r="G3855" s="85">
        <v>1748103</v>
      </c>
      <c r="H3855" s="89"/>
      <c r="I3855" s="263" t="s">
        <v>12578</v>
      </c>
      <c r="J3855" s="89"/>
      <c r="K3855" s="89"/>
      <c r="L3855" s="89"/>
      <c r="M3855" s="89"/>
      <c r="N3855" s="264">
        <v>0</v>
      </c>
      <c r="O3855" s="264">
        <v>930.35</v>
      </c>
      <c r="P3855" s="89" t="s">
        <v>670</v>
      </c>
    </row>
    <row r="3856" spans="1:16" ht="89.25" hidden="1">
      <c r="A3856" s="261">
        <v>681</v>
      </c>
      <c r="B3856" s="89"/>
      <c r="C3856" s="262" t="s">
        <v>192</v>
      </c>
      <c r="D3856" s="84">
        <v>43621</v>
      </c>
      <c r="E3856" s="85" t="s">
        <v>7632</v>
      </c>
      <c r="F3856" s="85" t="s">
        <v>3</v>
      </c>
      <c r="G3856" s="85">
        <v>1748103</v>
      </c>
      <c r="H3856" s="89"/>
      <c r="I3856" s="263" t="s">
        <v>12578</v>
      </c>
      <c r="J3856" s="89"/>
      <c r="K3856" s="89"/>
      <c r="L3856" s="89"/>
      <c r="M3856" s="89"/>
      <c r="N3856" s="264">
        <v>0</v>
      </c>
      <c r="O3856" s="264">
        <v>13191.6</v>
      </c>
      <c r="P3856" s="89" t="s">
        <v>670</v>
      </c>
    </row>
    <row r="3857" spans="1:16" ht="89.25" hidden="1">
      <c r="A3857" s="261">
        <v>650</v>
      </c>
      <c r="B3857" s="89"/>
      <c r="C3857" s="262" t="s">
        <v>187</v>
      </c>
      <c r="D3857" s="84">
        <v>43621</v>
      </c>
      <c r="E3857" s="85" t="s">
        <v>7632</v>
      </c>
      <c r="F3857" s="85" t="s">
        <v>3</v>
      </c>
      <c r="G3857" s="85">
        <v>1748103</v>
      </c>
      <c r="H3857" s="89"/>
      <c r="I3857" s="263" t="s">
        <v>12578</v>
      </c>
      <c r="J3857" s="89"/>
      <c r="K3857" s="89"/>
      <c r="L3857" s="89"/>
      <c r="M3857" s="89"/>
      <c r="N3857" s="264">
        <v>0</v>
      </c>
      <c r="O3857" s="264">
        <v>4922.1000000000004</v>
      </c>
      <c r="P3857" s="89" t="s">
        <v>670</v>
      </c>
    </row>
    <row r="3858" spans="1:16" ht="89.25" hidden="1">
      <c r="A3858" s="261">
        <v>20</v>
      </c>
      <c r="B3858" s="89"/>
      <c r="C3858" s="262" t="s">
        <v>44</v>
      </c>
      <c r="D3858" s="84">
        <v>43621</v>
      </c>
      <c r="E3858" s="85" t="s">
        <v>7632</v>
      </c>
      <c r="F3858" s="85" t="s">
        <v>3</v>
      </c>
      <c r="G3858" s="85">
        <v>1748103</v>
      </c>
      <c r="H3858" s="89"/>
      <c r="I3858" s="263" t="s">
        <v>12578</v>
      </c>
      <c r="J3858" s="89"/>
      <c r="K3858" s="89"/>
      <c r="L3858" s="89"/>
      <c r="M3858" s="89"/>
      <c r="N3858" s="264">
        <v>0</v>
      </c>
      <c r="O3858" s="264">
        <v>326.38</v>
      </c>
      <c r="P3858" s="89" t="s">
        <v>670</v>
      </c>
    </row>
    <row r="3859" spans="1:16" ht="89.25" hidden="1">
      <c r="A3859" s="261">
        <v>20</v>
      </c>
      <c r="B3859" s="89"/>
      <c r="C3859" s="262" t="s">
        <v>44</v>
      </c>
      <c r="D3859" s="84">
        <v>43621</v>
      </c>
      <c r="E3859" s="85" t="s">
        <v>7632</v>
      </c>
      <c r="F3859" s="85" t="s">
        <v>3</v>
      </c>
      <c r="G3859" s="85">
        <v>1748103</v>
      </c>
      <c r="H3859" s="89"/>
      <c r="I3859" s="263" t="s">
        <v>12578</v>
      </c>
      <c r="J3859" s="89"/>
      <c r="K3859" s="89"/>
      <c r="L3859" s="89"/>
      <c r="M3859" s="89"/>
      <c r="N3859" s="264">
        <v>0</v>
      </c>
      <c r="O3859" s="264">
        <v>10930.19</v>
      </c>
      <c r="P3859" s="89" t="s">
        <v>670</v>
      </c>
    </row>
    <row r="3860" spans="1:16" ht="89.25" hidden="1">
      <c r="A3860" s="261">
        <v>20</v>
      </c>
      <c r="B3860" s="89"/>
      <c r="C3860" s="262" t="s">
        <v>44</v>
      </c>
      <c r="D3860" s="84">
        <v>43621</v>
      </c>
      <c r="E3860" s="85" t="s">
        <v>7632</v>
      </c>
      <c r="F3860" s="85" t="s">
        <v>3</v>
      </c>
      <c r="G3860" s="85">
        <v>1748103</v>
      </c>
      <c r="H3860" s="89"/>
      <c r="I3860" s="263" t="s">
        <v>12578</v>
      </c>
      <c r="J3860" s="89"/>
      <c r="K3860" s="89"/>
      <c r="L3860" s="89"/>
      <c r="M3860" s="89"/>
      <c r="N3860" s="264">
        <v>0</v>
      </c>
      <c r="O3860" s="264">
        <v>3002.44</v>
      </c>
      <c r="P3860" s="89" t="s">
        <v>670</v>
      </c>
    </row>
    <row r="3861" spans="1:16" ht="89.25" hidden="1">
      <c r="A3861" s="261">
        <v>20</v>
      </c>
      <c r="B3861" s="89"/>
      <c r="C3861" s="262" t="s">
        <v>44</v>
      </c>
      <c r="D3861" s="84">
        <v>43621</v>
      </c>
      <c r="E3861" s="85" t="s">
        <v>7632</v>
      </c>
      <c r="F3861" s="85" t="s">
        <v>3</v>
      </c>
      <c r="G3861" s="85">
        <v>1748103</v>
      </c>
      <c r="H3861" s="89"/>
      <c r="I3861" s="263" t="s">
        <v>12578</v>
      </c>
      <c r="J3861" s="89"/>
      <c r="K3861" s="89"/>
      <c r="L3861" s="89"/>
      <c r="M3861" s="89"/>
      <c r="N3861" s="264">
        <v>0</v>
      </c>
      <c r="O3861" s="264">
        <v>10369</v>
      </c>
      <c r="P3861" s="89" t="s">
        <v>670</v>
      </c>
    </row>
    <row r="3862" spans="1:16" ht="89.25" hidden="1">
      <c r="A3862" s="261">
        <v>20</v>
      </c>
      <c r="B3862" s="89"/>
      <c r="C3862" s="262" t="s">
        <v>44</v>
      </c>
      <c r="D3862" s="84">
        <v>43621</v>
      </c>
      <c r="E3862" s="85" t="s">
        <v>7632</v>
      </c>
      <c r="F3862" s="85" t="s">
        <v>3</v>
      </c>
      <c r="G3862" s="85">
        <v>1748103</v>
      </c>
      <c r="H3862" s="89"/>
      <c r="I3862" s="263" t="s">
        <v>12578</v>
      </c>
      <c r="J3862" s="89"/>
      <c r="K3862" s="89"/>
      <c r="L3862" s="89"/>
      <c r="M3862" s="89"/>
      <c r="N3862" s="264">
        <v>0</v>
      </c>
      <c r="O3862" s="264">
        <v>539.4</v>
      </c>
      <c r="P3862" s="89" t="s">
        <v>670</v>
      </c>
    </row>
    <row r="3863" spans="1:16" ht="89.25" hidden="1">
      <c r="A3863" s="261">
        <v>16</v>
      </c>
      <c r="B3863" s="89"/>
      <c r="C3863" s="262" t="s">
        <v>43</v>
      </c>
      <c r="D3863" s="84">
        <v>43621</v>
      </c>
      <c r="E3863" s="85" t="s">
        <v>7632</v>
      </c>
      <c r="F3863" s="85" t="s">
        <v>3</v>
      </c>
      <c r="G3863" s="85">
        <v>1748103</v>
      </c>
      <c r="H3863" s="89"/>
      <c r="I3863" s="263" t="s">
        <v>12578</v>
      </c>
      <c r="J3863" s="89"/>
      <c r="K3863" s="89"/>
      <c r="L3863" s="89"/>
      <c r="M3863" s="89"/>
      <c r="N3863" s="264">
        <v>0</v>
      </c>
      <c r="O3863" s="264">
        <v>23463.67</v>
      </c>
      <c r="P3863" s="89" t="s">
        <v>670</v>
      </c>
    </row>
    <row r="3864" spans="1:16" ht="89.25" hidden="1">
      <c r="A3864" s="261">
        <v>25</v>
      </c>
      <c r="B3864" s="89"/>
      <c r="C3864" s="262" t="s">
        <v>45</v>
      </c>
      <c r="D3864" s="84">
        <v>43621</v>
      </c>
      <c r="E3864" s="85" t="s">
        <v>7632</v>
      </c>
      <c r="F3864" s="85" t="s">
        <v>3</v>
      </c>
      <c r="G3864" s="85">
        <v>1748103</v>
      </c>
      <c r="H3864" s="89"/>
      <c r="I3864" s="263" t="s">
        <v>12578</v>
      </c>
      <c r="J3864" s="89"/>
      <c r="K3864" s="89"/>
      <c r="L3864" s="89"/>
      <c r="M3864" s="89"/>
      <c r="N3864" s="264">
        <v>0</v>
      </c>
      <c r="O3864" s="264">
        <v>16158.51</v>
      </c>
      <c r="P3864" s="89" t="s">
        <v>670</v>
      </c>
    </row>
    <row r="3865" spans="1:16" ht="89.25" hidden="1">
      <c r="A3865" s="261">
        <v>670</v>
      </c>
      <c r="B3865" s="89"/>
      <c r="C3865" s="262" t="s">
        <v>190</v>
      </c>
      <c r="D3865" s="84">
        <v>43621</v>
      </c>
      <c r="E3865" s="85" t="s">
        <v>7632</v>
      </c>
      <c r="F3865" s="85" t="s">
        <v>3</v>
      </c>
      <c r="G3865" s="85">
        <v>1748103</v>
      </c>
      <c r="H3865" s="89"/>
      <c r="I3865" s="263" t="s">
        <v>12578</v>
      </c>
      <c r="J3865" s="89"/>
      <c r="K3865" s="89"/>
      <c r="L3865" s="89"/>
      <c r="M3865" s="89"/>
      <c r="N3865" s="264">
        <v>0</v>
      </c>
      <c r="O3865" s="264">
        <v>2573.4899999999998</v>
      </c>
      <c r="P3865" s="89" t="s">
        <v>670</v>
      </c>
    </row>
    <row r="3866" spans="1:16" ht="89.25" hidden="1">
      <c r="A3866" s="261">
        <v>35</v>
      </c>
      <c r="B3866" s="89"/>
      <c r="C3866" s="262" t="s">
        <v>46</v>
      </c>
      <c r="D3866" s="84">
        <v>43621</v>
      </c>
      <c r="E3866" s="85" t="s">
        <v>7632</v>
      </c>
      <c r="F3866" s="85" t="s">
        <v>3</v>
      </c>
      <c r="G3866" s="85">
        <v>1748103</v>
      </c>
      <c r="H3866" s="89"/>
      <c r="I3866" s="263" t="s">
        <v>12578</v>
      </c>
      <c r="J3866" s="89"/>
      <c r="K3866" s="89"/>
      <c r="L3866" s="89"/>
      <c r="M3866" s="89"/>
      <c r="N3866" s="264">
        <v>0</v>
      </c>
      <c r="O3866" s="264">
        <v>455.92</v>
      </c>
      <c r="P3866" s="89" t="s">
        <v>670</v>
      </c>
    </row>
    <row r="3867" spans="1:16" ht="89.25" hidden="1">
      <c r="A3867" s="261">
        <v>15</v>
      </c>
      <c r="B3867" s="89"/>
      <c r="C3867" s="262" t="s">
        <v>42</v>
      </c>
      <c r="D3867" s="84">
        <v>43621</v>
      </c>
      <c r="E3867" s="85" t="s">
        <v>7633</v>
      </c>
      <c r="F3867" s="85" t="s">
        <v>3</v>
      </c>
      <c r="G3867" s="85">
        <v>1748102</v>
      </c>
      <c r="H3867" s="89"/>
      <c r="I3867" s="263" t="s">
        <v>12579</v>
      </c>
      <c r="J3867" s="89"/>
      <c r="K3867" s="89"/>
      <c r="L3867" s="89"/>
      <c r="M3867" s="89"/>
      <c r="N3867" s="264">
        <v>0</v>
      </c>
      <c r="O3867" s="264">
        <v>30896.11</v>
      </c>
      <c r="P3867" s="89" t="s">
        <v>670</v>
      </c>
    </row>
    <row r="3868" spans="1:16" ht="89.25" hidden="1">
      <c r="A3868" s="261">
        <v>271</v>
      </c>
      <c r="B3868" s="89"/>
      <c r="C3868" s="262" t="s">
        <v>121</v>
      </c>
      <c r="D3868" s="84">
        <v>43621</v>
      </c>
      <c r="E3868" s="85" t="s">
        <v>7633</v>
      </c>
      <c r="F3868" s="85" t="s">
        <v>3</v>
      </c>
      <c r="G3868" s="85">
        <v>1748102</v>
      </c>
      <c r="H3868" s="89"/>
      <c r="I3868" s="263" t="s">
        <v>12579</v>
      </c>
      <c r="J3868" s="89"/>
      <c r="K3868" s="89"/>
      <c r="L3868" s="89"/>
      <c r="M3868" s="89"/>
      <c r="N3868" s="264">
        <v>0</v>
      </c>
      <c r="O3868" s="264">
        <v>29203.65</v>
      </c>
      <c r="P3868" s="89" t="s">
        <v>670</v>
      </c>
    </row>
    <row r="3869" spans="1:16" ht="89.25" hidden="1">
      <c r="A3869" s="261">
        <v>271</v>
      </c>
      <c r="B3869" s="89"/>
      <c r="C3869" s="262" t="s">
        <v>121</v>
      </c>
      <c r="D3869" s="84">
        <v>43621</v>
      </c>
      <c r="E3869" s="85" t="s">
        <v>7633</v>
      </c>
      <c r="F3869" s="85" t="s">
        <v>3</v>
      </c>
      <c r="G3869" s="85">
        <v>1748102</v>
      </c>
      <c r="H3869" s="89"/>
      <c r="I3869" s="263" t="s">
        <v>12579</v>
      </c>
      <c r="J3869" s="89"/>
      <c r="K3869" s="89"/>
      <c r="L3869" s="89"/>
      <c r="M3869" s="89"/>
      <c r="N3869" s="264">
        <v>0</v>
      </c>
      <c r="O3869" s="264">
        <v>6264.62</v>
      </c>
      <c r="P3869" s="89" t="s">
        <v>670</v>
      </c>
    </row>
    <row r="3870" spans="1:16" ht="89.25" hidden="1">
      <c r="A3870" s="261">
        <v>271</v>
      </c>
      <c r="B3870" s="89"/>
      <c r="C3870" s="262" t="s">
        <v>121</v>
      </c>
      <c r="D3870" s="84">
        <v>43621</v>
      </c>
      <c r="E3870" s="85" t="s">
        <v>7633</v>
      </c>
      <c r="F3870" s="85" t="s">
        <v>3</v>
      </c>
      <c r="G3870" s="85">
        <v>1748102</v>
      </c>
      <c r="H3870" s="89"/>
      <c r="I3870" s="263" t="s">
        <v>12579</v>
      </c>
      <c r="J3870" s="89"/>
      <c r="K3870" s="89"/>
      <c r="L3870" s="89"/>
      <c r="M3870" s="89"/>
      <c r="N3870" s="264">
        <v>0</v>
      </c>
      <c r="O3870" s="264">
        <v>11755.19</v>
      </c>
      <c r="P3870" s="89" t="s">
        <v>670</v>
      </c>
    </row>
    <row r="3871" spans="1:16" ht="89.25" hidden="1">
      <c r="A3871" s="261">
        <v>271</v>
      </c>
      <c r="B3871" s="89"/>
      <c r="C3871" s="262" t="s">
        <v>121</v>
      </c>
      <c r="D3871" s="84">
        <v>43621</v>
      </c>
      <c r="E3871" s="85" t="s">
        <v>7633</v>
      </c>
      <c r="F3871" s="85" t="s">
        <v>3</v>
      </c>
      <c r="G3871" s="85">
        <v>1748102</v>
      </c>
      <c r="H3871" s="89"/>
      <c r="I3871" s="263" t="s">
        <v>12579</v>
      </c>
      <c r="J3871" s="89"/>
      <c r="K3871" s="89"/>
      <c r="L3871" s="89"/>
      <c r="M3871" s="89"/>
      <c r="N3871" s="264">
        <v>0</v>
      </c>
      <c r="O3871" s="264">
        <v>5778.16</v>
      </c>
      <c r="P3871" s="89" t="s">
        <v>670</v>
      </c>
    </row>
    <row r="3872" spans="1:16" ht="89.25" hidden="1">
      <c r="A3872" s="261">
        <v>271</v>
      </c>
      <c r="B3872" s="89"/>
      <c r="C3872" s="262" t="s">
        <v>121</v>
      </c>
      <c r="D3872" s="84">
        <v>43621</v>
      </c>
      <c r="E3872" s="85" t="s">
        <v>7633</v>
      </c>
      <c r="F3872" s="85" t="s">
        <v>3</v>
      </c>
      <c r="G3872" s="85">
        <v>1748102</v>
      </c>
      <c r="H3872" s="89"/>
      <c r="I3872" s="263" t="s">
        <v>12579</v>
      </c>
      <c r="J3872" s="89"/>
      <c r="K3872" s="89"/>
      <c r="L3872" s="89"/>
      <c r="M3872" s="89"/>
      <c r="N3872" s="264">
        <v>0</v>
      </c>
      <c r="O3872" s="264">
        <v>2054.4299999999998</v>
      </c>
      <c r="P3872" s="89" t="s">
        <v>670</v>
      </c>
    </row>
    <row r="3873" spans="1:16" ht="89.25" hidden="1">
      <c r="A3873" s="261">
        <v>271</v>
      </c>
      <c r="B3873" s="89"/>
      <c r="C3873" s="262" t="s">
        <v>121</v>
      </c>
      <c r="D3873" s="84">
        <v>43621</v>
      </c>
      <c r="E3873" s="85" t="s">
        <v>7633</v>
      </c>
      <c r="F3873" s="85" t="s">
        <v>3</v>
      </c>
      <c r="G3873" s="85">
        <v>1748102</v>
      </c>
      <c r="H3873" s="89"/>
      <c r="I3873" s="263" t="s">
        <v>12579</v>
      </c>
      <c r="J3873" s="89"/>
      <c r="K3873" s="89"/>
      <c r="L3873" s="89"/>
      <c r="M3873" s="89"/>
      <c r="N3873" s="264">
        <v>0</v>
      </c>
      <c r="O3873" s="264">
        <v>2363.1999999999998</v>
      </c>
      <c r="P3873" s="89" t="s">
        <v>670</v>
      </c>
    </row>
    <row r="3874" spans="1:16" ht="89.25" hidden="1">
      <c r="A3874" s="261">
        <v>271</v>
      </c>
      <c r="B3874" s="89"/>
      <c r="C3874" s="262" t="s">
        <v>121</v>
      </c>
      <c r="D3874" s="84">
        <v>43621</v>
      </c>
      <c r="E3874" s="85" t="s">
        <v>7633</v>
      </c>
      <c r="F3874" s="85" t="s">
        <v>3</v>
      </c>
      <c r="G3874" s="85">
        <v>1748102</v>
      </c>
      <c r="H3874" s="89"/>
      <c r="I3874" s="263" t="s">
        <v>12579</v>
      </c>
      <c r="J3874" s="89"/>
      <c r="K3874" s="89"/>
      <c r="L3874" s="89"/>
      <c r="M3874" s="89"/>
      <c r="N3874" s="264">
        <v>0</v>
      </c>
      <c r="O3874" s="264">
        <v>5624.55</v>
      </c>
      <c r="P3874" s="89" t="s">
        <v>670</v>
      </c>
    </row>
    <row r="3875" spans="1:16" ht="89.25" hidden="1">
      <c r="A3875" s="261">
        <v>271</v>
      </c>
      <c r="B3875" s="89"/>
      <c r="C3875" s="262" t="s">
        <v>121</v>
      </c>
      <c r="D3875" s="84">
        <v>43621</v>
      </c>
      <c r="E3875" s="85" t="s">
        <v>7633</v>
      </c>
      <c r="F3875" s="85" t="s">
        <v>3</v>
      </c>
      <c r="G3875" s="85">
        <v>1748102</v>
      </c>
      <c r="H3875" s="89"/>
      <c r="I3875" s="263" t="s">
        <v>12579</v>
      </c>
      <c r="J3875" s="89"/>
      <c r="K3875" s="89"/>
      <c r="L3875" s="89"/>
      <c r="M3875" s="89"/>
      <c r="N3875" s="264">
        <v>0</v>
      </c>
      <c r="O3875" s="264">
        <v>6023.16</v>
      </c>
      <c r="P3875" s="89" t="s">
        <v>670</v>
      </c>
    </row>
    <row r="3876" spans="1:16" ht="51" hidden="1">
      <c r="A3876" s="261" t="s">
        <v>563</v>
      </c>
      <c r="B3876" s="89"/>
      <c r="C3876" s="262" t="s">
        <v>614</v>
      </c>
      <c r="D3876" s="84">
        <v>43621</v>
      </c>
      <c r="E3876" s="85" t="s">
        <v>7634</v>
      </c>
      <c r="F3876" s="85" t="s">
        <v>3</v>
      </c>
      <c r="G3876" s="85">
        <v>1748100</v>
      </c>
      <c r="H3876" s="89"/>
      <c r="I3876" s="263" t="s">
        <v>8550</v>
      </c>
      <c r="J3876" s="89"/>
      <c r="K3876" s="89"/>
      <c r="L3876" s="89"/>
      <c r="M3876" s="89"/>
      <c r="N3876" s="264">
        <v>0</v>
      </c>
      <c r="O3876" s="264">
        <v>1811.66</v>
      </c>
      <c r="P3876" s="89" t="s">
        <v>670</v>
      </c>
    </row>
    <row r="3877" spans="1:16" ht="89.25" hidden="1">
      <c r="A3877" s="261">
        <v>15</v>
      </c>
      <c r="B3877" s="89"/>
      <c r="C3877" s="262" t="s">
        <v>42</v>
      </c>
      <c r="D3877" s="84">
        <v>43621</v>
      </c>
      <c r="E3877" s="85" t="s">
        <v>7635</v>
      </c>
      <c r="F3877" s="85" t="s">
        <v>3</v>
      </c>
      <c r="G3877" s="85">
        <v>1748099</v>
      </c>
      <c r="H3877" s="89"/>
      <c r="I3877" s="263" t="s">
        <v>12580</v>
      </c>
      <c r="J3877" s="89"/>
      <c r="K3877" s="89"/>
      <c r="L3877" s="89"/>
      <c r="M3877" s="89"/>
      <c r="N3877" s="264">
        <v>0</v>
      </c>
      <c r="O3877" s="264">
        <v>34536.449999999997</v>
      </c>
      <c r="P3877" s="89" t="s">
        <v>670</v>
      </c>
    </row>
    <row r="3878" spans="1:16" ht="89.25" hidden="1">
      <c r="A3878" s="261">
        <v>283</v>
      </c>
      <c r="B3878" s="89"/>
      <c r="C3878" s="262" t="s">
        <v>125</v>
      </c>
      <c r="D3878" s="84">
        <v>43621</v>
      </c>
      <c r="E3878" s="85" t="s">
        <v>7635</v>
      </c>
      <c r="F3878" s="85" t="s">
        <v>3</v>
      </c>
      <c r="G3878" s="85">
        <v>1748099</v>
      </c>
      <c r="H3878" s="89"/>
      <c r="I3878" s="263" t="s">
        <v>12580</v>
      </c>
      <c r="J3878" s="89"/>
      <c r="K3878" s="89"/>
      <c r="L3878" s="89"/>
      <c r="M3878" s="89"/>
      <c r="N3878" s="264">
        <v>0</v>
      </c>
      <c r="O3878" s="264">
        <v>373.22</v>
      </c>
      <c r="P3878" s="89" t="s">
        <v>670</v>
      </c>
    </row>
    <row r="3879" spans="1:16" ht="89.25" hidden="1">
      <c r="A3879" s="261">
        <v>660</v>
      </c>
      <c r="B3879" s="89"/>
      <c r="C3879" s="262" t="s">
        <v>188</v>
      </c>
      <c r="D3879" s="84">
        <v>43621</v>
      </c>
      <c r="E3879" s="85" t="s">
        <v>7635</v>
      </c>
      <c r="F3879" s="85" t="s">
        <v>3</v>
      </c>
      <c r="G3879" s="85">
        <v>1748099</v>
      </c>
      <c r="H3879" s="89"/>
      <c r="I3879" s="263" t="s">
        <v>12580</v>
      </c>
      <c r="J3879" s="89"/>
      <c r="K3879" s="89"/>
      <c r="L3879" s="89"/>
      <c r="M3879" s="89"/>
      <c r="N3879" s="264">
        <v>0</v>
      </c>
      <c r="O3879" s="264">
        <v>19144.98</v>
      </c>
      <c r="P3879" s="89" t="s">
        <v>670</v>
      </c>
    </row>
    <row r="3880" spans="1:16" ht="89.25" hidden="1">
      <c r="A3880" s="261">
        <v>15</v>
      </c>
      <c r="B3880" s="89"/>
      <c r="C3880" s="262" t="s">
        <v>42</v>
      </c>
      <c r="D3880" s="84">
        <v>43621</v>
      </c>
      <c r="E3880" s="85" t="s">
        <v>7635</v>
      </c>
      <c r="F3880" s="85" t="s">
        <v>3</v>
      </c>
      <c r="G3880" s="85">
        <v>1748099</v>
      </c>
      <c r="H3880" s="89"/>
      <c r="I3880" s="263" t="s">
        <v>12580</v>
      </c>
      <c r="J3880" s="89"/>
      <c r="K3880" s="89"/>
      <c r="L3880" s="89"/>
      <c r="M3880" s="89"/>
      <c r="N3880" s="264">
        <v>0</v>
      </c>
      <c r="O3880" s="264">
        <v>1437.15</v>
      </c>
      <c r="P3880" s="89" t="s">
        <v>670</v>
      </c>
    </row>
    <row r="3881" spans="1:16" ht="89.25" hidden="1">
      <c r="A3881" s="261">
        <v>660</v>
      </c>
      <c r="B3881" s="89"/>
      <c r="C3881" s="262" t="s">
        <v>188</v>
      </c>
      <c r="D3881" s="84">
        <v>43621</v>
      </c>
      <c r="E3881" s="85" t="s">
        <v>7635</v>
      </c>
      <c r="F3881" s="85" t="s">
        <v>3</v>
      </c>
      <c r="G3881" s="85">
        <v>1748099</v>
      </c>
      <c r="H3881" s="89"/>
      <c r="I3881" s="263" t="s">
        <v>12580</v>
      </c>
      <c r="J3881" s="89"/>
      <c r="K3881" s="89"/>
      <c r="L3881" s="89"/>
      <c r="M3881" s="89"/>
      <c r="N3881" s="264">
        <v>0</v>
      </c>
      <c r="O3881" s="264">
        <v>31961.31</v>
      </c>
      <c r="P3881" s="89" t="s">
        <v>670</v>
      </c>
    </row>
    <row r="3882" spans="1:16" ht="63.75" hidden="1">
      <c r="A3882" s="261" t="s">
        <v>556</v>
      </c>
      <c r="B3882" s="89"/>
      <c r="C3882" s="262" t="s">
        <v>616</v>
      </c>
      <c r="D3882" s="84">
        <v>43621</v>
      </c>
      <c r="E3882" s="85" t="s">
        <v>7636</v>
      </c>
      <c r="F3882" s="85" t="s">
        <v>3</v>
      </c>
      <c r="G3882" s="85">
        <v>1748098</v>
      </c>
      <c r="H3882" s="89"/>
      <c r="I3882" s="263" t="s">
        <v>8551</v>
      </c>
      <c r="J3882" s="89"/>
      <c r="K3882" s="89"/>
      <c r="L3882" s="89"/>
      <c r="M3882" s="89"/>
      <c r="N3882" s="264">
        <v>0</v>
      </c>
      <c r="O3882" s="264">
        <v>65825.88</v>
      </c>
      <c r="P3882" s="89" t="s">
        <v>670</v>
      </c>
    </row>
    <row r="3883" spans="1:16" ht="51" hidden="1">
      <c r="A3883" s="261" t="s">
        <v>565</v>
      </c>
      <c r="B3883" s="89"/>
      <c r="C3883" s="262" t="s">
        <v>615</v>
      </c>
      <c r="D3883" s="84">
        <v>43621</v>
      </c>
      <c r="E3883" s="85" t="s">
        <v>7637</v>
      </c>
      <c r="F3883" s="85" t="s">
        <v>3</v>
      </c>
      <c r="G3883" s="85">
        <v>1748049</v>
      </c>
      <c r="H3883" s="89"/>
      <c r="I3883" s="263" t="s">
        <v>8552</v>
      </c>
      <c r="J3883" s="89"/>
      <c r="K3883" s="89"/>
      <c r="L3883" s="89"/>
      <c r="M3883" s="89"/>
      <c r="N3883" s="264">
        <v>0</v>
      </c>
      <c r="O3883" s="264">
        <v>31.720000000000002</v>
      </c>
      <c r="P3883" s="89" t="s">
        <v>670</v>
      </c>
    </row>
    <row r="3884" spans="1:16" ht="51" hidden="1">
      <c r="A3884" s="261">
        <v>340</v>
      </c>
      <c r="B3884" s="89"/>
      <c r="C3884" s="262" t="s">
        <v>147</v>
      </c>
      <c r="D3884" s="84">
        <v>43621</v>
      </c>
      <c r="E3884" s="85" t="s">
        <v>7638</v>
      </c>
      <c r="F3884" s="85" t="s">
        <v>3</v>
      </c>
      <c r="G3884" s="85">
        <v>1748035</v>
      </c>
      <c r="H3884" s="89"/>
      <c r="I3884" s="263" t="s">
        <v>8553</v>
      </c>
      <c r="J3884" s="89"/>
      <c r="K3884" s="89"/>
      <c r="L3884" s="89"/>
      <c r="M3884" s="89"/>
      <c r="N3884" s="264">
        <v>0</v>
      </c>
      <c r="O3884" s="264">
        <v>36</v>
      </c>
      <c r="P3884" s="89" t="s">
        <v>670</v>
      </c>
    </row>
    <row r="3885" spans="1:16" ht="51" hidden="1">
      <c r="A3885" s="261" t="s">
        <v>565</v>
      </c>
      <c r="B3885" s="89"/>
      <c r="C3885" s="262" t="s">
        <v>615</v>
      </c>
      <c r="D3885" s="84">
        <v>43621</v>
      </c>
      <c r="E3885" s="85" t="s">
        <v>7639</v>
      </c>
      <c r="F3885" s="85" t="s">
        <v>3</v>
      </c>
      <c r="G3885" s="85">
        <v>1748077</v>
      </c>
      <c r="H3885" s="89"/>
      <c r="I3885" s="263" t="s">
        <v>8554</v>
      </c>
      <c r="J3885" s="89"/>
      <c r="K3885" s="89"/>
      <c r="L3885" s="89"/>
      <c r="M3885" s="89"/>
      <c r="N3885" s="264">
        <v>0</v>
      </c>
      <c r="O3885" s="264">
        <v>1061.3900000000001</v>
      </c>
      <c r="P3885" s="89" t="s">
        <v>670</v>
      </c>
    </row>
    <row r="3886" spans="1:16" ht="51" hidden="1">
      <c r="A3886" s="261" t="s">
        <v>565</v>
      </c>
      <c r="B3886" s="89"/>
      <c r="C3886" s="262" t="s">
        <v>615</v>
      </c>
      <c r="D3886" s="84">
        <v>43621</v>
      </c>
      <c r="E3886" s="85" t="s">
        <v>7640</v>
      </c>
      <c r="F3886" s="85" t="s">
        <v>3</v>
      </c>
      <c r="G3886" s="85">
        <v>1748065</v>
      </c>
      <c r="H3886" s="89"/>
      <c r="I3886" s="263" t="s">
        <v>8555</v>
      </c>
      <c r="J3886" s="89"/>
      <c r="K3886" s="89"/>
      <c r="L3886" s="89"/>
      <c r="M3886" s="89"/>
      <c r="N3886" s="264">
        <v>0</v>
      </c>
      <c r="O3886" s="264">
        <v>477.54</v>
      </c>
      <c r="P3886" s="89" t="s">
        <v>670</v>
      </c>
    </row>
    <row r="3887" spans="1:16" ht="38.25" hidden="1">
      <c r="A3887" s="261" t="s">
        <v>565</v>
      </c>
      <c r="B3887" s="89"/>
      <c r="C3887" s="262" t="s">
        <v>615</v>
      </c>
      <c r="D3887" s="84">
        <v>43621</v>
      </c>
      <c r="E3887" s="85" t="s">
        <v>7641</v>
      </c>
      <c r="F3887" s="85" t="s">
        <v>3</v>
      </c>
      <c r="G3887" s="85">
        <v>1748063</v>
      </c>
      <c r="H3887" s="89"/>
      <c r="I3887" s="263" t="s">
        <v>7129</v>
      </c>
      <c r="J3887" s="89"/>
      <c r="K3887" s="89"/>
      <c r="L3887" s="89"/>
      <c r="M3887" s="89"/>
      <c r="N3887" s="264">
        <v>0</v>
      </c>
      <c r="O3887" s="264">
        <v>36182.410000000003</v>
      </c>
      <c r="P3887" s="89" t="s">
        <v>670</v>
      </c>
    </row>
    <row r="3888" spans="1:16" ht="63.75" hidden="1">
      <c r="A3888" s="261" t="s">
        <v>565</v>
      </c>
      <c r="B3888" s="89"/>
      <c r="C3888" s="262" t="s">
        <v>615</v>
      </c>
      <c r="D3888" s="84">
        <v>43621</v>
      </c>
      <c r="E3888" s="85" t="s">
        <v>7642</v>
      </c>
      <c r="F3888" s="85" t="s">
        <v>3</v>
      </c>
      <c r="G3888" s="85">
        <v>1748061</v>
      </c>
      <c r="H3888" s="89"/>
      <c r="I3888" s="263" t="s">
        <v>8556</v>
      </c>
      <c r="J3888" s="89"/>
      <c r="K3888" s="89"/>
      <c r="L3888" s="89"/>
      <c r="M3888" s="89"/>
      <c r="N3888" s="264">
        <v>0</v>
      </c>
      <c r="O3888" s="264">
        <v>2732.2000000000003</v>
      </c>
      <c r="P3888" s="89" t="s">
        <v>670</v>
      </c>
    </row>
    <row r="3889" spans="1:16" ht="38.25" hidden="1">
      <c r="A3889" s="261">
        <v>212</v>
      </c>
      <c r="B3889" s="89"/>
      <c r="C3889" s="262" t="s">
        <v>100</v>
      </c>
      <c r="D3889" s="84">
        <v>43621</v>
      </c>
      <c r="E3889" s="85" t="s">
        <v>7643</v>
      </c>
      <c r="F3889" s="85" t="s">
        <v>3</v>
      </c>
      <c r="G3889" s="85">
        <v>1748056</v>
      </c>
      <c r="H3889" s="89"/>
      <c r="I3889" s="263" t="s">
        <v>8557</v>
      </c>
      <c r="J3889" s="89"/>
      <c r="K3889" s="89"/>
      <c r="L3889" s="89"/>
      <c r="M3889" s="89"/>
      <c r="N3889" s="264">
        <v>0</v>
      </c>
      <c r="O3889" s="264">
        <v>480</v>
      </c>
      <c r="P3889" s="89" t="s">
        <v>670</v>
      </c>
    </row>
    <row r="3890" spans="1:16" ht="38.25" hidden="1">
      <c r="A3890" s="261" t="s">
        <v>565</v>
      </c>
      <c r="B3890" s="89"/>
      <c r="C3890" s="262" t="s">
        <v>615</v>
      </c>
      <c r="D3890" s="84">
        <v>43621</v>
      </c>
      <c r="E3890" s="85" t="s">
        <v>7644</v>
      </c>
      <c r="F3890" s="85" t="s">
        <v>3</v>
      </c>
      <c r="G3890" s="85">
        <v>1748050</v>
      </c>
      <c r="H3890" s="89"/>
      <c r="I3890" s="263" t="s">
        <v>8558</v>
      </c>
      <c r="J3890" s="89"/>
      <c r="K3890" s="89"/>
      <c r="L3890" s="89"/>
      <c r="M3890" s="89"/>
      <c r="N3890" s="264">
        <v>0</v>
      </c>
      <c r="O3890" s="264">
        <v>800</v>
      </c>
      <c r="P3890" s="89" t="s">
        <v>670</v>
      </c>
    </row>
    <row r="3891" spans="1:16" ht="51" hidden="1">
      <c r="A3891" s="261" t="s">
        <v>565</v>
      </c>
      <c r="B3891" s="89"/>
      <c r="C3891" s="262" t="s">
        <v>615</v>
      </c>
      <c r="D3891" s="84">
        <v>43621</v>
      </c>
      <c r="E3891" s="85" t="s">
        <v>7645</v>
      </c>
      <c r="F3891" s="85" t="s">
        <v>3</v>
      </c>
      <c r="G3891" s="85">
        <v>1748002</v>
      </c>
      <c r="H3891" s="89"/>
      <c r="I3891" s="263" t="s">
        <v>8559</v>
      </c>
      <c r="J3891" s="89"/>
      <c r="K3891" s="89"/>
      <c r="L3891" s="89"/>
      <c r="M3891" s="89"/>
      <c r="N3891" s="264">
        <v>0</v>
      </c>
      <c r="O3891" s="264">
        <v>3440.46</v>
      </c>
      <c r="P3891" s="89" t="s">
        <v>670</v>
      </c>
    </row>
    <row r="3892" spans="1:16" ht="51" hidden="1">
      <c r="A3892" s="261">
        <v>35</v>
      </c>
      <c r="B3892" s="89"/>
      <c r="C3892" s="262" t="s">
        <v>46</v>
      </c>
      <c r="D3892" s="84">
        <v>43621</v>
      </c>
      <c r="E3892" s="85" t="s">
        <v>7646</v>
      </c>
      <c r="F3892" s="85" t="s">
        <v>3</v>
      </c>
      <c r="G3892" s="85">
        <v>1748006</v>
      </c>
      <c r="H3892" s="89"/>
      <c r="I3892" s="263" t="s">
        <v>8560</v>
      </c>
      <c r="J3892" s="89"/>
      <c r="K3892" s="89"/>
      <c r="L3892" s="89"/>
      <c r="M3892" s="89"/>
      <c r="N3892" s="264">
        <v>0</v>
      </c>
      <c r="O3892" s="264">
        <v>290</v>
      </c>
      <c r="P3892" s="89" t="s">
        <v>670</v>
      </c>
    </row>
    <row r="3893" spans="1:16" ht="51" hidden="1">
      <c r="A3893" s="261" t="s">
        <v>565</v>
      </c>
      <c r="B3893" s="89"/>
      <c r="C3893" s="262" t="s">
        <v>615</v>
      </c>
      <c r="D3893" s="84">
        <v>43621</v>
      </c>
      <c r="E3893" s="85" t="s">
        <v>7647</v>
      </c>
      <c r="F3893" s="85" t="s">
        <v>3</v>
      </c>
      <c r="G3893" s="85">
        <v>1748010</v>
      </c>
      <c r="H3893" s="89"/>
      <c r="I3893" s="263" t="s">
        <v>8561</v>
      </c>
      <c r="J3893" s="89"/>
      <c r="K3893" s="89"/>
      <c r="L3893" s="89"/>
      <c r="M3893" s="89"/>
      <c r="N3893" s="264">
        <v>0</v>
      </c>
      <c r="O3893" s="264">
        <v>220</v>
      </c>
      <c r="P3893" s="89" t="s">
        <v>670</v>
      </c>
    </row>
    <row r="3894" spans="1:16" ht="102" hidden="1">
      <c r="A3894" s="261">
        <v>66</v>
      </c>
      <c r="B3894" s="89"/>
      <c r="C3894" s="262" t="s">
        <v>52</v>
      </c>
      <c r="D3894" s="84">
        <v>43621</v>
      </c>
      <c r="E3894" s="85" t="s">
        <v>7648</v>
      </c>
      <c r="F3894" s="85" t="s">
        <v>629</v>
      </c>
      <c r="G3894" s="85">
        <v>8200</v>
      </c>
      <c r="H3894" s="89"/>
      <c r="I3894" s="263" t="s">
        <v>8562</v>
      </c>
      <c r="J3894" s="89"/>
      <c r="K3894" s="89"/>
      <c r="L3894" s="89"/>
      <c r="M3894" s="89"/>
      <c r="N3894" s="264">
        <v>3755.66</v>
      </c>
      <c r="O3894" s="264">
        <v>0</v>
      </c>
      <c r="P3894" s="89" t="s">
        <v>670</v>
      </c>
    </row>
    <row r="3895" spans="1:16" ht="51" hidden="1">
      <c r="A3895" s="261">
        <v>513</v>
      </c>
      <c r="B3895" s="89"/>
      <c r="C3895" s="262" t="s">
        <v>171</v>
      </c>
      <c r="D3895" s="84">
        <v>43621</v>
      </c>
      <c r="E3895" s="85" t="s">
        <v>7649</v>
      </c>
      <c r="F3895" s="85" t="s">
        <v>15</v>
      </c>
      <c r="G3895" s="85">
        <v>1057586</v>
      </c>
      <c r="H3895" s="89"/>
      <c r="I3895" s="263" t="s">
        <v>8563</v>
      </c>
      <c r="J3895" s="89"/>
      <c r="K3895" s="89"/>
      <c r="L3895" s="89"/>
      <c r="M3895" s="89"/>
      <c r="N3895" s="264">
        <v>50</v>
      </c>
      <c r="O3895" s="264">
        <v>0</v>
      </c>
      <c r="P3895" s="89" t="s">
        <v>670</v>
      </c>
    </row>
    <row r="3896" spans="1:16" ht="63.75" hidden="1">
      <c r="A3896" s="261">
        <v>25</v>
      </c>
      <c r="B3896" s="89"/>
      <c r="C3896" s="262" t="s">
        <v>45</v>
      </c>
      <c r="D3896" s="84">
        <v>43621</v>
      </c>
      <c r="E3896" s="85" t="s">
        <v>7650</v>
      </c>
      <c r="F3896" s="85" t="s">
        <v>6</v>
      </c>
      <c r="G3896" s="85">
        <v>1128058</v>
      </c>
      <c r="H3896" s="89"/>
      <c r="I3896" s="263" t="s">
        <v>8564</v>
      </c>
      <c r="J3896" s="89"/>
      <c r="K3896" s="89"/>
      <c r="L3896" s="89"/>
      <c r="M3896" s="89"/>
      <c r="N3896" s="264">
        <v>0</v>
      </c>
      <c r="O3896" s="264">
        <v>160088.68</v>
      </c>
      <c r="P3896" s="89" t="s">
        <v>670</v>
      </c>
    </row>
    <row r="3897" spans="1:16" ht="51" hidden="1">
      <c r="A3897" s="261">
        <v>513</v>
      </c>
      <c r="B3897" s="89"/>
      <c r="C3897" s="262" t="s">
        <v>171</v>
      </c>
      <c r="D3897" s="84">
        <v>43621</v>
      </c>
      <c r="E3897" s="85" t="s">
        <v>7651</v>
      </c>
      <c r="F3897" s="85" t="s">
        <v>15</v>
      </c>
      <c r="G3897" s="85">
        <v>1058275</v>
      </c>
      <c r="H3897" s="89"/>
      <c r="I3897" s="263" t="s">
        <v>8565</v>
      </c>
      <c r="J3897" s="89"/>
      <c r="K3897" s="89"/>
      <c r="L3897" s="89"/>
      <c r="M3897" s="89"/>
      <c r="N3897" s="264">
        <v>50</v>
      </c>
      <c r="O3897" s="264">
        <v>0</v>
      </c>
      <c r="P3897" s="89" t="s">
        <v>670</v>
      </c>
    </row>
    <row r="3898" spans="1:16" ht="51" hidden="1">
      <c r="A3898" s="261">
        <v>117</v>
      </c>
      <c r="B3898" s="89"/>
      <c r="C3898" s="262" t="s">
        <v>62</v>
      </c>
      <c r="D3898" s="84">
        <v>43621</v>
      </c>
      <c r="E3898" s="85" t="s">
        <v>7652</v>
      </c>
      <c r="F3898" s="85" t="s">
        <v>11</v>
      </c>
      <c r="G3898" s="85">
        <v>956136</v>
      </c>
      <c r="H3898" s="89"/>
      <c r="I3898" s="263" t="s">
        <v>8566</v>
      </c>
      <c r="J3898" s="89"/>
      <c r="K3898" s="89"/>
      <c r="L3898" s="89"/>
      <c r="M3898" s="89"/>
      <c r="N3898" s="264">
        <v>50</v>
      </c>
      <c r="O3898" s="264">
        <v>0</v>
      </c>
      <c r="P3898" s="89" t="s">
        <v>670</v>
      </c>
    </row>
    <row r="3899" spans="1:16" ht="89.25" hidden="1">
      <c r="A3899" s="261">
        <v>132</v>
      </c>
      <c r="B3899" s="89"/>
      <c r="C3899" s="262" t="s">
        <v>68</v>
      </c>
      <c r="D3899" s="84">
        <v>43621</v>
      </c>
      <c r="E3899" s="85" t="s">
        <v>7653</v>
      </c>
      <c r="F3899" s="85" t="s">
        <v>11</v>
      </c>
      <c r="G3899" s="85">
        <v>956140</v>
      </c>
      <c r="H3899" s="89"/>
      <c r="I3899" s="263" t="s">
        <v>8567</v>
      </c>
      <c r="J3899" s="89"/>
      <c r="K3899" s="89"/>
      <c r="L3899" s="89"/>
      <c r="M3899" s="89"/>
      <c r="N3899" s="264">
        <v>1862.55</v>
      </c>
      <c r="O3899" s="264">
        <v>0</v>
      </c>
      <c r="P3899" s="89" t="s">
        <v>670</v>
      </c>
    </row>
    <row r="3900" spans="1:16" ht="51" hidden="1">
      <c r="A3900" s="261" t="s">
        <v>565</v>
      </c>
      <c r="B3900" s="89"/>
      <c r="C3900" s="262" t="s">
        <v>615</v>
      </c>
      <c r="D3900" s="84">
        <v>43622</v>
      </c>
      <c r="E3900" s="85" t="s">
        <v>7654</v>
      </c>
      <c r="F3900" s="85" t="s">
        <v>3</v>
      </c>
      <c r="G3900" s="85">
        <v>1748616</v>
      </c>
      <c r="H3900" s="89"/>
      <c r="I3900" s="263" t="s">
        <v>8568</v>
      </c>
      <c r="J3900" s="89"/>
      <c r="K3900" s="89"/>
      <c r="L3900" s="89"/>
      <c r="M3900" s="89"/>
      <c r="N3900" s="264">
        <v>0</v>
      </c>
      <c r="O3900" s="264">
        <v>3924.13</v>
      </c>
      <c r="P3900" s="89" t="s">
        <v>670</v>
      </c>
    </row>
    <row r="3901" spans="1:16" ht="51" hidden="1">
      <c r="A3901" s="261" t="s">
        <v>565</v>
      </c>
      <c r="B3901" s="89"/>
      <c r="C3901" s="262" t="s">
        <v>615</v>
      </c>
      <c r="D3901" s="84">
        <v>43622</v>
      </c>
      <c r="E3901" s="85" t="s">
        <v>7655</v>
      </c>
      <c r="F3901" s="85" t="s">
        <v>3</v>
      </c>
      <c r="G3901" s="85">
        <v>1748603</v>
      </c>
      <c r="H3901" s="89"/>
      <c r="I3901" s="263" t="s">
        <v>8569</v>
      </c>
      <c r="J3901" s="89"/>
      <c r="K3901" s="89"/>
      <c r="L3901" s="89"/>
      <c r="M3901" s="89"/>
      <c r="N3901" s="264">
        <v>0</v>
      </c>
      <c r="O3901" s="264">
        <v>148</v>
      </c>
      <c r="P3901" s="89" t="s">
        <v>670</v>
      </c>
    </row>
    <row r="3902" spans="1:16" ht="38.25" hidden="1">
      <c r="A3902" s="261" t="s">
        <v>565</v>
      </c>
      <c r="B3902" s="89"/>
      <c r="C3902" s="262" t="s">
        <v>615</v>
      </c>
      <c r="D3902" s="84">
        <v>43622</v>
      </c>
      <c r="E3902" s="85" t="s">
        <v>7656</v>
      </c>
      <c r="F3902" s="85" t="s">
        <v>3</v>
      </c>
      <c r="G3902" s="85">
        <v>1748573</v>
      </c>
      <c r="H3902" s="89"/>
      <c r="I3902" s="263" t="s">
        <v>8570</v>
      </c>
      <c r="J3902" s="89"/>
      <c r="K3902" s="89"/>
      <c r="L3902" s="89"/>
      <c r="M3902" s="89"/>
      <c r="N3902" s="264">
        <v>0</v>
      </c>
      <c r="O3902" s="264">
        <v>5082.67</v>
      </c>
      <c r="P3902" s="89" t="s">
        <v>670</v>
      </c>
    </row>
    <row r="3903" spans="1:16" ht="51" hidden="1">
      <c r="A3903" s="261" t="s">
        <v>565</v>
      </c>
      <c r="B3903" s="89"/>
      <c r="C3903" s="262" t="s">
        <v>615</v>
      </c>
      <c r="D3903" s="84">
        <v>43622</v>
      </c>
      <c r="E3903" s="85" t="s">
        <v>7657</v>
      </c>
      <c r="F3903" s="85" t="s">
        <v>3</v>
      </c>
      <c r="G3903" s="85">
        <v>1748571</v>
      </c>
      <c r="H3903" s="89"/>
      <c r="I3903" s="263" t="s">
        <v>8569</v>
      </c>
      <c r="J3903" s="89"/>
      <c r="K3903" s="89"/>
      <c r="L3903" s="89"/>
      <c r="M3903" s="89"/>
      <c r="N3903" s="264">
        <v>0</v>
      </c>
      <c r="O3903" s="264">
        <v>4368.97</v>
      </c>
      <c r="P3903" s="89" t="s">
        <v>670</v>
      </c>
    </row>
    <row r="3904" spans="1:16" ht="63.75" hidden="1">
      <c r="A3904" s="261" t="s">
        <v>565</v>
      </c>
      <c r="B3904" s="89"/>
      <c r="C3904" s="262" t="s">
        <v>615</v>
      </c>
      <c r="D3904" s="84">
        <v>43622</v>
      </c>
      <c r="E3904" s="85" t="s">
        <v>7658</v>
      </c>
      <c r="F3904" s="85" t="s">
        <v>3</v>
      </c>
      <c r="G3904" s="85">
        <v>1748561</v>
      </c>
      <c r="H3904" s="89"/>
      <c r="I3904" s="263" t="s">
        <v>8571</v>
      </c>
      <c r="J3904" s="89"/>
      <c r="K3904" s="89"/>
      <c r="L3904" s="89"/>
      <c r="M3904" s="89"/>
      <c r="N3904" s="264">
        <v>0</v>
      </c>
      <c r="O3904" s="264">
        <v>50</v>
      </c>
      <c r="P3904" s="89" t="s">
        <v>670</v>
      </c>
    </row>
    <row r="3905" spans="1:16" ht="63.75" hidden="1">
      <c r="A3905" s="261" t="s">
        <v>565</v>
      </c>
      <c r="B3905" s="89"/>
      <c r="C3905" s="262" t="s">
        <v>615</v>
      </c>
      <c r="D3905" s="84">
        <v>43622</v>
      </c>
      <c r="E3905" s="85" t="s">
        <v>7659</v>
      </c>
      <c r="F3905" s="85" t="s">
        <v>3</v>
      </c>
      <c r="G3905" s="85">
        <v>1748560</v>
      </c>
      <c r="H3905" s="89"/>
      <c r="I3905" s="263" t="s">
        <v>8571</v>
      </c>
      <c r="J3905" s="89"/>
      <c r="K3905" s="89"/>
      <c r="L3905" s="89"/>
      <c r="M3905" s="89"/>
      <c r="N3905" s="264">
        <v>0</v>
      </c>
      <c r="O3905" s="264">
        <v>348</v>
      </c>
      <c r="P3905" s="89" t="s">
        <v>670</v>
      </c>
    </row>
    <row r="3906" spans="1:16" ht="51" hidden="1">
      <c r="A3906" s="261" t="s">
        <v>565</v>
      </c>
      <c r="B3906" s="89"/>
      <c r="C3906" s="262" t="s">
        <v>615</v>
      </c>
      <c r="D3906" s="84">
        <v>43622</v>
      </c>
      <c r="E3906" s="85" t="s">
        <v>7660</v>
      </c>
      <c r="F3906" s="85" t="s">
        <v>3</v>
      </c>
      <c r="G3906" s="85">
        <v>1748555</v>
      </c>
      <c r="H3906" s="89"/>
      <c r="I3906" s="263" t="s">
        <v>8572</v>
      </c>
      <c r="J3906" s="89"/>
      <c r="K3906" s="89"/>
      <c r="L3906" s="89"/>
      <c r="M3906" s="89"/>
      <c r="N3906" s="264">
        <v>0</v>
      </c>
      <c r="O3906" s="264">
        <v>382.61</v>
      </c>
      <c r="P3906" s="89" t="s">
        <v>670</v>
      </c>
    </row>
    <row r="3907" spans="1:16" ht="51" hidden="1">
      <c r="A3907" s="261">
        <v>130</v>
      </c>
      <c r="B3907" s="89"/>
      <c r="C3907" s="262" t="s">
        <v>67</v>
      </c>
      <c r="D3907" s="84">
        <v>43622</v>
      </c>
      <c r="E3907" s="85" t="s">
        <v>7661</v>
      </c>
      <c r="F3907" s="85" t="s">
        <v>3</v>
      </c>
      <c r="G3907" s="85">
        <v>1748553</v>
      </c>
      <c r="H3907" s="89"/>
      <c r="I3907" s="263" t="s">
        <v>8573</v>
      </c>
      <c r="J3907" s="89"/>
      <c r="K3907" s="89"/>
      <c r="L3907" s="89"/>
      <c r="M3907" s="89"/>
      <c r="N3907" s="264">
        <v>0</v>
      </c>
      <c r="O3907" s="264">
        <v>120</v>
      </c>
      <c r="P3907" s="89" t="s">
        <v>670</v>
      </c>
    </row>
    <row r="3908" spans="1:16" ht="51" hidden="1">
      <c r="A3908" s="261">
        <v>591</v>
      </c>
      <c r="B3908" s="89"/>
      <c r="C3908" s="262" t="s">
        <v>1364</v>
      </c>
      <c r="D3908" s="84">
        <v>43622</v>
      </c>
      <c r="E3908" s="85" t="s">
        <v>7662</v>
      </c>
      <c r="F3908" s="85" t="s">
        <v>3</v>
      </c>
      <c r="G3908" s="85">
        <v>1748538</v>
      </c>
      <c r="H3908" s="89"/>
      <c r="I3908" s="263" t="s">
        <v>8574</v>
      </c>
      <c r="J3908" s="89"/>
      <c r="K3908" s="89"/>
      <c r="L3908" s="89"/>
      <c r="M3908" s="89"/>
      <c r="N3908" s="264">
        <v>0</v>
      </c>
      <c r="O3908" s="264">
        <v>26.900000000000002</v>
      </c>
      <c r="P3908" s="89" t="s">
        <v>670</v>
      </c>
    </row>
    <row r="3909" spans="1:16" ht="51" hidden="1">
      <c r="A3909" s="261" t="s">
        <v>565</v>
      </c>
      <c r="B3909" s="89"/>
      <c r="C3909" s="262" t="s">
        <v>615</v>
      </c>
      <c r="D3909" s="84">
        <v>43622</v>
      </c>
      <c r="E3909" s="85" t="s">
        <v>7663</v>
      </c>
      <c r="F3909" s="85" t="s">
        <v>3</v>
      </c>
      <c r="G3909" s="85">
        <v>1748535</v>
      </c>
      <c r="H3909" s="89"/>
      <c r="I3909" s="263" t="s">
        <v>8575</v>
      </c>
      <c r="J3909" s="89"/>
      <c r="K3909" s="89"/>
      <c r="L3909" s="89"/>
      <c r="M3909" s="89"/>
      <c r="N3909" s="264">
        <v>0</v>
      </c>
      <c r="O3909" s="264">
        <v>278.5</v>
      </c>
      <c r="P3909" s="89" t="s">
        <v>670</v>
      </c>
    </row>
    <row r="3910" spans="1:16" ht="51" hidden="1">
      <c r="A3910" s="261" t="s">
        <v>559</v>
      </c>
      <c r="B3910" s="89"/>
      <c r="C3910" s="262" t="s">
        <v>759</v>
      </c>
      <c r="D3910" s="84">
        <v>43622</v>
      </c>
      <c r="E3910" s="85" t="s">
        <v>7664</v>
      </c>
      <c r="F3910" s="85" t="s">
        <v>3</v>
      </c>
      <c r="G3910" s="85">
        <v>1748673</v>
      </c>
      <c r="H3910" s="89"/>
      <c r="I3910" s="263" t="s">
        <v>8576</v>
      </c>
      <c r="J3910" s="89"/>
      <c r="K3910" s="89"/>
      <c r="L3910" s="89"/>
      <c r="M3910" s="89"/>
      <c r="N3910" s="264">
        <v>0</v>
      </c>
      <c r="O3910" s="264">
        <v>6.78</v>
      </c>
      <c r="P3910" s="89" t="s">
        <v>670</v>
      </c>
    </row>
    <row r="3911" spans="1:16" ht="51" hidden="1">
      <c r="A3911" s="261">
        <v>309</v>
      </c>
      <c r="B3911" s="89"/>
      <c r="C3911" s="262" t="s">
        <v>1351</v>
      </c>
      <c r="D3911" s="84">
        <v>43622</v>
      </c>
      <c r="E3911" s="85" t="s">
        <v>7665</v>
      </c>
      <c r="F3911" s="85" t="s">
        <v>3</v>
      </c>
      <c r="G3911" s="85">
        <v>1748566</v>
      </c>
      <c r="H3911" s="89"/>
      <c r="I3911" s="263" t="s">
        <v>8577</v>
      </c>
      <c r="J3911" s="89"/>
      <c r="K3911" s="89"/>
      <c r="L3911" s="89"/>
      <c r="M3911" s="89"/>
      <c r="N3911" s="264">
        <v>0</v>
      </c>
      <c r="O3911" s="264">
        <v>3837.71</v>
      </c>
      <c r="P3911" s="89" t="s">
        <v>670</v>
      </c>
    </row>
    <row r="3912" spans="1:16" ht="63.75" hidden="1">
      <c r="A3912" s="261" t="s">
        <v>565</v>
      </c>
      <c r="B3912" s="89"/>
      <c r="C3912" s="262" t="s">
        <v>615</v>
      </c>
      <c r="D3912" s="84">
        <v>43622</v>
      </c>
      <c r="E3912" s="85" t="s">
        <v>7666</v>
      </c>
      <c r="F3912" s="85" t="s">
        <v>3</v>
      </c>
      <c r="G3912" s="85">
        <v>1748556</v>
      </c>
      <c r="H3912" s="89"/>
      <c r="I3912" s="263" t="s">
        <v>8578</v>
      </c>
      <c r="J3912" s="89"/>
      <c r="K3912" s="89"/>
      <c r="L3912" s="89"/>
      <c r="M3912" s="89"/>
      <c r="N3912" s="264">
        <v>0</v>
      </c>
      <c r="O3912" s="264">
        <v>35995.5</v>
      </c>
      <c r="P3912" s="89" t="s">
        <v>670</v>
      </c>
    </row>
    <row r="3913" spans="1:16" ht="63.75" hidden="1">
      <c r="A3913" s="261">
        <v>35</v>
      </c>
      <c r="B3913" s="89"/>
      <c r="C3913" s="262" t="s">
        <v>46</v>
      </c>
      <c r="D3913" s="84">
        <v>43622</v>
      </c>
      <c r="E3913" s="85" t="s">
        <v>7667</v>
      </c>
      <c r="F3913" s="85" t="s">
        <v>3</v>
      </c>
      <c r="G3913" s="85">
        <v>1748475</v>
      </c>
      <c r="H3913" s="89"/>
      <c r="I3913" s="263" t="s">
        <v>8579</v>
      </c>
      <c r="J3913" s="89"/>
      <c r="K3913" s="89"/>
      <c r="L3913" s="89"/>
      <c r="M3913" s="89"/>
      <c r="N3913" s="264">
        <v>0</v>
      </c>
      <c r="O3913" s="264">
        <v>1042</v>
      </c>
      <c r="P3913" s="89" t="s">
        <v>670</v>
      </c>
    </row>
    <row r="3914" spans="1:16" ht="51" hidden="1">
      <c r="A3914" s="261">
        <v>291</v>
      </c>
      <c r="B3914" s="89"/>
      <c r="C3914" s="262" t="s">
        <v>129</v>
      </c>
      <c r="D3914" s="84">
        <v>43622</v>
      </c>
      <c r="E3914" s="85" t="s">
        <v>7668</v>
      </c>
      <c r="F3914" s="85" t="s">
        <v>3</v>
      </c>
      <c r="G3914" s="85">
        <v>1748515</v>
      </c>
      <c r="H3914" s="89"/>
      <c r="I3914" s="263" t="s">
        <v>8580</v>
      </c>
      <c r="J3914" s="89"/>
      <c r="K3914" s="89"/>
      <c r="L3914" s="89"/>
      <c r="M3914" s="89"/>
      <c r="N3914" s="264">
        <v>0</v>
      </c>
      <c r="O3914" s="264">
        <v>1289.92</v>
      </c>
      <c r="P3914" s="89" t="s">
        <v>670</v>
      </c>
    </row>
    <row r="3915" spans="1:16" ht="51" hidden="1">
      <c r="A3915" s="261">
        <v>291</v>
      </c>
      <c r="B3915" s="89"/>
      <c r="C3915" s="262" t="s">
        <v>129</v>
      </c>
      <c r="D3915" s="84">
        <v>43622</v>
      </c>
      <c r="E3915" s="85" t="s">
        <v>7669</v>
      </c>
      <c r="F3915" s="85" t="s">
        <v>3</v>
      </c>
      <c r="G3915" s="85">
        <v>1748514</v>
      </c>
      <c r="H3915" s="89"/>
      <c r="I3915" s="263" t="s">
        <v>8581</v>
      </c>
      <c r="J3915" s="89"/>
      <c r="K3915" s="89"/>
      <c r="L3915" s="89"/>
      <c r="M3915" s="89"/>
      <c r="N3915" s="264">
        <v>0</v>
      </c>
      <c r="O3915" s="264">
        <v>3996.2000000000003</v>
      </c>
      <c r="P3915" s="89" t="s">
        <v>670</v>
      </c>
    </row>
    <row r="3916" spans="1:16" ht="51" hidden="1">
      <c r="A3916" s="261" t="s">
        <v>565</v>
      </c>
      <c r="B3916" s="89"/>
      <c r="C3916" s="262" t="s">
        <v>615</v>
      </c>
      <c r="D3916" s="84">
        <v>43622</v>
      </c>
      <c r="E3916" s="85" t="s">
        <v>7670</v>
      </c>
      <c r="F3916" s="85" t="s">
        <v>3</v>
      </c>
      <c r="G3916" s="85">
        <v>1748510</v>
      </c>
      <c r="H3916" s="89"/>
      <c r="I3916" s="263" t="s">
        <v>8582</v>
      </c>
      <c r="J3916" s="89"/>
      <c r="K3916" s="89"/>
      <c r="L3916" s="89"/>
      <c r="M3916" s="89"/>
      <c r="N3916" s="264">
        <v>0</v>
      </c>
      <c r="O3916" s="264">
        <v>100</v>
      </c>
      <c r="P3916" s="89" t="s">
        <v>670</v>
      </c>
    </row>
    <row r="3917" spans="1:16" ht="51" hidden="1">
      <c r="A3917" s="261" t="s">
        <v>565</v>
      </c>
      <c r="B3917" s="89"/>
      <c r="C3917" s="262" t="s">
        <v>615</v>
      </c>
      <c r="D3917" s="84">
        <v>43622</v>
      </c>
      <c r="E3917" s="85" t="s">
        <v>7671</v>
      </c>
      <c r="F3917" s="85" t="s">
        <v>3</v>
      </c>
      <c r="G3917" s="85">
        <v>1748509</v>
      </c>
      <c r="H3917" s="89"/>
      <c r="I3917" s="263" t="s">
        <v>8583</v>
      </c>
      <c r="J3917" s="89"/>
      <c r="K3917" s="89"/>
      <c r="L3917" s="89"/>
      <c r="M3917" s="89"/>
      <c r="N3917" s="264">
        <v>0</v>
      </c>
      <c r="O3917" s="264">
        <v>1336.45</v>
      </c>
      <c r="P3917" s="89" t="s">
        <v>670</v>
      </c>
    </row>
    <row r="3918" spans="1:16" ht="51" hidden="1">
      <c r="A3918" s="261">
        <v>526</v>
      </c>
      <c r="B3918" s="89"/>
      <c r="C3918" s="262" t="s">
        <v>610</v>
      </c>
      <c r="D3918" s="84">
        <v>43622</v>
      </c>
      <c r="E3918" s="85" t="s">
        <v>7672</v>
      </c>
      <c r="F3918" s="85" t="s">
        <v>3</v>
      </c>
      <c r="G3918" s="85">
        <v>1748472</v>
      </c>
      <c r="H3918" s="89"/>
      <c r="I3918" s="263" t="s">
        <v>8584</v>
      </c>
      <c r="J3918" s="89"/>
      <c r="K3918" s="89"/>
      <c r="L3918" s="89"/>
      <c r="M3918" s="89"/>
      <c r="N3918" s="264">
        <v>0</v>
      </c>
      <c r="O3918" s="264">
        <v>72.91</v>
      </c>
      <c r="P3918" s="89" t="s">
        <v>670</v>
      </c>
    </row>
    <row r="3919" spans="1:16" ht="38.25" hidden="1">
      <c r="A3919" s="261" t="s">
        <v>565</v>
      </c>
      <c r="B3919" s="89"/>
      <c r="C3919" s="262" t="s">
        <v>615</v>
      </c>
      <c r="D3919" s="84">
        <v>43622</v>
      </c>
      <c r="E3919" s="85" t="s">
        <v>7673</v>
      </c>
      <c r="F3919" s="85" t="s">
        <v>3</v>
      </c>
      <c r="G3919" s="85">
        <v>1748470</v>
      </c>
      <c r="H3919" s="89"/>
      <c r="I3919" s="263" t="s">
        <v>8585</v>
      </c>
      <c r="J3919" s="89"/>
      <c r="K3919" s="89"/>
      <c r="L3919" s="89"/>
      <c r="M3919" s="89"/>
      <c r="N3919" s="264">
        <v>0</v>
      </c>
      <c r="O3919" s="264">
        <v>295.55</v>
      </c>
      <c r="P3919" s="89" t="s">
        <v>670</v>
      </c>
    </row>
    <row r="3920" spans="1:16" ht="38.25" hidden="1">
      <c r="A3920" s="261">
        <v>35</v>
      </c>
      <c r="B3920" s="89"/>
      <c r="C3920" s="262" t="s">
        <v>46</v>
      </c>
      <c r="D3920" s="84">
        <v>43622</v>
      </c>
      <c r="E3920" s="85" t="s">
        <v>7674</v>
      </c>
      <c r="F3920" s="85" t="s">
        <v>3</v>
      </c>
      <c r="G3920" s="85">
        <v>1748461</v>
      </c>
      <c r="H3920" s="89"/>
      <c r="I3920" s="263" t="s">
        <v>8586</v>
      </c>
      <c r="J3920" s="89"/>
      <c r="K3920" s="89"/>
      <c r="L3920" s="89"/>
      <c r="M3920" s="89"/>
      <c r="N3920" s="264">
        <v>0</v>
      </c>
      <c r="O3920" s="264">
        <v>460</v>
      </c>
      <c r="P3920" s="89" t="s">
        <v>670</v>
      </c>
    </row>
    <row r="3921" spans="1:16" ht="63.75" hidden="1">
      <c r="A3921" s="261">
        <v>513</v>
      </c>
      <c r="B3921" s="89"/>
      <c r="C3921" s="262" t="s">
        <v>171</v>
      </c>
      <c r="D3921" s="84">
        <v>43622</v>
      </c>
      <c r="E3921" s="85" t="s">
        <v>7675</v>
      </c>
      <c r="F3921" s="85" t="s">
        <v>15</v>
      </c>
      <c r="G3921" s="85">
        <v>1059138</v>
      </c>
      <c r="H3921" s="89"/>
      <c r="I3921" s="263" t="s">
        <v>8587</v>
      </c>
      <c r="J3921" s="89"/>
      <c r="K3921" s="89"/>
      <c r="L3921" s="89"/>
      <c r="M3921" s="89"/>
      <c r="N3921" s="264">
        <v>50</v>
      </c>
      <c r="O3921" s="264">
        <v>0</v>
      </c>
      <c r="P3921" s="89" t="s">
        <v>670</v>
      </c>
    </row>
    <row r="3922" spans="1:16" ht="51" hidden="1">
      <c r="A3922" s="261">
        <v>513</v>
      </c>
      <c r="B3922" s="89"/>
      <c r="C3922" s="262" t="s">
        <v>171</v>
      </c>
      <c r="D3922" s="84">
        <v>43622</v>
      </c>
      <c r="E3922" s="85" t="s">
        <v>7676</v>
      </c>
      <c r="F3922" s="85" t="s">
        <v>15</v>
      </c>
      <c r="G3922" s="85">
        <v>1059144</v>
      </c>
      <c r="H3922" s="89"/>
      <c r="I3922" s="263" t="s">
        <v>5337</v>
      </c>
      <c r="J3922" s="89"/>
      <c r="K3922" s="89"/>
      <c r="L3922" s="89"/>
      <c r="M3922" s="89"/>
      <c r="N3922" s="264">
        <v>50</v>
      </c>
      <c r="O3922" s="264">
        <v>0</v>
      </c>
      <c r="P3922" s="89" t="s">
        <v>670</v>
      </c>
    </row>
    <row r="3923" spans="1:16" ht="63.75" hidden="1">
      <c r="A3923" s="261" t="s">
        <v>556</v>
      </c>
      <c r="B3923" s="89"/>
      <c r="C3923" s="262" t="s">
        <v>616</v>
      </c>
      <c r="D3923" s="84">
        <v>43622</v>
      </c>
      <c r="E3923" s="85" t="s">
        <v>7677</v>
      </c>
      <c r="F3923" s="85" t="s">
        <v>11</v>
      </c>
      <c r="G3923" s="85">
        <v>956195</v>
      </c>
      <c r="H3923" s="89"/>
      <c r="I3923" s="263" t="s">
        <v>8588</v>
      </c>
      <c r="J3923" s="89"/>
      <c r="K3923" s="89"/>
      <c r="L3923" s="89"/>
      <c r="M3923" s="89"/>
      <c r="N3923" s="264">
        <v>50</v>
      </c>
      <c r="O3923" s="264">
        <v>0</v>
      </c>
      <c r="P3923" s="89" t="s">
        <v>670</v>
      </c>
    </row>
    <row r="3924" spans="1:16" ht="51" hidden="1">
      <c r="A3924" s="261">
        <v>513</v>
      </c>
      <c r="B3924" s="89"/>
      <c r="C3924" s="262" t="s">
        <v>171</v>
      </c>
      <c r="D3924" s="84">
        <v>43622</v>
      </c>
      <c r="E3924" s="85" t="s">
        <v>7678</v>
      </c>
      <c r="F3924" s="85" t="s">
        <v>11</v>
      </c>
      <c r="G3924" s="85">
        <v>956204</v>
      </c>
      <c r="H3924" s="89"/>
      <c r="I3924" s="263" t="s">
        <v>8589</v>
      </c>
      <c r="J3924" s="89"/>
      <c r="K3924" s="89"/>
      <c r="L3924" s="89"/>
      <c r="M3924" s="89"/>
      <c r="N3924" s="264">
        <v>50</v>
      </c>
      <c r="O3924" s="264">
        <v>0</v>
      </c>
      <c r="P3924" s="89" t="s">
        <v>670</v>
      </c>
    </row>
    <row r="3925" spans="1:16" ht="76.5" hidden="1">
      <c r="A3925" s="261" t="s">
        <v>557</v>
      </c>
      <c r="B3925" s="89"/>
      <c r="C3925" s="262" t="s">
        <v>777</v>
      </c>
      <c r="D3925" s="84">
        <v>43622</v>
      </c>
      <c r="E3925" s="85" t="s">
        <v>7679</v>
      </c>
      <c r="F3925" s="85" t="s">
        <v>6</v>
      </c>
      <c r="G3925" s="85">
        <v>1128950</v>
      </c>
      <c r="H3925" s="89"/>
      <c r="I3925" s="263" t="s">
        <v>8590</v>
      </c>
      <c r="J3925" s="89"/>
      <c r="K3925" s="89"/>
      <c r="L3925" s="89"/>
      <c r="M3925" s="89"/>
      <c r="N3925" s="264">
        <v>0</v>
      </c>
      <c r="O3925" s="264">
        <v>120000</v>
      </c>
      <c r="P3925" s="89" t="s">
        <v>670</v>
      </c>
    </row>
    <row r="3926" spans="1:16" ht="51" hidden="1">
      <c r="A3926" s="261">
        <v>513</v>
      </c>
      <c r="B3926" s="89"/>
      <c r="C3926" s="262" t="s">
        <v>171</v>
      </c>
      <c r="D3926" s="84">
        <v>43622</v>
      </c>
      <c r="E3926" s="85" t="s">
        <v>7680</v>
      </c>
      <c r="F3926" s="85" t="s">
        <v>15</v>
      </c>
      <c r="G3926" s="85">
        <v>1059386</v>
      </c>
      <c r="H3926" s="89"/>
      <c r="I3926" s="263" t="s">
        <v>5281</v>
      </c>
      <c r="J3926" s="89"/>
      <c r="K3926" s="89"/>
      <c r="L3926" s="89"/>
      <c r="M3926" s="89"/>
      <c r="N3926" s="264">
        <v>50</v>
      </c>
      <c r="O3926" s="264">
        <v>0</v>
      </c>
      <c r="P3926" s="89" t="s">
        <v>670</v>
      </c>
    </row>
    <row r="3927" spans="1:16" ht="63.75" hidden="1">
      <c r="A3927" s="261">
        <v>373</v>
      </c>
      <c r="B3927" s="89"/>
      <c r="C3927" s="262" t="s">
        <v>636</v>
      </c>
      <c r="D3927" s="84">
        <v>43622</v>
      </c>
      <c r="E3927" s="85" t="s">
        <v>7681</v>
      </c>
      <c r="F3927" s="85" t="s">
        <v>6</v>
      </c>
      <c r="G3927" s="85">
        <v>1128963</v>
      </c>
      <c r="H3927" s="89"/>
      <c r="I3927" s="263" t="s">
        <v>8591</v>
      </c>
      <c r="J3927" s="89"/>
      <c r="K3927" s="89"/>
      <c r="L3927" s="89"/>
      <c r="M3927" s="89"/>
      <c r="N3927" s="264">
        <v>0</v>
      </c>
      <c r="O3927" s="264">
        <v>422039.81</v>
      </c>
      <c r="P3927" s="89" t="s">
        <v>670</v>
      </c>
    </row>
    <row r="3928" spans="1:16" ht="51" hidden="1">
      <c r="A3928" s="261">
        <v>513</v>
      </c>
      <c r="B3928" s="89"/>
      <c r="C3928" s="262" t="s">
        <v>171</v>
      </c>
      <c r="D3928" s="84">
        <v>43622</v>
      </c>
      <c r="E3928" s="85" t="s">
        <v>7682</v>
      </c>
      <c r="F3928" s="85" t="s">
        <v>15</v>
      </c>
      <c r="G3928" s="85">
        <v>1059388</v>
      </c>
      <c r="H3928" s="89"/>
      <c r="I3928" s="263" t="s">
        <v>744</v>
      </c>
      <c r="J3928" s="89"/>
      <c r="K3928" s="89"/>
      <c r="L3928" s="89"/>
      <c r="M3928" s="89"/>
      <c r="N3928" s="264">
        <v>50</v>
      </c>
      <c r="O3928" s="264">
        <v>0</v>
      </c>
      <c r="P3928" s="89" t="s">
        <v>670</v>
      </c>
    </row>
    <row r="3929" spans="1:16" ht="63.75" hidden="1">
      <c r="A3929" s="261">
        <v>6</v>
      </c>
      <c r="B3929" s="89"/>
      <c r="C3929" s="262" t="s">
        <v>40</v>
      </c>
      <c r="D3929" s="84">
        <v>43623</v>
      </c>
      <c r="E3929" s="85" t="s">
        <v>7683</v>
      </c>
      <c r="F3929" s="85" t="s">
        <v>3</v>
      </c>
      <c r="G3929" s="85">
        <v>1749022</v>
      </c>
      <c r="H3929" s="89"/>
      <c r="I3929" s="263" t="s">
        <v>8592</v>
      </c>
      <c r="J3929" s="89"/>
      <c r="K3929" s="89"/>
      <c r="L3929" s="89"/>
      <c r="M3929" s="89"/>
      <c r="N3929" s="264">
        <v>0</v>
      </c>
      <c r="O3929" s="264">
        <v>35</v>
      </c>
      <c r="P3929" s="89" t="s">
        <v>670</v>
      </c>
    </row>
    <row r="3930" spans="1:16" ht="51" hidden="1">
      <c r="A3930" s="261">
        <v>35</v>
      </c>
      <c r="B3930" s="89"/>
      <c r="C3930" s="262" t="s">
        <v>46</v>
      </c>
      <c r="D3930" s="84">
        <v>43623</v>
      </c>
      <c r="E3930" s="85" t="s">
        <v>7684</v>
      </c>
      <c r="F3930" s="85" t="s">
        <v>3</v>
      </c>
      <c r="G3930" s="85">
        <v>1749048</v>
      </c>
      <c r="H3930" s="89"/>
      <c r="I3930" s="263" t="s">
        <v>8593</v>
      </c>
      <c r="J3930" s="89"/>
      <c r="K3930" s="89"/>
      <c r="L3930" s="89"/>
      <c r="M3930" s="89"/>
      <c r="N3930" s="264">
        <v>0</v>
      </c>
      <c r="O3930" s="264">
        <v>20</v>
      </c>
      <c r="P3930" s="89" t="s">
        <v>670</v>
      </c>
    </row>
    <row r="3931" spans="1:16" ht="38.25" hidden="1">
      <c r="A3931" s="261" t="s">
        <v>565</v>
      </c>
      <c r="B3931" s="89"/>
      <c r="C3931" s="262" t="s">
        <v>615</v>
      </c>
      <c r="D3931" s="84">
        <v>43623</v>
      </c>
      <c r="E3931" s="85" t="s">
        <v>7685</v>
      </c>
      <c r="F3931" s="85" t="s">
        <v>3</v>
      </c>
      <c r="G3931" s="85">
        <v>1749064</v>
      </c>
      <c r="H3931" s="89"/>
      <c r="I3931" s="263" t="s">
        <v>8594</v>
      </c>
      <c r="J3931" s="89"/>
      <c r="K3931" s="89"/>
      <c r="L3931" s="89"/>
      <c r="M3931" s="89"/>
      <c r="N3931" s="264">
        <v>0</v>
      </c>
      <c r="O3931" s="264">
        <v>71.5</v>
      </c>
      <c r="P3931" s="89" t="s">
        <v>670</v>
      </c>
    </row>
    <row r="3932" spans="1:16" ht="63.75" hidden="1">
      <c r="A3932" s="261">
        <v>25</v>
      </c>
      <c r="B3932" s="89"/>
      <c r="C3932" s="262" t="s">
        <v>45</v>
      </c>
      <c r="D3932" s="84">
        <v>43623</v>
      </c>
      <c r="E3932" s="85" t="s">
        <v>7686</v>
      </c>
      <c r="F3932" s="85" t="s">
        <v>3</v>
      </c>
      <c r="G3932" s="85">
        <v>1749069</v>
      </c>
      <c r="H3932" s="89"/>
      <c r="I3932" s="263" t="s">
        <v>8595</v>
      </c>
      <c r="J3932" s="89"/>
      <c r="K3932" s="89"/>
      <c r="L3932" s="89"/>
      <c r="M3932" s="89"/>
      <c r="N3932" s="264">
        <v>0</v>
      </c>
      <c r="O3932" s="264">
        <v>35.76</v>
      </c>
      <c r="P3932" s="89" t="s">
        <v>670</v>
      </c>
    </row>
    <row r="3933" spans="1:16" ht="51" hidden="1">
      <c r="A3933" s="261" t="s">
        <v>565</v>
      </c>
      <c r="B3933" s="89"/>
      <c r="C3933" s="262" t="s">
        <v>615</v>
      </c>
      <c r="D3933" s="84">
        <v>43623</v>
      </c>
      <c r="E3933" s="85" t="s">
        <v>7687</v>
      </c>
      <c r="F3933" s="85" t="s">
        <v>3</v>
      </c>
      <c r="G3933" s="85">
        <v>1749073</v>
      </c>
      <c r="H3933" s="89"/>
      <c r="I3933" s="263" t="s">
        <v>2048</v>
      </c>
      <c r="J3933" s="89"/>
      <c r="K3933" s="89"/>
      <c r="L3933" s="89"/>
      <c r="M3933" s="89"/>
      <c r="N3933" s="264">
        <v>0</v>
      </c>
      <c r="O3933" s="264">
        <v>1726</v>
      </c>
      <c r="P3933" s="89" t="s">
        <v>670</v>
      </c>
    </row>
    <row r="3934" spans="1:16" ht="51" hidden="1">
      <c r="A3934" s="261">
        <v>35</v>
      </c>
      <c r="B3934" s="89"/>
      <c r="C3934" s="262" t="s">
        <v>46</v>
      </c>
      <c r="D3934" s="84">
        <v>43623</v>
      </c>
      <c r="E3934" s="85" t="s">
        <v>7688</v>
      </c>
      <c r="F3934" s="85" t="s">
        <v>3</v>
      </c>
      <c r="G3934" s="85">
        <v>1748940</v>
      </c>
      <c r="H3934" s="89"/>
      <c r="I3934" s="263" t="s">
        <v>8596</v>
      </c>
      <c r="J3934" s="89"/>
      <c r="K3934" s="89"/>
      <c r="L3934" s="89"/>
      <c r="M3934" s="89"/>
      <c r="N3934" s="264">
        <v>0</v>
      </c>
      <c r="O3934" s="264">
        <v>1500</v>
      </c>
      <c r="P3934" s="89" t="s">
        <v>670</v>
      </c>
    </row>
    <row r="3935" spans="1:16" ht="63.75" hidden="1">
      <c r="A3935" s="261" t="s">
        <v>565</v>
      </c>
      <c r="B3935" s="89"/>
      <c r="C3935" s="262" t="s">
        <v>615</v>
      </c>
      <c r="D3935" s="84">
        <v>43623</v>
      </c>
      <c r="E3935" s="85" t="s">
        <v>7689</v>
      </c>
      <c r="F3935" s="85" t="s">
        <v>3</v>
      </c>
      <c r="G3935" s="85">
        <v>1749190</v>
      </c>
      <c r="H3935" s="89"/>
      <c r="I3935" s="263" t="s">
        <v>8597</v>
      </c>
      <c r="J3935" s="89"/>
      <c r="K3935" s="89"/>
      <c r="L3935" s="89"/>
      <c r="M3935" s="89"/>
      <c r="N3935" s="264">
        <v>0</v>
      </c>
      <c r="O3935" s="264">
        <v>790.93000000000006</v>
      </c>
      <c r="P3935" s="89" t="s">
        <v>670</v>
      </c>
    </row>
    <row r="3936" spans="1:16" ht="51" hidden="1">
      <c r="A3936" s="261" t="s">
        <v>565</v>
      </c>
      <c r="B3936" s="89"/>
      <c r="C3936" s="262" t="s">
        <v>615</v>
      </c>
      <c r="D3936" s="84">
        <v>43623</v>
      </c>
      <c r="E3936" s="85" t="s">
        <v>7690</v>
      </c>
      <c r="F3936" s="85" t="s">
        <v>3</v>
      </c>
      <c r="G3936" s="85">
        <v>1749185</v>
      </c>
      <c r="H3936" s="89"/>
      <c r="I3936" s="263" t="s">
        <v>8598</v>
      </c>
      <c r="J3936" s="89"/>
      <c r="K3936" s="89"/>
      <c r="L3936" s="89"/>
      <c r="M3936" s="89"/>
      <c r="N3936" s="264">
        <v>0</v>
      </c>
      <c r="O3936" s="264">
        <v>59.1</v>
      </c>
      <c r="P3936" s="89" t="s">
        <v>670</v>
      </c>
    </row>
    <row r="3937" spans="1:16" ht="51" hidden="1">
      <c r="A3937" s="261">
        <v>132</v>
      </c>
      <c r="B3937" s="89"/>
      <c r="C3937" s="262" t="s">
        <v>68</v>
      </c>
      <c r="D3937" s="84">
        <v>43623</v>
      </c>
      <c r="E3937" s="85" t="s">
        <v>7691</v>
      </c>
      <c r="F3937" s="85" t="s">
        <v>3</v>
      </c>
      <c r="G3937" s="85">
        <v>1749181</v>
      </c>
      <c r="H3937" s="89"/>
      <c r="I3937" s="263" t="s">
        <v>8599</v>
      </c>
      <c r="J3937" s="89"/>
      <c r="K3937" s="89"/>
      <c r="L3937" s="89"/>
      <c r="M3937" s="89"/>
      <c r="N3937" s="264">
        <v>0</v>
      </c>
      <c r="O3937" s="264">
        <v>1472.82</v>
      </c>
      <c r="P3937" s="89" t="s">
        <v>670</v>
      </c>
    </row>
    <row r="3938" spans="1:16" ht="51" hidden="1">
      <c r="A3938" s="261" t="s">
        <v>565</v>
      </c>
      <c r="B3938" s="89"/>
      <c r="C3938" s="262" t="s">
        <v>615</v>
      </c>
      <c r="D3938" s="84">
        <v>43623</v>
      </c>
      <c r="E3938" s="85" t="s">
        <v>7692</v>
      </c>
      <c r="F3938" s="85" t="s">
        <v>3</v>
      </c>
      <c r="G3938" s="85">
        <v>1749180</v>
      </c>
      <c r="H3938" s="89"/>
      <c r="I3938" s="263" t="s">
        <v>8600</v>
      </c>
      <c r="J3938" s="89"/>
      <c r="K3938" s="89"/>
      <c r="L3938" s="89"/>
      <c r="M3938" s="89"/>
      <c r="N3938" s="264">
        <v>0</v>
      </c>
      <c r="O3938" s="264">
        <v>7070.56</v>
      </c>
      <c r="P3938" s="89" t="s">
        <v>670</v>
      </c>
    </row>
    <row r="3939" spans="1:16" ht="51" hidden="1">
      <c r="A3939" s="261" t="s">
        <v>565</v>
      </c>
      <c r="B3939" s="89"/>
      <c r="C3939" s="262" t="s">
        <v>615</v>
      </c>
      <c r="D3939" s="84">
        <v>43623</v>
      </c>
      <c r="E3939" s="85" t="s">
        <v>7693</v>
      </c>
      <c r="F3939" s="85" t="s">
        <v>3</v>
      </c>
      <c r="G3939" s="85">
        <v>1749162</v>
      </c>
      <c r="H3939" s="89"/>
      <c r="I3939" s="263" t="s">
        <v>8601</v>
      </c>
      <c r="J3939" s="89"/>
      <c r="K3939" s="89"/>
      <c r="L3939" s="89"/>
      <c r="M3939" s="89"/>
      <c r="N3939" s="264">
        <v>0</v>
      </c>
      <c r="O3939" s="264">
        <v>2550</v>
      </c>
      <c r="P3939" s="89" t="s">
        <v>670</v>
      </c>
    </row>
    <row r="3940" spans="1:16" ht="51" hidden="1">
      <c r="A3940" s="261">
        <v>16</v>
      </c>
      <c r="B3940" s="89"/>
      <c r="C3940" s="262" t="s">
        <v>43</v>
      </c>
      <c r="D3940" s="84">
        <v>43623</v>
      </c>
      <c r="E3940" s="85" t="s">
        <v>7694</v>
      </c>
      <c r="F3940" s="85" t="s">
        <v>3</v>
      </c>
      <c r="G3940" s="85">
        <v>1749132</v>
      </c>
      <c r="H3940" s="89"/>
      <c r="I3940" s="263" t="s">
        <v>8602</v>
      </c>
      <c r="J3940" s="89"/>
      <c r="K3940" s="89"/>
      <c r="L3940" s="89"/>
      <c r="M3940" s="89"/>
      <c r="N3940" s="264">
        <v>0</v>
      </c>
      <c r="O3940" s="264">
        <v>10178</v>
      </c>
      <c r="P3940" s="89" t="s">
        <v>670</v>
      </c>
    </row>
    <row r="3941" spans="1:16" ht="51" hidden="1">
      <c r="A3941" s="261" t="s">
        <v>565</v>
      </c>
      <c r="B3941" s="89"/>
      <c r="C3941" s="262" t="s">
        <v>615</v>
      </c>
      <c r="D3941" s="84">
        <v>43623</v>
      </c>
      <c r="E3941" s="85" t="s">
        <v>7695</v>
      </c>
      <c r="F3941" s="85" t="s">
        <v>3</v>
      </c>
      <c r="G3941" s="85">
        <v>1749130</v>
      </c>
      <c r="H3941" s="89"/>
      <c r="I3941" s="263" t="s">
        <v>5403</v>
      </c>
      <c r="J3941" s="89"/>
      <c r="K3941" s="89"/>
      <c r="L3941" s="89"/>
      <c r="M3941" s="89"/>
      <c r="N3941" s="264">
        <v>0</v>
      </c>
      <c r="O3941" s="264">
        <v>2195</v>
      </c>
      <c r="P3941" s="89" t="s">
        <v>670</v>
      </c>
    </row>
    <row r="3942" spans="1:16" ht="51" hidden="1">
      <c r="A3942" s="261">
        <v>15</v>
      </c>
      <c r="B3942" s="89"/>
      <c r="C3942" s="262" t="s">
        <v>42</v>
      </c>
      <c r="D3942" s="84">
        <v>43623</v>
      </c>
      <c r="E3942" s="85" t="s">
        <v>7696</v>
      </c>
      <c r="F3942" s="85" t="s">
        <v>3</v>
      </c>
      <c r="G3942" s="85">
        <v>1749125</v>
      </c>
      <c r="H3942" s="89"/>
      <c r="I3942" s="263" t="s">
        <v>8603</v>
      </c>
      <c r="J3942" s="89"/>
      <c r="K3942" s="89"/>
      <c r="L3942" s="89"/>
      <c r="M3942" s="89"/>
      <c r="N3942" s="264">
        <v>0</v>
      </c>
      <c r="O3942" s="264">
        <v>46.9</v>
      </c>
      <c r="P3942" s="89" t="s">
        <v>670</v>
      </c>
    </row>
    <row r="3943" spans="1:16" ht="63.75" hidden="1">
      <c r="A3943" s="261">
        <v>15</v>
      </c>
      <c r="B3943" s="89"/>
      <c r="C3943" s="262" t="s">
        <v>42</v>
      </c>
      <c r="D3943" s="84">
        <v>43623</v>
      </c>
      <c r="E3943" s="85" t="s">
        <v>7697</v>
      </c>
      <c r="F3943" s="85" t="s">
        <v>3</v>
      </c>
      <c r="G3943" s="85">
        <v>1749122</v>
      </c>
      <c r="H3943" s="89"/>
      <c r="I3943" s="263" t="s">
        <v>8604</v>
      </c>
      <c r="J3943" s="89"/>
      <c r="K3943" s="89"/>
      <c r="L3943" s="89"/>
      <c r="M3943" s="89"/>
      <c r="N3943" s="264">
        <v>0</v>
      </c>
      <c r="O3943" s="264">
        <v>28.6</v>
      </c>
      <c r="P3943" s="89" t="s">
        <v>670</v>
      </c>
    </row>
    <row r="3944" spans="1:16" ht="38.25" hidden="1">
      <c r="A3944" s="261" t="s">
        <v>565</v>
      </c>
      <c r="B3944" s="89"/>
      <c r="C3944" s="262" t="s">
        <v>615</v>
      </c>
      <c r="D3944" s="84">
        <v>43623</v>
      </c>
      <c r="E3944" s="85" t="s">
        <v>7698</v>
      </c>
      <c r="F3944" s="85" t="s">
        <v>3</v>
      </c>
      <c r="G3944" s="85">
        <v>1749119</v>
      </c>
      <c r="H3944" s="89"/>
      <c r="I3944" s="263" t="s">
        <v>1411</v>
      </c>
      <c r="J3944" s="89"/>
      <c r="K3944" s="89"/>
      <c r="L3944" s="89"/>
      <c r="M3944" s="89"/>
      <c r="N3944" s="264">
        <v>0</v>
      </c>
      <c r="O3944" s="264">
        <v>500</v>
      </c>
      <c r="P3944" s="89" t="s">
        <v>670</v>
      </c>
    </row>
    <row r="3945" spans="1:16" ht="63.75" hidden="1">
      <c r="A3945" s="261">
        <v>35</v>
      </c>
      <c r="B3945" s="89"/>
      <c r="C3945" s="262" t="s">
        <v>46</v>
      </c>
      <c r="D3945" s="84">
        <v>43623</v>
      </c>
      <c r="E3945" s="85" t="s">
        <v>7699</v>
      </c>
      <c r="F3945" s="85" t="s">
        <v>3</v>
      </c>
      <c r="G3945" s="85">
        <v>1748986</v>
      </c>
      <c r="H3945" s="89"/>
      <c r="I3945" s="263" t="s">
        <v>8605</v>
      </c>
      <c r="J3945" s="89"/>
      <c r="K3945" s="89"/>
      <c r="L3945" s="89"/>
      <c r="M3945" s="89"/>
      <c r="N3945" s="264">
        <v>0</v>
      </c>
      <c r="O3945" s="264">
        <v>230</v>
      </c>
      <c r="P3945" s="89" t="s">
        <v>670</v>
      </c>
    </row>
    <row r="3946" spans="1:16" ht="63.75" hidden="1">
      <c r="A3946" s="261">
        <v>35</v>
      </c>
      <c r="B3946" s="89"/>
      <c r="C3946" s="262" t="s">
        <v>46</v>
      </c>
      <c r="D3946" s="84">
        <v>43623</v>
      </c>
      <c r="E3946" s="85" t="s">
        <v>7700</v>
      </c>
      <c r="F3946" s="85" t="s">
        <v>3</v>
      </c>
      <c r="G3946" s="85">
        <v>1748984</v>
      </c>
      <c r="H3946" s="89"/>
      <c r="I3946" s="263" t="s">
        <v>8606</v>
      </c>
      <c r="J3946" s="89"/>
      <c r="K3946" s="89"/>
      <c r="L3946" s="89"/>
      <c r="M3946" s="89"/>
      <c r="N3946" s="264">
        <v>0</v>
      </c>
      <c r="O3946" s="264">
        <v>16000</v>
      </c>
      <c r="P3946" s="89" t="s">
        <v>670</v>
      </c>
    </row>
    <row r="3947" spans="1:16" ht="63.75" hidden="1">
      <c r="A3947" s="261">
        <v>35</v>
      </c>
      <c r="B3947" s="89"/>
      <c r="C3947" s="262" t="s">
        <v>46</v>
      </c>
      <c r="D3947" s="84">
        <v>43623</v>
      </c>
      <c r="E3947" s="85" t="s">
        <v>7701</v>
      </c>
      <c r="F3947" s="85" t="s">
        <v>3</v>
      </c>
      <c r="G3947" s="85">
        <v>1748981</v>
      </c>
      <c r="H3947" s="89"/>
      <c r="I3947" s="263" t="s">
        <v>8607</v>
      </c>
      <c r="J3947" s="89"/>
      <c r="K3947" s="89"/>
      <c r="L3947" s="89"/>
      <c r="M3947" s="89"/>
      <c r="N3947" s="264">
        <v>0</v>
      </c>
      <c r="O3947" s="264">
        <v>7500</v>
      </c>
      <c r="P3947" s="89" t="s">
        <v>670</v>
      </c>
    </row>
    <row r="3948" spans="1:16" ht="51" hidden="1">
      <c r="A3948" s="261">
        <v>35</v>
      </c>
      <c r="B3948" s="89"/>
      <c r="C3948" s="262" t="s">
        <v>46</v>
      </c>
      <c r="D3948" s="84">
        <v>43623</v>
      </c>
      <c r="E3948" s="85" t="s">
        <v>7702</v>
      </c>
      <c r="F3948" s="85" t="s">
        <v>3</v>
      </c>
      <c r="G3948" s="85">
        <v>1748979</v>
      </c>
      <c r="H3948" s="89"/>
      <c r="I3948" s="263" t="s">
        <v>8608</v>
      </c>
      <c r="J3948" s="89"/>
      <c r="K3948" s="89"/>
      <c r="L3948" s="89"/>
      <c r="M3948" s="89"/>
      <c r="N3948" s="264">
        <v>0</v>
      </c>
      <c r="O3948" s="264">
        <v>7588</v>
      </c>
      <c r="P3948" s="89" t="s">
        <v>670</v>
      </c>
    </row>
    <row r="3949" spans="1:16" ht="63.75" hidden="1">
      <c r="A3949" s="261">
        <v>35</v>
      </c>
      <c r="B3949" s="89"/>
      <c r="C3949" s="262" t="s">
        <v>46</v>
      </c>
      <c r="D3949" s="84">
        <v>43623</v>
      </c>
      <c r="E3949" s="85" t="s">
        <v>7703</v>
      </c>
      <c r="F3949" s="85" t="s">
        <v>3</v>
      </c>
      <c r="G3949" s="85">
        <v>1748976</v>
      </c>
      <c r="H3949" s="89"/>
      <c r="I3949" s="263" t="s">
        <v>8609</v>
      </c>
      <c r="J3949" s="89"/>
      <c r="K3949" s="89"/>
      <c r="L3949" s="89"/>
      <c r="M3949" s="89"/>
      <c r="N3949" s="264">
        <v>0</v>
      </c>
      <c r="O3949" s="264">
        <v>310</v>
      </c>
      <c r="P3949" s="89" t="s">
        <v>670</v>
      </c>
    </row>
    <row r="3950" spans="1:16" ht="63.75" hidden="1">
      <c r="A3950" s="261">
        <v>35</v>
      </c>
      <c r="B3950" s="89"/>
      <c r="C3950" s="262" t="s">
        <v>46</v>
      </c>
      <c r="D3950" s="84">
        <v>43623</v>
      </c>
      <c r="E3950" s="85" t="s">
        <v>7704</v>
      </c>
      <c r="F3950" s="85" t="s">
        <v>3</v>
      </c>
      <c r="G3950" s="85">
        <v>1748969</v>
      </c>
      <c r="H3950" s="89"/>
      <c r="I3950" s="263" t="s">
        <v>8610</v>
      </c>
      <c r="J3950" s="89"/>
      <c r="K3950" s="89"/>
      <c r="L3950" s="89"/>
      <c r="M3950" s="89"/>
      <c r="N3950" s="264">
        <v>0</v>
      </c>
      <c r="O3950" s="264">
        <v>21600</v>
      </c>
      <c r="P3950" s="89" t="s">
        <v>670</v>
      </c>
    </row>
    <row r="3951" spans="1:16" ht="51" hidden="1">
      <c r="A3951" s="261">
        <v>155</v>
      </c>
      <c r="B3951" s="89"/>
      <c r="C3951" s="262" t="s">
        <v>85</v>
      </c>
      <c r="D3951" s="84">
        <v>43623</v>
      </c>
      <c r="E3951" s="85" t="s">
        <v>7705</v>
      </c>
      <c r="F3951" s="85" t="s">
        <v>3</v>
      </c>
      <c r="G3951" s="85">
        <v>1748935</v>
      </c>
      <c r="H3951" s="89"/>
      <c r="I3951" s="263" t="s">
        <v>8611</v>
      </c>
      <c r="J3951" s="89"/>
      <c r="K3951" s="89"/>
      <c r="L3951" s="89"/>
      <c r="M3951" s="89"/>
      <c r="N3951" s="264">
        <v>0</v>
      </c>
      <c r="O3951" s="264">
        <v>16333.85</v>
      </c>
      <c r="P3951" s="89" t="s">
        <v>670</v>
      </c>
    </row>
    <row r="3952" spans="1:16" ht="51" hidden="1">
      <c r="A3952" s="261" t="s">
        <v>556</v>
      </c>
      <c r="B3952" s="89"/>
      <c r="C3952" s="262" t="s">
        <v>616</v>
      </c>
      <c r="D3952" s="84">
        <v>43623</v>
      </c>
      <c r="E3952" s="85" t="s">
        <v>7706</v>
      </c>
      <c r="F3952" s="85" t="s">
        <v>3</v>
      </c>
      <c r="G3952" s="85">
        <v>1748932</v>
      </c>
      <c r="H3952" s="89"/>
      <c r="I3952" s="263" t="s">
        <v>8612</v>
      </c>
      <c r="J3952" s="89"/>
      <c r="K3952" s="89"/>
      <c r="L3952" s="89"/>
      <c r="M3952" s="89"/>
      <c r="N3952" s="264">
        <v>0</v>
      </c>
      <c r="O3952" s="264">
        <v>13768.4</v>
      </c>
      <c r="P3952" s="89" t="s">
        <v>670</v>
      </c>
    </row>
    <row r="3953" spans="1:16" ht="76.5" hidden="1">
      <c r="A3953" s="261">
        <v>374</v>
      </c>
      <c r="B3953" s="89"/>
      <c r="C3953" s="262" t="s">
        <v>637</v>
      </c>
      <c r="D3953" s="84">
        <v>43623</v>
      </c>
      <c r="E3953" s="85" t="s">
        <v>7707</v>
      </c>
      <c r="F3953" s="85" t="s">
        <v>3</v>
      </c>
      <c r="G3953" s="85">
        <v>1748930</v>
      </c>
      <c r="H3953" s="89"/>
      <c r="I3953" s="263" t="s">
        <v>8613</v>
      </c>
      <c r="J3953" s="89"/>
      <c r="K3953" s="89"/>
      <c r="L3953" s="89"/>
      <c r="M3953" s="89"/>
      <c r="N3953" s="264">
        <v>0</v>
      </c>
      <c r="O3953" s="264">
        <v>3970.39</v>
      </c>
      <c r="P3953" s="89" t="s">
        <v>670</v>
      </c>
    </row>
    <row r="3954" spans="1:16" ht="51" hidden="1">
      <c r="A3954" s="261" t="s">
        <v>565</v>
      </c>
      <c r="B3954" s="89"/>
      <c r="C3954" s="262" t="s">
        <v>615</v>
      </c>
      <c r="D3954" s="84">
        <v>43623</v>
      </c>
      <c r="E3954" s="85" t="s">
        <v>7708</v>
      </c>
      <c r="F3954" s="85" t="s">
        <v>3</v>
      </c>
      <c r="G3954" s="85">
        <v>1748926</v>
      </c>
      <c r="H3954" s="89"/>
      <c r="I3954" s="263" t="s">
        <v>8614</v>
      </c>
      <c r="J3954" s="89"/>
      <c r="K3954" s="89"/>
      <c r="L3954" s="89"/>
      <c r="M3954" s="89"/>
      <c r="N3954" s="264">
        <v>0</v>
      </c>
      <c r="O3954" s="264">
        <v>6193.9800000000005</v>
      </c>
      <c r="P3954" s="89" t="s">
        <v>670</v>
      </c>
    </row>
    <row r="3955" spans="1:16" ht="51" hidden="1">
      <c r="A3955" s="261">
        <v>87</v>
      </c>
      <c r="B3955" s="89"/>
      <c r="C3955" s="262" t="s">
        <v>57</v>
      </c>
      <c r="D3955" s="84">
        <v>43623</v>
      </c>
      <c r="E3955" s="85" t="s">
        <v>7709</v>
      </c>
      <c r="F3955" s="85" t="s">
        <v>3</v>
      </c>
      <c r="G3955" s="85">
        <v>1748919</v>
      </c>
      <c r="H3955" s="89"/>
      <c r="I3955" s="263" t="s">
        <v>8615</v>
      </c>
      <c r="J3955" s="89"/>
      <c r="K3955" s="89"/>
      <c r="L3955" s="89"/>
      <c r="M3955" s="89"/>
      <c r="N3955" s="264">
        <v>0</v>
      </c>
      <c r="O3955" s="264">
        <v>21415.19</v>
      </c>
      <c r="P3955" s="89" t="s">
        <v>670</v>
      </c>
    </row>
    <row r="3956" spans="1:16" ht="51" hidden="1">
      <c r="A3956" s="261">
        <v>650</v>
      </c>
      <c r="B3956" s="89"/>
      <c r="C3956" s="262" t="s">
        <v>187</v>
      </c>
      <c r="D3956" s="84">
        <v>43623</v>
      </c>
      <c r="E3956" s="85" t="s">
        <v>7710</v>
      </c>
      <c r="F3956" s="85" t="s">
        <v>3</v>
      </c>
      <c r="G3956" s="85">
        <v>1748916</v>
      </c>
      <c r="H3956" s="89"/>
      <c r="I3956" s="263" t="s">
        <v>8616</v>
      </c>
      <c r="J3956" s="89"/>
      <c r="K3956" s="89"/>
      <c r="L3956" s="89"/>
      <c r="M3956" s="89"/>
      <c r="N3956" s="264">
        <v>0</v>
      </c>
      <c r="O3956" s="264">
        <v>17154.5</v>
      </c>
      <c r="P3956" s="89" t="s">
        <v>670</v>
      </c>
    </row>
    <row r="3957" spans="1:16" ht="51" hidden="1">
      <c r="A3957" s="261" t="s">
        <v>565</v>
      </c>
      <c r="B3957" s="89"/>
      <c r="C3957" s="262" t="s">
        <v>615</v>
      </c>
      <c r="D3957" s="84">
        <v>43623</v>
      </c>
      <c r="E3957" s="85" t="s">
        <v>7711</v>
      </c>
      <c r="F3957" s="85" t="s">
        <v>3</v>
      </c>
      <c r="G3957" s="85">
        <v>1748927</v>
      </c>
      <c r="H3957" s="89"/>
      <c r="I3957" s="263" t="s">
        <v>8617</v>
      </c>
      <c r="J3957" s="89"/>
      <c r="K3957" s="89"/>
      <c r="L3957" s="89"/>
      <c r="M3957" s="89"/>
      <c r="N3957" s="264">
        <v>0</v>
      </c>
      <c r="O3957" s="264">
        <v>7010.34</v>
      </c>
      <c r="P3957" s="89" t="s">
        <v>670</v>
      </c>
    </row>
    <row r="3958" spans="1:16" ht="51" hidden="1">
      <c r="A3958" s="261">
        <v>6</v>
      </c>
      <c r="B3958" s="89"/>
      <c r="C3958" s="262" t="s">
        <v>40</v>
      </c>
      <c r="D3958" s="84">
        <v>43623</v>
      </c>
      <c r="E3958" s="85" t="s">
        <v>7712</v>
      </c>
      <c r="F3958" s="85" t="s">
        <v>3</v>
      </c>
      <c r="G3958" s="85">
        <v>1748907</v>
      </c>
      <c r="H3958" s="89"/>
      <c r="I3958" s="263" t="s">
        <v>8618</v>
      </c>
      <c r="J3958" s="89"/>
      <c r="K3958" s="89"/>
      <c r="L3958" s="89"/>
      <c r="M3958" s="89"/>
      <c r="N3958" s="264">
        <v>0</v>
      </c>
      <c r="O3958" s="264">
        <v>164</v>
      </c>
      <c r="P3958" s="89" t="s">
        <v>670</v>
      </c>
    </row>
    <row r="3959" spans="1:16" ht="51" hidden="1">
      <c r="A3959" s="261">
        <v>592</v>
      </c>
      <c r="B3959" s="89"/>
      <c r="C3959" s="262" t="s">
        <v>645</v>
      </c>
      <c r="D3959" s="84">
        <v>43623</v>
      </c>
      <c r="E3959" s="85" t="s">
        <v>7713</v>
      </c>
      <c r="F3959" s="85" t="s">
        <v>3</v>
      </c>
      <c r="G3959" s="85">
        <v>1748890</v>
      </c>
      <c r="H3959" s="89"/>
      <c r="I3959" s="263" t="s">
        <v>8619</v>
      </c>
      <c r="J3959" s="89"/>
      <c r="K3959" s="89"/>
      <c r="L3959" s="89"/>
      <c r="M3959" s="89"/>
      <c r="N3959" s="264">
        <v>0</v>
      </c>
      <c r="O3959" s="264">
        <v>31837</v>
      </c>
      <c r="P3959" s="89" t="s">
        <v>670</v>
      </c>
    </row>
    <row r="3960" spans="1:16" ht="51" hidden="1">
      <c r="A3960" s="261">
        <v>592</v>
      </c>
      <c r="B3960" s="89"/>
      <c r="C3960" s="262" t="s">
        <v>645</v>
      </c>
      <c r="D3960" s="84">
        <v>43623</v>
      </c>
      <c r="E3960" s="85" t="s">
        <v>7714</v>
      </c>
      <c r="F3960" s="85" t="s">
        <v>3</v>
      </c>
      <c r="G3960" s="85">
        <v>1748888</v>
      </c>
      <c r="H3960" s="89"/>
      <c r="I3960" s="263" t="s">
        <v>5425</v>
      </c>
      <c r="J3960" s="89"/>
      <c r="K3960" s="89"/>
      <c r="L3960" s="89"/>
      <c r="M3960" s="89"/>
      <c r="N3960" s="264">
        <v>0</v>
      </c>
      <c r="O3960" s="264">
        <v>6980</v>
      </c>
      <c r="P3960" s="89" t="s">
        <v>670</v>
      </c>
    </row>
    <row r="3961" spans="1:16" ht="51" hidden="1">
      <c r="A3961" s="261">
        <v>592</v>
      </c>
      <c r="B3961" s="89"/>
      <c r="C3961" s="262" t="s">
        <v>645</v>
      </c>
      <c r="D3961" s="84">
        <v>43623</v>
      </c>
      <c r="E3961" s="85" t="s">
        <v>7715</v>
      </c>
      <c r="F3961" s="85" t="s">
        <v>3</v>
      </c>
      <c r="G3961" s="85">
        <v>1748886</v>
      </c>
      <c r="H3961" s="89"/>
      <c r="I3961" s="263" t="s">
        <v>8620</v>
      </c>
      <c r="J3961" s="89"/>
      <c r="K3961" s="89"/>
      <c r="L3961" s="89"/>
      <c r="M3961" s="89"/>
      <c r="N3961" s="264">
        <v>0</v>
      </c>
      <c r="O3961" s="264">
        <v>25426</v>
      </c>
      <c r="P3961" s="89" t="s">
        <v>670</v>
      </c>
    </row>
    <row r="3962" spans="1:16" ht="51" hidden="1">
      <c r="A3962" s="261">
        <v>592</v>
      </c>
      <c r="B3962" s="89"/>
      <c r="C3962" s="262" t="s">
        <v>645</v>
      </c>
      <c r="D3962" s="84">
        <v>43623</v>
      </c>
      <c r="E3962" s="85" t="s">
        <v>7716</v>
      </c>
      <c r="F3962" s="85" t="s">
        <v>3</v>
      </c>
      <c r="G3962" s="85">
        <v>1748885</v>
      </c>
      <c r="H3962" s="89"/>
      <c r="I3962" s="263" t="s">
        <v>5425</v>
      </c>
      <c r="J3962" s="89"/>
      <c r="K3962" s="89"/>
      <c r="L3962" s="89"/>
      <c r="M3962" s="89"/>
      <c r="N3962" s="264">
        <v>0</v>
      </c>
      <c r="O3962" s="264">
        <v>5560</v>
      </c>
      <c r="P3962" s="89" t="s">
        <v>670</v>
      </c>
    </row>
    <row r="3963" spans="1:16" ht="51" hidden="1">
      <c r="A3963" s="261">
        <v>592</v>
      </c>
      <c r="B3963" s="89"/>
      <c r="C3963" s="262" t="s">
        <v>645</v>
      </c>
      <c r="D3963" s="84">
        <v>43623</v>
      </c>
      <c r="E3963" s="85" t="s">
        <v>7717</v>
      </c>
      <c r="F3963" s="85" t="s">
        <v>3</v>
      </c>
      <c r="G3963" s="85">
        <v>1748883</v>
      </c>
      <c r="H3963" s="89"/>
      <c r="I3963" s="263" t="s">
        <v>8621</v>
      </c>
      <c r="J3963" s="89"/>
      <c r="K3963" s="89"/>
      <c r="L3963" s="89"/>
      <c r="M3963" s="89"/>
      <c r="N3963" s="264">
        <v>0</v>
      </c>
      <c r="O3963" s="264">
        <v>453</v>
      </c>
      <c r="P3963" s="89" t="s">
        <v>670</v>
      </c>
    </row>
    <row r="3964" spans="1:16" ht="63.75" hidden="1">
      <c r="A3964" s="261">
        <v>35</v>
      </c>
      <c r="B3964" s="89"/>
      <c r="C3964" s="262" t="s">
        <v>46</v>
      </c>
      <c r="D3964" s="84">
        <v>43623</v>
      </c>
      <c r="E3964" s="85" t="s">
        <v>7718</v>
      </c>
      <c r="F3964" s="85" t="s">
        <v>3</v>
      </c>
      <c r="G3964" s="85">
        <v>1748988</v>
      </c>
      <c r="H3964" s="89"/>
      <c r="I3964" s="263" t="s">
        <v>8622</v>
      </c>
      <c r="J3964" s="89"/>
      <c r="K3964" s="89"/>
      <c r="L3964" s="89"/>
      <c r="M3964" s="89"/>
      <c r="N3964" s="264">
        <v>0</v>
      </c>
      <c r="O3964" s="264">
        <v>41380</v>
      </c>
      <c r="P3964" s="89" t="s">
        <v>670</v>
      </c>
    </row>
    <row r="3965" spans="1:16" ht="63.75" hidden="1">
      <c r="A3965" s="261">
        <v>35</v>
      </c>
      <c r="B3965" s="89"/>
      <c r="C3965" s="262" t="s">
        <v>46</v>
      </c>
      <c r="D3965" s="84">
        <v>43623</v>
      </c>
      <c r="E3965" s="85" t="s">
        <v>7719</v>
      </c>
      <c r="F3965" s="85" t="s">
        <v>3</v>
      </c>
      <c r="G3965" s="85">
        <v>1748995</v>
      </c>
      <c r="H3965" s="89"/>
      <c r="I3965" s="263" t="s">
        <v>8623</v>
      </c>
      <c r="J3965" s="89"/>
      <c r="K3965" s="89"/>
      <c r="L3965" s="89"/>
      <c r="M3965" s="89"/>
      <c r="N3965" s="264">
        <v>0</v>
      </c>
      <c r="O3965" s="264">
        <v>17000</v>
      </c>
      <c r="P3965" s="89" t="s">
        <v>670</v>
      </c>
    </row>
    <row r="3966" spans="1:16" ht="51" hidden="1">
      <c r="A3966" s="261">
        <v>35</v>
      </c>
      <c r="B3966" s="89"/>
      <c r="C3966" s="262" t="s">
        <v>46</v>
      </c>
      <c r="D3966" s="84">
        <v>43623</v>
      </c>
      <c r="E3966" s="85" t="s">
        <v>7720</v>
      </c>
      <c r="F3966" s="85" t="s">
        <v>3</v>
      </c>
      <c r="G3966" s="85">
        <v>1749000</v>
      </c>
      <c r="H3966" s="89"/>
      <c r="I3966" s="263" t="s">
        <v>8624</v>
      </c>
      <c r="J3966" s="89"/>
      <c r="K3966" s="89"/>
      <c r="L3966" s="89"/>
      <c r="M3966" s="89"/>
      <c r="N3966" s="264">
        <v>0</v>
      </c>
      <c r="O3966" s="264">
        <v>211058.80000000002</v>
      </c>
      <c r="P3966" s="89" t="s">
        <v>670</v>
      </c>
    </row>
    <row r="3967" spans="1:16" ht="63.75" hidden="1">
      <c r="A3967" s="261">
        <v>35</v>
      </c>
      <c r="B3967" s="89"/>
      <c r="C3967" s="262" t="s">
        <v>46</v>
      </c>
      <c r="D3967" s="84">
        <v>43623</v>
      </c>
      <c r="E3967" s="85" t="s">
        <v>7721</v>
      </c>
      <c r="F3967" s="85" t="s">
        <v>3</v>
      </c>
      <c r="G3967" s="85">
        <v>1749002</v>
      </c>
      <c r="H3967" s="89"/>
      <c r="I3967" s="263" t="s">
        <v>8625</v>
      </c>
      <c r="J3967" s="89"/>
      <c r="K3967" s="89"/>
      <c r="L3967" s="89"/>
      <c r="M3967" s="89"/>
      <c r="N3967" s="264">
        <v>0</v>
      </c>
      <c r="O3967" s="264">
        <v>220</v>
      </c>
      <c r="P3967" s="89" t="s">
        <v>670</v>
      </c>
    </row>
    <row r="3968" spans="1:16" ht="51" hidden="1">
      <c r="A3968" s="261">
        <v>35</v>
      </c>
      <c r="B3968" s="89"/>
      <c r="C3968" s="262" t="s">
        <v>46</v>
      </c>
      <c r="D3968" s="84">
        <v>43623</v>
      </c>
      <c r="E3968" s="85" t="s">
        <v>7722</v>
      </c>
      <c r="F3968" s="85" t="s">
        <v>3</v>
      </c>
      <c r="G3968" s="85">
        <v>1749006</v>
      </c>
      <c r="H3968" s="89"/>
      <c r="I3968" s="263" t="s">
        <v>8626</v>
      </c>
      <c r="J3968" s="89"/>
      <c r="K3968" s="89"/>
      <c r="L3968" s="89"/>
      <c r="M3968" s="89"/>
      <c r="N3968" s="264">
        <v>0</v>
      </c>
      <c r="O3968" s="264">
        <v>300</v>
      </c>
      <c r="P3968" s="89" t="s">
        <v>670</v>
      </c>
    </row>
    <row r="3969" spans="1:16" ht="63.75" hidden="1">
      <c r="A3969" s="261">
        <v>35</v>
      </c>
      <c r="B3969" s="89"/>
      <c r="C3969" s="262" t="s">
        <v>46</v>
      </c>
      <c r="D3969" s="84">
        <v>43623</v>
      </c>
      <c r="E3969" s="85" t="s">
        <v>7723</v>
      </c>
      <c r="F3969" s="85" t="s">
        <v>3</v>
      </c>
      <c r="G3969" s="85">
        <v>1749007</v>
      </c>
      <c r="H3969" s="89"/>
      <c r="I3969" s="263" t="s">
        <v>8627</v>
      </c>
      <c r="J3969" s="89"/>
      <c r="K3969" s="89"/>
      <c r="L3969" s="89"/>
      <c r="M3969" s="89"/>
      <c r="N3969" s="264">
        <v>0</v>
      </c>
      <c r="O3969" s="264">
        <v>308524</v>
      </c>
      <c r="P3969" s="89" t="s">
        <v>670</v>
      </c>
    </row>
    <row r="3970" spans="1:16" ht="51" hidden="1">
      <c r="A3970" s="261">
        <v>35</v>
      </c>
      <c r="B3970" s="89"/>
      <c r="C3970" s="262" t="s">
        <v>46</v>
      </c>
      <c r="D3970" s="84">
        <v>43623</v>
      </c>
      <c r="E3970" s="85" t="s">
        <v>7724</v>
      </c>
      <c r="F3970" s="85" t="s">
        <v>3</v>
      </c>
      <c r="G3970" s="85">
        <v>1749009</v>
      </c>
      <c r="H3970" s="89"/>
      <c r="I3970" s="263" t="s">
        <v>8628</v>
      </c>
      <c r="J3970" s="89"/>
      <c r="K3970" s="89"/>
      <c r="L3970" s="89"/>
      <c r="M3970" s="89"/>
      <c r="N3970" s="264">
        <v>0</v>
      </c>
      <c r="O3970" s="264">
        <v>131116.5</v>
      </c>
      <c r="P3970" s="89" t="s">
        <v>670</v>
      </c>
    </row>
    <row r="3971" spans="1:16" ht="51" hidden="1">
      <c r="A3971" s="261">
        <v>35</v>
      </c>
      <c r="B3971" s="89"/>
      <c r="C3971" s="262" t="s">
        <v>46</v>
      </c>
      <c r="D3971" s="84">
        <v>43623</v>
      </c>
      <c r="E3971" s="85" t="s">
        <v>7725</v>
      </c>
      <c r="F3971" s="85" t="s">
        <v>3</v>
      </c>
      <c r="G3971" s="85">
        <v>1749011</v>
      </c>
      <c r="H3971" s="89"/>
      <c r="I3971" s="263" t="s">
        <v>8629</v>
      </c>
      <c r="J3971" s="89"/>
      <c r="K3971" s="89"/>
      <c r="L3971" s="89"/>
      <c r="M3971" s="89"/>
      <c r="N3971" s="264">
        <v>0</v>
      </c>
      <c r="O3971" s="264">
        <v>12228</v>
      </c>
      <c r="P3971" s="89" t="s">
        <v>670</v>
      </c>
    </row>
    <row r="3972" spans="1:16" ht="63.75" hidden="1">
      <c r="A3972" s="261">
        <v>253</v>
      </c>
      <c r="B3972" s="89"/>
      <c r="C3972" s="262" t="s">
        <v>114</v>
      </c>
      <c r="D3972" s="84">
        <v>43623</v>
      </c>
      <c r="E3972" s="85" t="s">
        <v>7726</v>
      </c>
      <c r="F3972" s="85" t="s">
        <v>3</v>
      </c>
      <c r="G3972" s="85">
        <v>1749016</v>
      </c>
      <c r="H3972" s="89"/>
      <c r="I3972" s="263" t="s">
        <v>8630</v>
      </c>
      <c r="J3972" s="89"/>
      <c r="K3972" s="89"/>
      <c r="L3972" s="89"/>
      <c r="M3972" s="89"/>
      <c r="N3972" s="264">
        <v>0</v>
      </c>
      <c r="O3972" s="264">
        <v>1193575.82</v>
      </c>
      <c r="P3972" s="89" t="s">
        <v>670</v>
      </c>
    </row>
    <row r="3973" spans="1:16" ht="51" hidden="1">
      <c r="A3973" s="261">
        <v>591</v>
      </c>
      <c r="B3973" s="89"/>
      <c r="C3973" s="262" t="s">
        <v>1364</v>
      </c>
      <c r="D3973" s="84">
        <v>43623</v>
      </c>
      <c r="E3973" s="85" t="s">
        <v>7727</v>
      </c>
      <c r="F3973" s="85" t="s">
        <v>3</v>
      </c>
      <c r="G3973" s="85">
        <v>1749025</v>
      </c>
      <c r="H3973" s="89"/>
      <c r="I3973" s="263" t="s">
        <v>8631</v>
      </c>
      <c r="J3973" s="89"/>
      <c r="K3973" s="89"/>
      <c r="L3973" s="89"/>
      <c r="M3973" s="89"/>
      <c r="N3973" s="264">
        <v>0</v>
      </c>
      <c r="O3973" s="264">
        <v>3124.92</v>
      </c>
      <c r="P3973" s="89" t="s">
        <v>670</v>
      </c>
    </row>
    <row r="3974" spans="1:16" ht="51" hidden="1">
      <c r="A3974" s="261">
        <v>592</v>
      </c>
      <c r="B3974" s="89"/>
      <c r="C3974" s="262" t="s">
        <v>645</v>
      </c>
      <c r="D3974" s="84">
        <v>43623</v>
      </c>
      <c r="E3974" s="85" t="s">
        <v>7728</v>
      </c>
      <c r="F3974" s="85" t="s">
        <v>3</v>
      </c>
      <c r="G3974" s="85">
        <v>1748882</v>
      </c>
      <c r="H3974" s="89"/>
      <c r="I3974" s="263" t="s">
        <v>8632</v>
      </c>
      <c r="J3974" s="89"/>
      <c r="K3974" s="89"/>
      <c r="L3974" s="89"/>
      <c r="M3974" s="89"/>
      <c r="N3974" s="264">
        <v>0</v>
      </c>
      <c r="O3974" s="264">
        <v>476</v>
      </c>
      <c r="P3974" s="89" t="s">
        <v>670</v>
      </c>
    </row>
    <row r="3975" spans="1:16" ht="63.75" hidden="1">
      <c r="A3975" s="261" t="s">
        <v>557</v>
      </c>
      <c r="B3975" s="89"/>
      <c r="C3975" s="262" t="s">
        <v>777</v>
      </c>
      <c r="D3975" s="84">
        <v>43623</v>
      </c>
      <c r="E3975" s="85" t="s">
        <v>7729</v>
      </c>
      <c r="F3975" s="85" t="s">
        <v>6</v>
      </c>
      <c r="G3975" s="85">
        <v>1059939</v>
      </c>
      <c r="H3975" s="89"/>
      <c r="I3975" s="263" t="s">
        <v>8633</v>
      </c>
      <c r="J3975" s="89"/>
      <c r="K3975" s="89"/>
      <c r="L3975" s="89"/>
      <c r="M3975" s="89"/>
      <c r="N3975" s="264">
        <v>0</v>
      </c>
      <c r="O3975" s="264">
        <v>3304946.82</v>
      </c>
      <c r="P3975" s="89" t="s">
        <v>670</v>
      </c>
    </row>
    <row r="3976" spans="1:16" ht="63.75" hidden="1">
      <c r="A3976" s="261">
        <v>287</v>
      </c>
      <c r="B3976" s="89"/>
      <c r="C3976" s="262" t="s">
        <v>126</v>
      </c>
      <c r="D3976" s="84">
        <v>43623</v>
      </c>
      <c r="E3976" s="85" t="s">
        <v>7730</v>
      </c>
      <c r="F3976" s="85" t="s">
        <v>11</v>
      </c>
      <c r="G3976" s="85">
        <v>1060294</v>
      </c>
      <c r="H3976" s="89"/>
      <c r="I3976" s="263" t="s">
        <v>8634</v>
      </c>
      <c r="J3976" s="89"/>
      <c r="K3976" s="89"/>
      <c r="L3976" s="89"/>
      <c r="M3976" s="89"/>
      <c r="N3976" s="264">
        <v>50</v>
      </c>
      <c r="O3976" s="264">
        <v>0</v>
      </c>
      <c r="P3976" s="89" t="s">
        <v>670</v>
      </c>
    </row>
    <row r="3977" spans="1:16" ht="76.5" hidden="1">
      <c r="A3977" s="261" t="s">
        <v>557</v>
      </c>
      <c r="B3977" s="89"/>
      <c r="C3977" s="262" t="s">
        <v>777</v>
      </c>
      <c r="D3977" s="84">
        <v>43623</v>
      </c>
      <c r="E3977" s="85" t="s">
        <v>7731</v>
      </c>
      <c r="F3977" s="85" t="s">
        <v>6</v>
      </c>
      <c r="G3977" s="85">
        <v>1129446</v>
      </c>
      <c r="H3977" s="89"/>
      <c r="I3977" s="263" t="s">
        <v>8635</v>
      </c>
      <c r="J3977" s="89"/>
      <c r="K3977" s="89"/>
      <c r="L3977" s="89"/>
      <c r="M3977" s="89"/>
      <c r="N3977" s="264">
        <v>0</v>
      </c>
      <c r="O3977" s="264">
        <v>50000</v>
      </c>
      <c r="P3977" s="89" t="s">
        <v>670</v>
      </c>
    </row>
    <row r="3978" spans="1:16" ht="38.25" hidden="1">
      <c r="A3978" s="261">
        <v>10</v>
      </c>
      <c r="B3978" s="89"/>
      <c r="C3978" s="262" t="s">
        <v>41</v>
      </c>
      <c r="D3978" s="84">
        <v>43623</v>
      </c>
      <c r="E3978" s="85" t="s">
        <v>7732</v>
      </c>
      <c r="F3978" s="85" t="s">
        <v>6</v>
      </c>
      <c r="G3978" s="85">
        <v>1060433</v>
      </c>
      <c r="H3978" s="89"/>
      <c r="I3978" s="263" t="s">
        <v>8636</v>
      </c>
      <c r="J3978" s="89"/>
      <c r="K3978" s="89"/>
      <c r="L3978" s="89"/>
      <c r="M3978" s="89"/>
      <c r="N3978" s="264">
        <v>0</v>
      </c>
      <c r="O3978" s="264">
        <v>15509.71</v>
      </c>
      <c r="P3978" s="89" t="s">
        <v>670</v>
      </c>
    </row>
    <row r="3979" spans="1:16" ht="63.75" hidden="1">
      <c r="A3979" s="261">
        <v>513</v>
      </c>
      <c r="B3979" s="89"/>
      <c r="C3979" s="262" t="s">
        <v>171</v>
      </c>
      <c r="D3979" s="84">
        <v>43623</v>
      </c>
      <c r="E3979" s="85" t="s">
        <v>7733</v>
      </c>
      <c r="F3979" s="85" t="s">
        <v>15</v>
      </c>
      <c r="G3979" s="85">
        <v>1060430</v>
      </c>
      <c r="H3979" s="89"/>
      <c r="I3979" s="263" t="s">
        <v>8637</v>
      </c>
      <c r="J3979" s="89"/>
      <c r="K3979" s="89"/>
      <c r="L3979" s="89"/>
      <c r="M3979" s="89"/>
      <c r="N3979" s="264">
        <v>50</v>
      </c>
      <c r="O3979" s="264">
        <v>0</v>
      </c>
      <c r="P3979" s="89" t="s">
        <v>670</v>
      </c>
    </row>
    <row r="3980" spans="1:16" ht="51" hidden="1">
      <c r="A3980" s="261">
        <v>513</v>
      </c>
      <c r="B3980" s="89"/>
      <c r="C3980" s="262" t="s">
        <v>171</v>
      </c>
      <c r="D3980" s="84">
        <v>43623</v>
      </c>
      <c r="E3980" s="85" t="s">
        <v>7734</v>
      </c>
      <c r="F3980" s="85" t="s">
        <v>15</v>
      </c>
      <c r="G3980" s="85">
        <v>1060440</v>
      </c>
      <c r="H3980" s="89"/>
      <c r="I3980" s="263" t="s">
        <v>8638</v>
      </c>
      <c r="J3980" s="89"/>
      <c r="K3980" s="89"/>
      <c r="L3980" s="89"/>
      <c r="M3980" s="89"/>
      <c r="N3980" s="264">
        <v>50</v>
      </c>
      <c r="O3980" s="264">
        <v>0</v>
      </c>
      <c r="P3980" s="89" t="s">
        <v>670</v>
      </c>
    </row>
    <row r="3981" spans="1:16" ht="63.75" hidden="1">
      <c r="A3981" s="261">
        <v>513</v>
      </c>
      <c r="B3981" s="89"/>
      <c r="C3981" s="262" t="s">
        <v>171</v>
      </c>
      <c r="D3981" s="84">
        <v>43623</v>
      </c>
      <c r="E3981" s="85" t="s">
        <v>7735</v>
      </c>
      <c r="F3981" s="85" t="s">
        <v>15</v>
      </c>
      <c r="G3981" s="85">
        <v>1060445</v>
      </c>
      <c r="H3981" s="89"/>
      <c r="I3981" s="263" t="s">
        <v>8639</v>
      </c>
      <c r="J3981" s="89"/>
      <c r="K3981" s="89"/>
      <c r="L3981" s="89"/>
      <c r="M3981" s="89"/>
      <c r="N3981" s="264">
        <v>50</v>
      </c>
      <c r="O3981" s="264">
        <v>0</v>
      </c>
      <c r="P3981" s="89" t="s">
        <v>670</v>
      </c>
    </row>
    <row r="3982" spans="1:16" ht="51" hidden="1">
      <c r="A3982" s="261">
        <v>117</v>
      </c>
      <c r="B3982" s="89"/>
      <c r="C3982" s="262" t="s">
        <v>62</v>
      </c>
      <c r="D3982" s="84">
        <v>43623</v>
      </c>
      <c r="E3982" s="85" t="s">
        <v>7736</v>
      </c>
      <c r="F3982" s="85" t="s">
        <v>11</v>
      </c>
      <c r="G3982" s="85">
        <v>956279</v>
      </c>
      <c r="H3982" s="89"/>
      <c r="I3982" s="263" t="s">
        <v>8640</v>
      </c>
      <c r="J3982" s="89"/>
      <c r="K3982" s="89"/>
      <c r="L3982" s="89"/>
      <c r="M3982" s="89"/>
      <c r="N3982" s="264">
        <v>50</v>
      </c>
      <c r="O3982" s="264">
        <v>0</v>
      </c>
      <c r="P3982" s="89" t="s">
        <v>670</v>
      </c>
    </row>
    <row r="3983" spans="1:16" ht="51" hidden="1">
      <c r="A3983" s="261">
        <v>117</v>
      </c>
      <c r="B3983" s="89"/>
      <c r="C3983" s="262" t="s">
        <v>62</v>
      </c>
      <c r="D3983" s="84">
        <v>43623</v>
      </c>
      <c r="E3983" s="85" t="s">
        <v>7737</v>
      </c>
      <c r="F3983" s="85" t="s">
        <v>11</v>
      </c>
      <c r="G3983" s="85">
        <v>956281</v>
      </c>
      <c r="H3983" s="89"/>
      <c r="I3983" s="263" t="s">
        <v>8641</v>
      </c>
      <c r="J3983" s="89"/>
      <c r="K3983" s="89"/>
      <c r="L3983" s="89"/>
      <c r="M3983" s="89"/>
      <c r="N3983" s="264">
        <v>50</v>
      </c>
      <c r="O3983" s="264">
        <v>0</v>
      </c>
      <c r="P3983" s="89" t="s">
        <v>670</v>
      </c>
    </row>
    <row r="3984" spans="1:16" ht="51" hidden="1">
      <c r="A3984" s="261">
        <v>117</v>
      </c>
      <c r="B3984" s="89"/>
      <c r="C3984" s="262" t="s">
        <v>62</v>
      </c>
      <c r="D3984" s="84">
        <v>43623</v>
      </c>
      <c r="E3984" s="85" t="s">
        <v>7738</v>
      </c>
      <c r="F3984" s="85" t="s">
        <v>11</v>
      </c>
      <c r="G3984" s="85">
        <v>956294</v>
      </c>
      <c r="H3984" s="89"/>
      <c r="I3984" s="263" t="s">
        <v>8642</v>
      </c>
      <c r="J3984" s="89"/>
      <c r="K3984" s="89"/>
      <c r="L3984" s="89"/>
      <c r="M3984" s="89"/>
      <c r="N3984" s="264">
        <v>50</v>
      </c>
      <c r="O3984" s="264">
        <v>0</v>
      </c>
      <c r="P3984" s="89" t="s">
        <v>670</v>
      </c>
    </row>
    <row r="3985" spans="1:16" ht="51" hidden="1">
      <c r="A3985" s="261">
        <v>513</v>
      </c>
      <c r="B3985" s="89"/>
      <c r="C3985" s="262" t="s">
        <v>171</v>
      </c>
      <c r="D3985" s="84">
        <v>43623</v>
      </c>
      <c r="E3985" s="85" t="s">
        <v>7739</v>
      </c>
      <c r="F3985" s="85" t="s">
        <v>11</v>
      </c>
      <c r="G3985" s="85">
        <v>956314</v>
      </c>
      <c r="H3985" s="89"/>
      <c r="I3985" s="263" t="s">
        <v>8643</v>
      </c>
      <c r="J3985" s="89"/>
      <c r="K3985" s="89"/>
      <c r="L3985" s="89"/>
      <c r="M3985" s="89"/>
      <c r="N3985" s="264">
        <v>50</v>
      </c>
      <c r="O3985" s="264">
        <v>0</v>
      </c>
      <c r="P3985" s="89" t="s">
        <v>670</v>
      </c>
    </row>
    <row r="3986" spans="1:16" ht="76.5" hidden="1">
      <c r="A3986" s="261">
        <v>132</v>
      </c>
      <c r="B3986" s="89"/>
      <c r="C3986" s="262" t="s">
        <v>68</v>
      </c>
      <c r="D3986" s="84">
        <v>43623</v>
      </c>
      <c r="E3986" s="85" t="s">
        <v>7740</v>
      </c>
      <c r="F3986" s="85" t="s">
        <v>13</v>
      </c>
      <c r="G3986" s="85">
        <v>956315</v>
      </c>
      <c r="H3986" s="89"/>
      <c r="I3986" s="263" t="s">
        <v>8644</v>
      </c>
      <c r="J3986" s="89"/>
      <c r="K3986" s="89"/>
      <c r="L3986" s="89"/>
      <c r="M3986" s="89"/>
      <c r="N3986" s="264">
        <v>78.44</v>
      </c>
      <c r="O3986" s="264">
        <v>0</v>
      </c>
      <c r="P3986" s="89" t="s">
        <v>670</v>
      </c>
    </row>
    <row r="3987" spans="1:16" ht="89.25" hidden="1">
      <c r="A3987" s="261">
        <v>132</v>
      </c>
      <c r="B3987" s="89"/>
      <c r="C3987" s="262" t="s">
        <v>68</v>
      </c>
      <c r="D3987" s="84">
        <v>43623</v>
      </c>
      <c r="E3987" s="85" t="s">
        <v>7741</v>
      </c>
      <c r="F3987" s="85" t="s">
        <v>11</v>
      </c>
      <c r="G3987" s="85">
        <v>956315</v>
      </c>
      <c r="H3987" s="89"/>
      <c r="I3987" s="263" t="s">
        <v>8645</v>
      </c>
      <c r="J3987" s="89"/>
      <c r="K3987" s="89"/>
      <c r="L3987" s="89"/>
      <c r="M3987" s="89"/>
      <c r="N3987" s="264">
        <v>50</v>
      </c>
      <c r="O3987" s="264">
        <v>0</v>
      </c>
      <c r="P3987" s="89" t="s">
        <v>670</v>
      </c>
    </row>
    <row r="3988" spans="1:16" ht="89.25" hidden="1">
      <c r="A3988" s="261">
        <v>41</v>
      </c>
      <c r="B3988" s="89"/>
      <c r="C3988" s="262" t="s">
        <v>47</v>
      </c>
      <c r="D3988" s="84">
        <v>43623</v>
      </c>
      <c r="E3988" s="85" t="s">
        <v>7742</v>
      </c>
      <c r="F3988" s="85" t="s">
        <v>13</v>
      </c>
      <c r="G3988" s="85">
        <v>956344</v>
      </c>
      <c r="H3988" s="89"/>
      <c r="I3988" s="263" t="s">
        <v>8646</v>
      </c>
      <c r="J3988" s="89"/>
      <c r="K3988" s="89"/>
      <c r="L3988" s="89"/>
      <c r="M3988" s="89"/>
      <c r="N3988" s="264">
        <v>156.88</v>
      </c>
      <c r="O3988" s="264">
        <v>0</v>
      </c>
      <c r="P3988" s="89" t="s">
        <v>670</v>
      </c>
    </row>
    <row r="3989" spans="1:16" ht="89.25" hidden="1">
      <c r="A3989" s="261">
        <v>41</v>
      </c>
      <c r="B3989" s="89"/>
      <c r="C3989" s="262" t="s">
        <v>47</v>
      </c>
      <c r="D3989" s="84">
        <v>43623</v>
      </c>
      <c r="E3989" s="85" t="s">
        <v>7743</v>
      </c>
      <c r="F3989" s="85" t="s">
        <v>11</v>
      </c>
      <c r="G3989" s="85">
        <v>956344</v>
      </c>
      <c r="H3989" s="89"/>
      <c r="I3989" s="263" t="s">
        <v>8647</v>
      </c>
      <c r="J3989" s="89"/>
      <c r="K3989" s="89"/>
      <c r="L3989" s="89"/>
      <c r="M3989" s="89"/>
      <c r="N3989" s="264">
        <v>50</v>
      </c>
      <c r="O3989" s="264">
        <v>0</v>
      </c>
      <c r="P3989" s="89" t="s">
        <v>670</v>
      </c>
    </row>
    <row r="3990" spans="1:16" ht="89.25" hidden="1">
      <c r="A3990" s="261" t="s">
        <v>557</v>
      </c>
      <c r="B3990" s="89"/>
      <c r="C3990" s="262" t="s">
        <v>777</v>
      </c>
      <c r="D3990" s="84">
        <v>43623</v>
      </c>
      <c r="E3990" s="85" t="s">
        <v>7744</v>
      </c>
      <c r="F3990" s="85" t="s">
        <v>6</v>
      </c>
      <c r="G3990" s="85">
        <v>956260</v>
      </c>
      <c r="H3990" s="89"/>
      <c r="I3990" s="263" t="s">
        <v>8648</v>
      </c>
      <c r="J3990" s="89"/>
      <c r="K3990" s="89"/>
      <c r="L3990" s="89"/>
      <c r="M3990" s="89"/>
      <c r="N3990" s="264">
        <v>0</v>
      </c>
      <c r="O3990" s="264">
        <v>469455982.87</v>
      </c>
      <c r="P3990" s="89" t="s">
        <v>670</v>
      </c>
    </row>
    <row r="3991" spans="1:16" ht="51" hidden="1">
      <c r="A3991" s="261" t="s">
        <v>556</v>
      </c>
      <c r="B3991" s="89"/>
      <c r="C3991" s="262" t="s">
        <v>616</v>
      </c>
      <c r="D3991" s="84">
        <v>43623</v>
      </c>
      <c r="E3991" s="85" t="s">
        <v>7745</v>
      </c>
      <c r="F3991" s="85" t="s">
        <v>11</v>
      </c>
      <c r="G3991" s="85">
        <v>956357</v>
      </c>
      <c r="H3991" s="89"/>
      <c r="I3991" s="263" t="s">
        <v>8649</v>
      </c>
      <c r="J3991" s="89"/>
      <c r="K3991" s="89"/>
      <c r="L3991" s="89"/>
      <c r="M3991" s="89"/>
      <c r="N3991" s="264">
        <v>50</v>
      </c>
      <c r="O3991" s="264">
        <v>0</v>
      </c>
      <c r="P3991" s="89" t="s">
        <v>670</v>
      </c>
    </row>
    <row r="3992" spans="1:16" ht="51" hidden="1">
      <c r="A3992" s="261" t="s">
        <v>565</v>
      </c>
      <c r="B3992" s="89"/>
      <c r="C3992" s="262" t="s">
        <v>615</v>
      </c>
      <c r="D3992" s="84">
        <v>43626</v>
      </c>
      <c r="E3992" s="85" t="s">
        <v>7746</v>
      </c>
      <c r="F3992" s="85" t="s">
        <v>3</v>
      </c>
      <c r="G3992" s="85">
        <v>1749523</v>
      </c>
      <c r="H3992" s="89"/>
      <c r="I3992" s="263" t="s">
        <v>8650</v>
      </c>
      <c r="J3992" s="89"/>
      <c r="K3992" s="89"/>
      <c r="L3992" s="89"/>
      <c r="M3992" s="89"/>
      <c r="N3992" s="264">
        <v>0</v>
      </c>
      <c r="O3992" s="264">
        <v>5979.4400000000005</v>
      </c>
      <c r="P3992" s="89" t="s">
        <v>670</v>
      </c>
    </row>
    <row r="3993" spans="1:16" ht="51" hidden="1">
      <c r="A3993" s="261">
        <v>591</v>
      </c>
      <c r="B3993" s="89"/>
      <c r="C3993" s="262" t="s">
        <v>1364</v>
      </c>
      <c r="D3993" s="84">
        <v>43626</v>
      </c>
      <c r="E3993" s="85" t="s">
        <v>7747</v>
      </c>
      <c r="F3993" s="85" t="s">
        <v>3</v>
      </c>
      <c r="G3993" s="85">
        <v>1749520</v>
      </c>
      <c r="H3993" s="89"/>
      <c r="I3993" s="263" t="s">
        <v>8651</v>
      </c>
      <c r="J3993" s="89"/>
      <c r="K3993" s="89"/>
      <c r="L3993" s="89"/>
      <c r="M3993" s="89"/>
      <c r="N3993" s="264">
        <v>0</v>
      </c>
      <c r="O3993" s="264">
        <v>67.05</v>
      </c>
      <c r="P3993" s="89" t="s">
        <v>670</v>
      </c>
    </row>
    <row r="3994" spans="1:16" ht="51" hidden="1">
      <c r="A3994" s="261">
        <v>591</v>
      </c>
      <c r="B3994" s="89"/>
      <c r="C3994" s="262" t="s">
        <v>1364</v>
      </c>
      <c r="D3994" s="84">
        <v>43626</v>
      </c>
      <c r="E3994" s="85" t="s">
        <v>7748</v>
      </c>
      <c r="F3994" s="85" t="s">
        <v>3</v>
      </c>
      <c r="G3994" s="85">
        <v>1749519</v>
      </c>
      <c r="H3994" s="89"/>
      <c r="I3994" s="263" t="s">
        <v>8652</v>
      </c>
      <c r="J3994" s="89"/>
      <c r="K3994" s="89"/>
      <c r="L3994" s="89"/>
      <c r="M3994" s="89"/>
      <c r="N3994" s="264">
        <v>0</v>
      </c>
      <c r="O3994" s="264">
        <v>15.700000000000001</v>
      </c>
      <c r="P3994" s="89" t="s">
        <v>670</v>
      </c>
    </row>
    <row r="3995" spans="1:16" ht="51" hidden="1">
      <c r="A3995" s="261">
        <v>591</v>
      </c>
      <c r="B3995" s="89"/>
      <c r="C3995" s="262" t="s">
        <v>1364</v>
      </c>
      <c r="D3995" s="84">
        <v>43626</v>
      </c>
      <c r="E3995" s="85" t="s">
        <v>7749</v>
      </c>
      <c r="F3995" s="85" t="s">
        <v>3</v>
      </c>
      <c r="G3995" s="85">
        <v>1749517</v>
      </c>
      <c r="H3995" s="89"/>
      <c r="I3995" s="263" t="s">
        <v>8653</v>
      </c>
      <c r="J3995" s="89"/>
      <c r="K3995" s="89"/>
      <c r="L3995" s="89"/>
      <c r="M3995" s="89"/>
      <c r="N3995" s="264">
        <v>0</v>
      </c>
      <c r="O3995" s="264">
        <v>15.700000000000001</v>
      </c>
      <c r="P3995" s="89" t="s">
        <v>670</v>
      </c>
    </row>
    <row r="3996" spans="1:16" ht="51" hidden="1">
      <c r="A3996" s="261">
        <v>591</v>
      </c>
      <c r="B3996" s="89"/>
      <c r="C3996" s="262" t="s">
        <v>1364</v>
      </c>
      <c r="D3996" s="84">
        <v>43626</v>
      </c>
      <c r="E3996" s="85" t="s">
        <v>7750</v>
      </c>
      <c r="F3996" s="85" t="s">
        <v>3</v>
      </c>
      <c r="G3996" s="85">
        <v>1749516</v>
      </c>
      <c r="H3996" s="89"/>
      <c r="I3996" s="263" t="s">
        <v>8654</v>
      </c>
      <c r="J3996" s="89"/>
      <c r="K3996" s="89"/>
      <c r="L3996" s="89"/>
      <c r="M3996" s="89"/>
      <c r="N3996" s="264">
        <v>0</v>
      </c>
      <c r="O3996" s="264">
        <v>67.05</v>
      </c>
      <c r="P3996" s="89" t="s">
        <v>670</v>
      </c>
    </row>
    <row r="3997" spans="1:16" ht="51" hidden="1">
      <c r="A3997" s="261">
        <v>591</v>
      </c>
      <c r="B3997" s="89"/>
      <c r="C3997" s="262" t="s">
        <v>1364</v>
      </c>
      <c r="D3997" s="84">
        <v>43626</v>
      </c>
      <c r="E3997" s="85" t="s">
        <v>7751</v>
      </c>
      <c r="F3997" s="85" t="s">
        <v>3</v>
      </c>
      <c r="G3997" s="85">
        <v>1749515</v>
      </c>
      <c r="H3997" s="89"/>
      <c r="I3997" s="263" t="s">
        <v>8655</v>
      </c>
      <c r="J3997" s="89"/>
      <c r="K3997" s="89"/>
      <c r="L3997" s="89"/>
      <c r="M3997" s="89"/>
      <c r="N3997" s="264">
        <v>0</v>
      </c>
      <c r="O3997" s="264">
        <v>15.700000000000001</v>
      </c>
      <c r="P3997" s="89" t="s">
        <v>670</v>
      </c>
    </row>
    <row r="3998" spans="1:16" ht="38.25" hidden="1">
      <c r="A3998" s="261" t="s">
        <v>565</v>
      </c>
      <c r="B3998" s="89"/>
      <c r="C3998" s="262" t="s">
        <v>615</v>
      </c>
      <c r="D3998" s="84">
        <v>43626</v>
      </c>
      <c r="E3998" s="85" t="s">
        <v>7752</v>
      </c>
      <c r="F3998" s="85" t="s">
        <v>3</v>
      </c>
      <c r="G3998" s="85">
        <v>1749514</v>
      </c>
      <c r="H3998" s="89"/>
      <c r="I3998" s="263" t="s">
        <v>1958</v>
      </c>
      <c r="J3998" s="89"/>
      <c r="K3998" s="89"/>
      <c r="L3998" s="89"/>
      <c r="M3998" s="89"/>
      <c r="N3998" s="264">
        <v>0</v>
      </c>
      <c r="O3998" s="264">
        <v>1310</v>
      </c>
      <c r="P3998" s="89" t="s">
        <v>670</v>
      </c>
    </row>
    <row r="3999" spans="1:16" ht="51" hidden="1">
      <c r="A3999" s="261">
        <v>591</v>
      </c>
      <c r="B3999" s="89"/>
      <c r="C3999" s="262" t="s">
        <v>1364</v>
      </c>
      <c r="D3999" s="84">
        <v>43626</v>
      </c>
      <c r="E3999" s="85" t="s">
        <v>7753</v>
      </c>
      <c r="F3999" s="85" t="s">
        <v>3</v>
      </c>
      <c r="G3999" s="85">
        <v>1749513</v>
      </c>
      <c r="H3999" s="89"/>
      <c r="I3999" s="263" t="s">
        <v>8656</v>
      </c>
      <c r="J3999" s="89"/>
      <c r="K3999" s="89"/>
      <c r="L3999" s="89"/>
      <c r="M3999" s="89"/>
      <c r="N3999" s="264">
        <v>0</v>
      </c>
      <c r="O3999" s="264">
        <v>67.05</v>
      </c>
      <c r="P3999" s="89" t="s">
        <v>670</v>
      </c>
    </row>
    <row r="4000" spans="1:16" ht="38.25" hidden="1">
      <c r="A4000" s="261">
        <v>35</v>
      </c>
      <c r="B4000" s="89"/>
      <c r="C4000" s="262" t="s">
        <v>46</v>
      </c>
      <c r="D4000" s="84">
        <v>43626</v>
      </c>
      <c r="E4000" s="85" t="s">
        <v>7754</v>
      </c>
      <c r="F4000" s="85" t="s">
        <v>3</v>
      </c>
      <c r="G4000" s="85">
        <v>1749512</v>
      </c>
      <c r="H4000" s="89"/>
      <c r="I4000" s="263" t="s">
        <v>8657</v>
      </c>
      <c r="J4000" s="89"/>
      <c r="K4000" s="89"/>
      <c r="L4000" s="89"/>
      <c r="M4000" s="89"/>
      <c r="N4000" s="264">
        <v>0</v>
      </c>
      <c r="O4000" s="264">
        <v>1500</v>
      </c>
      <c r="P4000" s="89" t="s">
        <v>670</v>
      </c>
    </row>
    <row r="4001" spans="1:16" ht="51" hidden="1">
      <c r="A4001" s="261">
        <v>132</v>
      </c>
      <c r="B4001" s="89"/>
      <c r="C4001" s="262" t="s">
        <v>68</v>
      </c>
      <c r="D4001" s="84">
        <v>43626</v>
      </c>
      <c r="E4001" s="85" t="s">
        <v>7755</v>
      </c>
      <c r="F4001" s="85" t="s">
        <v>3</v>
      </c>
      <c r="G4001" s="85">
        <v>1749498</v>
      </c>
      <c r="H4001" s="89"/>
      <c r="I4001" s="263" t="s">
        <v>8658</v>
      </c>
      <c r="J4001" s="89"/>
      <c r="K4001" s="89"/>
      <c r="L4001" s="89"/>
      <c r="M4001" s="89"/>
      <c r="N4001" s="264">
        <v>0</v>
      </c>
      <c r="O4001" s="264">
        <v>4252.07</v>
      </c>
      <c r="P4001" s="89" t="s">
        <v>670</v>
      </c>
    </row>
    <row r="4002" spans="1:16" ht="51" hidden="1">
      <c r="A4002" s="261">
        <v>526</v>
      </c>
      <c r="B4002" s="89"/>
      <c r="C4002" s="262" t="s">
        <v>610</v>
      </c>
      <c r="D4002" s="84">
        <v>43626</v>
      </c>
      <c r="E4002" s="85" t="s">
        <v>7756</v>
      </c>
      <c r="F4002" s="85" t="s">
        <v>3</v>
      </c>
      <c r="G4002" s="85">
        <v>1749497</v>
      </c>
      <c r="H4002" s="89"/>
      <c r="I4002" s="263" t="s">
        <v>8659</v>
      </c>
      <c r="J4002" s="89"/>
      <c r="K4002" s="89"/>
      <c r="L4002" s="89"/>
      <c r="M4002" s="89"/>
      <c r="N4002" s="264">
        <v>0</v>
      </c>
      <c r="O4002" s="264">
        <v>122.28</v>
      </c>
      <c r="P4002" s="89" t="s">
        <v>670</v>
      </c>
    </row>
    <row r="4003" spans="1:16" ht="51" hidden="1">
      <c r="A4003" s="261" t="s">
        <v>565</v>
      </c>
      <c r="B4003" s="89"/>
      <c r="C4003" s="262" t="s">
        <v>615</v>
      </c>
      <c r="D4003" s="84">
        <v>43626</v>
      </c>
      <c r="E4003" s="85" t="s">
        <v>7757</v>
      </c>
      <c r="F4003" s="85" t="s">
        <v>3</v>
      </c>
      <c r="G4003" s="85">
        <v>1749496</v>
      </c>
      <c r="H4003" s="89"/>
      <c r="I4003" s="263" t="s">
        <v>8660</v>
      </c>
      <c r="J4003" s="89"/>
      <c r="K4003" s="89"/>
      <c r="L4003" s="89"/>
      <c r="M4003" s="89"/>
      <c r="N4003" s="264">
        <v>0</v>
      </c>
      <c r="O4003" s="264">
        <v>3555.5</v>
      </c>
      <c r="P4003" s="89" t="s">
        <v>670</v>
      </c>
    </row>
    <row r="4004" spans="1:16" ht="51" hidden="1">
      <c r="A4004" s="261" t="s">
        <v>565</v>
      </c>
      <c r="B4004" s="89"/>
      <c r="C4004" s="262" t="s">
        <v>615</v>
      </c>
      <c r="D4004" s="84">
        <v>43626</v>
      </c>
      <c r="E4004" s="85" t="s">
        <v>7758</v>
      </c>
      <c r="F4004" s="85" t="s">
        <v>3</v>
      </c>
      <c r="G4004" s="85">
        <v>1749479</v>
      </c>
      <c r="H4004" s="89"/>
      <c r="I4004" s="263" t="s">
        <v>8661</v>
      </c>
      <c r="J4004" s="89"/>
      <c r="K4004" s="89"/>
      <c r="L4004" s="89"/>
      <c r="M4004" s="89"/>
      <c r="N4004" s="264">
        <v>0</v>
      </c>
      <c r="O4004" s="264">
        <v>140</v>
      </c>
      <c r="P4004" s="89" t="s">
        <v>670</v>
      </c>
    </row>
    <row r="4005" spans="1:16" ht="51" hidden="1">
      <c r="A4005" s="261" t="s">
        <v>565</v>
      </c>
      <c r="B4005" s="89"/>
      <c r="C4005" s="262" t="s">
        <v>615</v>
      </c>
      <c r="D4005" s="84">
        <v>43626</v>
      </c>
      <c r="E4005" s="85" t="s">
        <v>7759</v>
      </c>
      <c r="F4005" s="85" t="s">
        <v>3</v>
      </c>
      <c r="G4005" s="85">
        <v>1749583</v>
      </c>
      <c r="H4005" s="89"/>
      <c r="I4005" s="263" t="s">
        <v>8662</v>
      </c>
      <c r="J4005" s="89"/>
      <c r="K4005" s="89"/>
      <c r="L4005" s="89"/>
      <c r="M4005" s="89"/>
      <c r="N4005" s="264">
        <v>0</v>
      </c>
      <c r="O4005" s="264">
        <v>1655.5900000000001</v>
      </c>
      <c r="P4005" s="89" t="s">
        <v>670</v>
      </c>
    </row>
    <row r="4006" spans="1:16" ht="38.25" hidden="1">
      <c r="A4006" s="261">
        <v>70</v>
      </c>
      <c r="B4006" s="89"/>
      <c r="C4006" s="262" t="s">
        <v>53</v>
      </c>
      <c r="D4006" s="84">
        <v>43626</v>
      </c>
      <c r="E4006" s="85" t="s">
        <v>7760</v>
      </c>
      <c r="F4006" s="85" t="s">
        <v>3</v>
      </c>
      <c r="G4006" s="85">
        <v>1749566</v>
      </c>
      <c r="H4006" s="89"/>
      <c r="I4006" s="263" t="s">
        <v>8663</v>
      </c>
      <c r="J4006" s="89"/>
      <c r="K4006" s="89"/>
      <c r="L4006" s="89"/>
      <c r="M4006" s="89"/>
      <c r="N4006" s="264">
        <v>0</v>
      </c>
      <c r="O4006" s="264">
        <v>0.75</v>
      </c>
      <c r="P4006" s="89" t="s">
        <v>741</v>
      </c>
    </row>
    <row r="4007" spans="1:16" ht="38.25" hidden="1">
      <c r="A4007" s="261">
        <v>46</v>
      </c>
      <c r="B4007" s="89"/>
      <c r="C4007" s="262" t="s">
        <v>48</v>
      </c>
      <c r="D4007" s="84">
        <v>43626</v>
      </c>
      <c r="E4007" s="85" t="s">
        <v>7761</v>
      </c>
      <c r="F4007" s="85" t="s">
        <v>3</v>
      </c>
      <c r="G4007" s="85">
        <v>1749563</v>
      </c>
      <c r="H4007" s="89"/>
      <c r="I4007" s="263" t="s">
        <v>8664</v>
      </c>
      <c r="J4007" s="89"/>
      <c r="K4007" s="89"/>
      <c r="L4007" s="89"/>
      <c r="M4007" s="89"/>
      <c r="N4007" s="264">
        <v>0</v>
      </c>
      <c r="O4007" s="264">
        <v>107</v>
      </c>
      <c r="P4007" s="89" t="s">
        <v>670</v>
      </c>
    </row>
    <row r="4008" spans="1:16" ht="38.25" hidden="1">
      <c r="A4008" s="261" t="s">
        <v>565</v>
      </c>
      <c r="B4008" s="89"/>
      <c r="C4008" s="262" t="s">
        <v>615</v>
      </c>
      <c r="D4008" s="84">
        <v>43626</v>
      </c>
      <c r="E4008" s="85" t="s">
        <v>7762</v>
      </c>
      <c r="F4008" s="85" t="s">
        <v>3</v>
      </c>
      <c r="G4008" s="85">
        <v>1749559</v>
      </c>
      <c r="H4008" s="89"/>
      <c r="I4008" s="263" t="s">
        <v>8665</v>
      </c>
      <c r="J4008" s="89"/>
      <c r="K4008" s="89"/>
      <c r="L4008" s="89"/>
      <c r="M4008" s="89"/>
      <c r="N4008" s="264">
        <v>0</v>
      </c>
      <c r="O4008" s="264">
        <v>341.25</v>
      </c>
      <c r="P4008" s="89" t="s">
        <v>670</v>
      </c>
    </row>
    <row r="4009" spans="1:16" ht="51" hidden="1">
      <c r="A4009" s="261" t="s">
        <v>565</v>
      </c>
      <c r="B4009" s="89"/>
      <c r="C4009" s="262" t="s">
        <v>615</v>
      </c>
      <c r="D4009" s="84">
        <v>43626</v>
      </c>
      <c r="E4009" s="85" t="s">
        <v>7763</v>
      </c>
      <c r="F4009" s="85" t="s">
        <v>3</v>
      </c>
      <c r="G4009" s="85">
        <v>1749558</v>
      </c>
      <c r="H4009" s="89"/>
      <c r="I4009" s="263" t="s">
        <v>8666</v>
      </c>
      <c r="J4009" s="89"/>
      <c r="K4009" s="89"/>
      <c r="L4009" s="89"/>
      <c r="M4009" s="89"/>
      <c r="N4009" s="264">
        <v>0</v>
      </c>
      <c r="O4009" s="264">
        <v>1105</v>
      </c>
      <c r="P4009" s="89" t="s">
        <v>741</v>
      </c>
    </row>
    <row r="4010" spans="1:16" ht="51" hidden="1">
      <c r="A4010" s="261">
        <v>47</v>
      </c>
      <c r="B4010" s="89"/>
      <c r="C4010" s="262" t="s">
        <v>49</v>
      </c>
      <c r="D4010" s="84">
        <v>43626</v>
      </c>
      <c r="E4010" s="85" t="s">
        <v>7764</v>
      </c>
      <c r="F4010" s="85" t="s">
        <v>3</v>
      </c>
      <c r="G4010" s="85">
        <v>1749539</v>
      </c>
      <c r="H4010" s="89"/>
      <c r="I4010" s="263" t="s">
        <v>8667</v>
      </c>
      <c r="J4010" s="89"/>
      <c r="K4010" s="89"/>
      <c r="L4010" s="89"/>
      <c r="M4010" s="89"/>
      <c r="N4010" s="264">
        <v>0</v>
      </c>
      <c r="O4010" s="264">
        <v>1598</v>
      </c>
      <c r="P4010" s="89" t="s">
        <v>670</v>
      </c>
    </row>
    <row r="4011" spans="1:16" ht="51" hidden="1">
      <c r="A4011" s="261">
        <v>47</v>
      </c>
      <c r="B4011" s="89"/>
      <c r="C4011" s="262" t="s">
        <v>49</v>
      </c>
      <c r="D4011" s="84">
        <v>43626</v>
      </c>
      <c r="E4011" s="85" t="s">
        <v>7765</v>
      </c>
      <c r="F4011" s="85" t="s">
        <v>3</v>
      </c>
      <c r="G4011" s="85">
        <v>1749537</v>
      </c>
      <c r="H4011" s="89"/>
      <c r="I4011" s="263" t="s">
        <v>8668</v>
      </c>
      <c r="J4011" s="89"/>
      <c r="K4011" s="89"/>
      <c r="L4011" s="89"/>
      <c r="M4011" s="89"/>
      <c r="N4011" s="264">
        <v>0</v>
      </c>
      <c r="O4011" s="264">
        <v>704</v>
      </c>
      <c r="P4011" s="89" t="s">
        <v>670</v>
      </c>
    </row>
    <row r="4012" spans="1:16" ht="51" hidden="1">
      <c r="A4012" s="261">
        <v>85</v>
      </c>
      <c r="B4012" s="89"/>
      <c r="C4012" s="262" t="s">
        <v>735</v>
      </c>
      <c r="D4012" s="84">
        <v>43626</v>
      </c>
      <c r="E4012" s="85" t="s">
        <v>7766</v>
      </c>
      <c r="F4012" s="85" t="s">
        <v>3</v>
      </c>
      <c r="G4012" s="85">
        <v>1749430</v>
      </c>
      <c r="H4012" s="89"/>
      <c r="I4012" s="263" t="s">
        <v>8669</v>
      </c>
      <c r="J4012" s="89"/>
      <c r="K4012" s="89"/>
      <c r="L4012" s="89"/>
      <c r="M4012" s="89"/>
      <c r="N4012" s="264">
        <v>0</v>
      </c>
      <c r="O4012" s="264">
        <v>456</v>
      </c>
      <c r="P4012" s="89" t="s">
        <v>670</v>
      </c>
    </row>
    <row r="4013" spans="1:16" ht="63.75" hidden="1">
      <c r="A4013" s="261" t="s">
        <v>556</v>
      </c>
      <c r="B4013" s="89"/>
      <c r="C4013" s="262" t="s">
        <v>616</v>
      </c>
      <c r="D4013" s="84">
        <v>43626</v>
      </c>
      <c r="E4013" s="85" t="s">
        <v>7767</v>
      </c>
      <c r="F4013" s="85" t="s">
        <v>3</v>
      </c>
      <c r="G4013" s="85">
        <v>1749428</v>
      </c>
      <c r="H4013" s="89"/>
      <c r="I4013" s="263" t="s">
        <v>8670</v>
      </c>
      <c r="J4013" s="89"/>
      <c r="K4013" s="89"/>
      <c r="L4013" s="89"/>
      <c r="M4013" s="89"/>
      <c r="N4013" s="264">
        <v>0</v>
      </c>
      <c r="O4013" s="264">
        <v>175</v>
      </c>
      <c r="P4013" s="89" t="s">
        <v>670</v>
      </c>
    </row>
    <row r="4014" spans="1:16" ht="51" hidden="1">
      <c r="A4014" s="261" t="s">
        <v>565</v>
      </c>
      <c r="B4014" s="89"/>
      <c r="C4014" s="262" t="s">
        <v>615</v>
      </c>
      <c r="D4014" s="84">
        <v>43626</v>
      </c>
      <c r="E4014" s="85" t="s">
        <v>7768</v>
      </c>
      <c r="F4014" s="85" t="s">
        <v>3</v>
      </c>
      <c r="G4014" s="85">
        <v>1749427</v>
      </c>
      <c r="H4014" s="89"/>
      <c r="I4014" s="263" t="s">
        <v>8671</v>
      </c>
      <c r="J4014" s="89"/>
      <c r="K4014" s="89"/>
      <c r="L4014" s="89"/>
      <c r="M4014" s="89"/>
      <c r="N4014" s="264">
        <v>0</v>
      </c>
      <c r="O4014" s="264">
        <v>1257</v>
      </c>
      <c r="P4014" s="89" t="s">
        <v>670</v>
      </c>
    </row>
    <row r="4015" spans="1:16" ht="51" hidden="1">
      <c r="A4015" s="261">
        <v>163</v>
      </c>
      <c r="B4015" s="89"/>
      <c r="C4015" s="262" t="s">
        <v>88</v>
      </c>
      <c r="D4015" s="84">
        <v>43626</v>
      </c>
      <c r="E4015" s="85" t="s">
        <v>7769</v>
      </c>
      <c r="F4015" s="85" t="s">
        <v>3</v>
      </c>
      <c r="G4015" s="85">
        <v>1749424</v>
      </c>
      <c r="H4015" s="89"/>
      <c r="I4015" s="263" t="s">
        <v>8672</v>
      </c>
      <c r="J4015" s="89"/>
      <c r="K4015" s="89"/>
      <c r="L4015" s="89"/>
      <c r="M4015" s="89"/>
      <c r="N4015" s="264">
        <v>0</v>
      </c>
      <c r="O4015" s="264">
        <v>1257</v>
      </c>
      <c r="P4015" s="89" t="s">
        <v>670</v>
      </c>
    </row>
    <row r="4016" spans="1:16" ht="63.75" hidden="1">
      <c r="A4016" s="261">
        <v>340</v>
      </c>
      <c r="B4016" s="89"/>
      <c r="C4016" s="262" t="s">
        <v>147</v>
      </c>
      <c r="D4016" s="84">
        <v>43626</v>
      </c>
      <c r="E4016" s="85" t="s">
        <v>7770</v>
      </c>
      <c r="F4016" s="85" t="s">
        <v>3</v>
      </c>
      <c r="G4016" s="85">
        <v>1749422</v>
      </c>
      <c r="H4016" s="89"/>
      <c r="I4016" s="263" t="s">
        <v>8673</v>
      </c>
      <c r="J4016" s="89"/>
      <c r="K4016" s="89"/>
      <c r="L4016" s="89"/>
      <c r="M4016" s="89"/>
      <c r="N4016" s="264">
        <v>0</v>
      </c>
      <c r="O4016" s="264">
        <v>160</v>
      </c>
      <c r="P4016" s="89" t="s">
        <v>670</v>
      </c>
    </row>
    <row r="4017" spans="1:16" ht="51" hidden="1">
      <c r="A4017" s="261" t="s">
        <v>565</v>
      </c>
      <c r="B4017" s="89"/>
      <c r="C4017" s="262" t="s">
        <v>615</v>
      </c>
      <c r="D4017" s="84">
        <v>43626</v>
      </c>
      <c r="E4017" s="85" t="s">
        <v>7771</v>
      </c>
      <c r="F4017" s="85" t="s">
        <v>3</v>
      </c>
      <c r="G4017" s="85">
        <v>1749417</v>
      </c>
      <c r="H4017" s="89"/>
      <c r="I4017" s="263" t="s">
        <v>8674</v>
      </c>
      <c r="J4017" s="89"/>
      <c r="K4017" s="89"/>
      <c r="L4017" s="89"/>
      <c r="M4017" s="89"/>
      <c r="N4017" s="264">
        <v>0</v>
      </c>
      <c r="O4017" s="264">
        <v>1388</v>
      </c>
      <c r="P4017" s="89" t="s">
        <v>670</v>
      </c>
    </row>
    <row r="4018" spans="1:16" ht="63.75" hidden="1">
      <c r="A4018" s="261">
        <v>340</v>
      </c>
      <c r="B4018" s="89"/>
      <c r="C4018" s="262" t="s">
        <v>147</v>
      </c>
      <c r="D4018" s="84">
        <v>43626</v>
      </c>
      <c r="E4018" s="85" t="s">
        <v>7772</v>
      </c>
      <c r="F4018" s="85" t="s">
        <v>3</v>
      </c>
      <c r="G4018" s="85">
        <v>1749414</v>
      </c>
      <c r="H4018" s="89"/>
      <c r="I4018" s="263" t="s">
        <v>8675</v>
      </c>
      <c r="J4018" s="89"/>
      <c r="K4018" s="89"/>
      <c r="L4018" s="89"/>
      <c r="M4018" s="89"/>
      <c r="N4018" s="264">
        <v>0</v>
      </c>
      <c r="O4018" s="264">
        <v>64</v>
      </c>
      <c r="P4018" s="89" t="s">
        <v>670</v>
      </c>
    </row>
    <row r="4019" spans="1:16" ht="51" hidden="1">
      <c r="A4019" s="261" t="s">
        <v>565</v>
      </c>
      <c r="B4019" s="89"/>
      <c r="C4019" s="262" t="s">
        <v>615</v>
      </c>
      <c r="D4019" s="84">
        <v>43626</v>
      </c>
      <c r="E4019" s="85" t="s">
        <v>7773</v>
      </c>
      <c r="F4019" s="85" t="s">
        <v>3</v>
      </c>
      <c r="G4019" s="85">
        <v>1749413</v>
      </c>
      <c r="H4019" s="89"/>
      <c r="I4019" s="263" t="s">
        <v>8676</v>
      </c>
      <c r="J4019" s="89"/>
      <c r="K4019" s="89"/>
      <c r="L4019" s="89"/>
      <c r="M4019" s="89"/>
      <c r="N4019" s="264">
        <v>0</v>
      </c>
      <c r="O4019" s="264">
        <v>473</v>
      </c>
      <c r="P4019" s="89" t="s">
        <v>670</v>
      </c>
    </row>
    <row r="4020" spans="1:16" ht="63.75" hidden="1">
      <c r="A4020" s="261">
        <v>315</v>
      </c>
      <c r="B4020" s="89"/>
      <c r="C4020" s="262" t="s">
        <v>1352</v>
      </c>
      <c r="D4020" s="84">
        <v>43626</v>
      </c>
      <c r="E4020" s="85" t="s">
        <v>7774</v>
      </c>
      <c r="F4020" s="85" t="s">
        <v>3</v>
      </c>
      <c r="G4020" s="85">
        <v>1749412</v>
      </c>
      <c r="H4020" s="89"/>
      <c r="I4020" s="263" t="s">
        <v>8677</v>
      </c>
      <c r="J4020" s="89"/>
      <c r="K4020" s="89"/>
      <c r="L4020" s="89"/>
      <c r="M4020" s="89"/>
      <c r="N4020" s="264">
        <v>0</v>
      </c>
      <c r="O4020" s="264">
        <v>6292.89</v>
      </c>
      <c r="P4020" s="89" t="s">
        <v>670</v>
      </c>
    </row>
    <row r="4021" spans="1:16" ht="51" hidden="1">
      <c r="A4021" s="261">
        <v>15</v>
      </c>
      <c r="B4021" s="89"/>
      <c r="C4021" s="262" t="s">
        <v>42</v>
      </c>
      <c r="D4021" s="84">
        <v>43626</v>
      </c>
      <c r="E4021" s="85" t="s">
        <v>7775</v>
      </c>
      <c r="F4021" s="85" t="s">
        <v>3</v>
      </c>
      <c r="G4021" s="85">
        <v>1749376</v>
      </c>
      <c r="H4021" s="89"/>
      <c r="I4021" s="263" t="s">
        <v>8678</v>
      </c>
      <c r="J4021" s="89"/>
      <c r="K4021" s="89"/>
      <c r="L4021" s="89"/>
      <c r="M4021" s="89"/>
      <c r="N4021" s="264">
        <v>0</v>
      </c>
      <c r="O4021" s="264">
        <v>4160</v>
      </c>
      <c r="P4021" s="89" t="s">
        <v>670</v>
      </c>
    </row>
    <row r="4022" spans="1:16" ht="51" hidden="1">
      <c r="A4022" s="261">
        <v>15</v>
      </c>
      <c r="B4022" s="89"/>
      <c r="C4022" s="262" t="s">
        <v>42</v>
      </c>
      <c r="D4022" s="84">
        <v>43626</v>
      </c>
      <c r="E4022" s="85" t="s">
        <v>7776</v>
      </c>
      <c r="F4022" s="85" t="s">
        <v>3</v>
      </c>
      <c r="G4022" s="85">
        <v>1749375</v>
      </c>
      <c r="H4022" s="89"/>
      <c r="I4022" s="263" t="s">
        <v>8679</v>
      </c>
      <c r="J4022" s="89"/>
      <c r="K4022" s="89"/>
      <c r="L4022" s="89"/>
      <c r="M4022" s="89"/>
      <c r="N4022" s="264">
        <v>0</v>
      </c>
      <c r="O4022" s="264">
        <v>360</v>
      </c>
      <c r="P4022" s="89" t="s">
        <v>670</v>
      </c>
    </row>
    <row r="4023" spans="1:16" ht="51" hidden="1">
      <c r="A4023" s="261">
        <v>15</v>
      </c>
      <c r="B4023" s="89"/>
      <c r="C4023" s="262" t="s">
        <v>42</v>
      </c>
      <c r="D4023" s="84">
        <v>43626</v>
      </c>
      <c r="E4023" s="85" t="s">
        <v>7777</v>
      </c>
      <c r="F4023" s="85" t="s">
        <v>3</v>
      </c>
      <c r="G4023" s="85">
        <v>1749368</v>
      </c>
      <c r="H4023" s="89"/>
      <c r="I4023" s="263" t="s">
        <v>8680</v>
      </c>
      <c r="J4023" s="89"/>
      <c r="K4023" s="89"/>
      <c r="L4023" s="89"/>
      <c r="M4023" s="89"/>
      <c r="N4023" s="264">
        <v>0</v>
      </c>
      <c r="O4023" s="264">
        <v>200</v>
      </c>
      <c r="P4023" s="89" t="s">
        <v>670</v>
      </c>
    </row>
    <row r="4024" spans="1:16" ht="51" hidden="1">
      <c r="A4024" s="261">
        <v>526</v>
      </c>
      <c r="B4024" s="89"/>
      <c r="C4024" s="262" t="s">
        <v>610</v>
      </c>
      <c r="D4024" s="84">
        <v>43626</v>
      </c>
      <c r="E4024" s="85" t="s">
        <v>7778</v>
      </c>
      <c r="F4024" s="85" t="s">
        <v>3</v>
      </c>
      <c r="G4024" s="85">
        <v>1749457</v>
      </c>
      <c r="H4024" s="89"/>
      <c r="I4024" s="263" t="s">
        <v>8681</v>
      </c>
      <c r="J4024" s="89"/>
      <c r="K4024" s="89"/>
      <c r="L4024" s="89"/>
      <c r="M4024" s="89"/>
      <c r="N4024" s="264">
        <v>0</v>
      </c>
      <c r="O4024" s="264">
        <v>800</v>
      </c>
      <c r="P4024" s="89" t="s">
        <v>670</v>
      </c>
    </row>
    <row r="4025" spans="1:16" ht="63.75" hidden="1">
      <c r="A4025" s="261">
        <v>46</v>
      </c>
      <c r="B4025" s="89"/>
      <c r="C4025" s="262" t="s">
        <v>48</v>
      </c>
      <c r="D4025" s="84">
        <v>43626</v>
      </c>
      <c r="E4025" s="85" t="s">
        <v>7779</v>
      </c>
      <c r="F4025" s="85" t="s">
        <v>3</v>
      </c>
      <c r="G4025" s="85">
        <v>1749442</v>
      </c>
      <c r="H4025" s="89"/>
      <c r="I4025" s="263" t="s">
        <v>8682</v>
      </c>
      <c r="J4025" s="89"/>
      <c r="K4025" s="89"/>
      <c r="L4025" s="89"/>
      <c r="M4025" s="89"/>
      <c r="N4025" s="264">
        <v>0</v>
      </c>
      <c r="O4025" s="264">
        <v>371</v>
      </c>
      <c r="P4025" s="89" t="s">
        <v>670</v>
      </c>
    </row>
    <row r="4026" spans="1:16" ht="38.25" hidden="1">
      <c r="A4026" s="261">
        <v>35</v>
      </c>
      <c r="B4026" s="89"/>
      <c r="C4026" s="262" t="s">
        <v>46</v>
      </c>
      <c r="D4026" s="84">
        <v>43626</v>
      </c>
      <c r="E4026" s="85" t="s">
        <v>7780</v>
      </c>
      <c r="F4026" s="85" t="s">
        <v>3</v>
      </c>
      <c r="G4026" s="85">
        <v>1749419</v>
      </c>
      <c r="H4026" s="89"/>
      <c r="I4026" s="263" t="s">
        <v>8683</v>
      </c>
      <c r="J4026" s="89"/>
      <c r="K4026" s="89"/>
      <c r="L4026" s="89"/>
      <c r="M4026" s="89"/>
      <c r="N4026" s="264">
        <v>0</v>
      </c>
      <c r="O4026" s="264">
        <v>1203.3900000000001</v>
      </c>
      <c r="P4026" s="89" t="s">
        <v>670</v>
      </c>
    </row>
    <row r="4027" spans="1:16" ht="51" hidden="1">
      <c r="A4027" s="261">
        <v>661</v>
      </c>
      <c r="B4027" s="89"/>
      <c r="C4027" s="262" t="s">
        <v>189</v>
      </c>
      <c r="D4027" s="84">
        <v>43626</v>
      </c>
      <c r="E4027" s="85" t="s">
        <v>7781</v>
      </c>
      <c r="F4027" s="85" t="s">
        <v>3</v>
      </c>
      <c r="G4027" s="85">
        <v>1749399</v>
      </c>
      <c r="H4027" s="89"/>
      <c r="I4027" s="263" t="s">
        <v>8684</v>
      </c>
      <c r="J4027" s="89"/>
      <c r="K4027" s="89"/>
      <c r="L4027" s="89"/>
      <c r="M4027" s="89"/>
      <c r="N4027" s="264">
        <v>0</v>
      </c>
      <c r="O4027" s="264">
        <v>20654.82</v>
      </c>
      <c r="P4027" s="89" t="s">
        <v>670</v>
      </c>
    </row>
    <row r="4028" spans="1:16" ht="51" hidden="1">
      <c r="A4028" s="261">
        <v>660</v>
      </c>
      <c r="B4028" s="89"/>
      <c r="C4028" s="262" t="s">
        <v>188</v>
      </c>
      <c r="D4028" s="84">
        <v>43626</v>
      </c>
      <c r="E4028" s="85" t="s">
        <v>7782</v>
      </c>
      <c r="F4028" s="85" t="s">
        <v>3</v>
      </c>
      <c r="G4028" s="85">
        <v>1749453</v>
      </c>
      <c r="H4028" s="89"/>
      <c r="I4028" s="263" t="s">
        <v>8685</v>
      </c>
      <c r="J4028" s="89"/>
      <c r="K4028" s="89"/>
      <c r="L4028" s="89"/>
      <c r="M4028" s="89"/>
      <c r="N4028" s="264">
        <v>0</v>
      </c>
      <c r="O4028" s="264">
        <v>38.06</v>
      </c>
      <c r="P4028" s="89" t="s">
        <v>670</v>
      </c>
    </row>
    <row r="4029" spans="1:16" ht="63.75" hidden="1">
      <c r="A4029" s="261">
        <v>291</v>
      </c>
      <c r="B4029" s="89"/>
      <c r="C4029" s="262" t="s">
        <v>129</v>
      </c>
      <c r="D4029" s="84">
        <v>43626</v>
      </c>
      <c r="E4029" s="85" t="s">
        <v>7783</v>
      </c>
      <c r="F4029" s="85" t="s">
        <v>3</v>
      </c>
      <c r="G4029" s="85">
        <v>1749454</v>
      </c>
      <c r="H4029" s="89"/>
      <c r="I4029" s="263" t="s">
        <v>8686</v>
      </c>
      <c r="J4029" s="89"/>
      <c r="K4029" s="89"/>
      <c r="L4029" s="89"/>
      <c r="M4029" s="89"/>
      <c r="N4029" s="264">
        <v>0</v>
      </c>
      <c r="O4029" s="264">
        <v>62201.200000000004</v>
      </c>
      <c r="P4029" s="89" t="s">
        <v>670</v>
      </c>
    </row>
    <row r="4030" spans="1:16" ht="51" hidden="1">
      <c r="A4030" s="261">
        <v>130</v>
      </c>
      <c r="B4030" s="89"/>
      <c r="C4030" s="262" t="s">
        <v>67</v>
      </c>
      <c r="D4030" s="84">
        <v>43626</v>
      </c>
      <c r="E4030" s="85" t="s">
        <v>7784</v>
      </c>
      <c r="F4030" s="85" t="s">
        <v>3</v>
      </c>
      <c r="G4030" s="85">
        <v>1749379</v>
      </c>
      <c r="H4030" s="89"/>
      <c r="I4030" s="263" t="s">
        <v>8687</v>
      </c>
      <c r="J4030" s="89"/>
      <c r="K4030" s="89"/>
      <c r="L4030" s="89"/>
      <c r="M4030" s="89"/>
      <c r="N4030" s="264">
        <v>0</v>
      </c>
      <c r="O4030" s="264">
        <v>222</v>
      </c>
      <c r="P4030" s="89" t="s">
        <v>670</v>
      </c>
    </row>
    <row r="4031" spans="1:16" ht="51" hidden="1">
      <c r="A4031" s="261">
        <v>130</v>
      </c>
      <c r="B4031" s="89"/>
      <c r="C4031" s="262" t="s">
        <v>67</v>
      </c>
      <c r="D4031" s="84">
        <v>43626</v>
      </c>
      <c r="E4031" s="85" t="s">
        <v>7785</v>
      </c>
      <c r="F4031" s="85" t="s">
        <v>3</v>
      </c>
      <c r="G4031" s="85">
        <v>1749384</v>
      </c>
      <c r="H4031" s="89"/>
      <c r="I4031" s="263" t="s">
        <v>8688</v>
      </c>
      <c r="J4031" s="89"/>
      <c r="K4031" s="89"/>
      <c r="L4031" s="89"/>
      <c r="M4031" s="89"/>
      <c r="N4031" s="264">
        <v>0</v>
      </c>
      <c r="O4031" s="264">
        <v>222</v>
      </c>
      <c r="P4031" s="89" t="s">
        <v>670</v>
      </c>
    </row>
    <row r="4032" spans="1:16" ht="63.75" hidden="1">
      <c r="A4032" s="261" t="s">
        <v>556</v>
      </c>
      <c r="B4032" s="89"/>
      <c r="C4032" s="262" t="s">
        <v>616</v>
      </c>
      <c r="D4032" s="84">
        <v>43626</v>
      </c>
      <c r="E4032" s="85" t="s">
        <v>7786</v>
      </c>
      <c r="F4032" s="85" t="s">
        <v>671</v>
      </c>
      <c r="G4032" s="85">
        <v>484203</v>
      </c>
      <c r="H4032" s="89"/>
      <c r="I4032" s="263" t="s">
        <v>8689</v>
      </c>
      <c r="J4032" s="89"/>
      <c r="K4032" s="89"/>
      <c r="L4032" s="89"/>
      <c r="M4032" s="89"/>
      <c r="N4032" s="264">
        <v>0</v>
      </c>
      <c r="O4032" s="264">
        <v>418451</v>
      </c>
      <c r="P4032" s="89" t="s">
        <v>670</v>
      </c>
    </row>
    <row r="4033" spans="1:16" ht="63.75" hidden="1">
      <c r="A4033" s="261" t="s">
        <v>556</v>
      </c>
      <c r="B4033" s="89"/>
      <c r="C4033" s="262" t="s">
        <v>616</v>
      </c>
      <c r="D4033" s="84">
        <v>43626</v>
      </c>
      <c r="E4033" s="85" t="s">
        <v>7787</v>
      </c>
      <c r="F4033" s="85" t="s">
        <v>671</v>
      </c>
      <c r="G4033" s="85">
        <v>484227</v>
      </c>
      <c r="H4033" s="89"/>
      <c r="I4033" s="263" t="s">
        <v>8690</v>
      </c>
      <c r="J4033" s="89"/>
      <c r="K4033" s="89"/>
      <c r="L4033" s="89"/>
      <c r="M4033" s="89"/>
      <c r="N4033" s="264">
        <v>0</v>
      </c>
      <c r="O4033" s="264">
        <v>30120</v>
      </c>
      <c r="P4033" s="89" t="s">
        <v>670</v>
      </c>
    </row>
    <row r="4034" spans="1:16" ht="63.75" hidden="1">
      <c r="A4034" s="261">
        <v>291</v>
      </c>
      <c r="B4034" s="89"/>
      <c r="C4034" s="262" t="s">
        <v>129</v>
      </c>
      <c r="D4034" s="84">
        <v>43626</v>
      </c>
      <c r="E4034" s="85" t="s">
        <v>7788</v>
      </c>
      <c r="F4034" s="85" t="s">
        <v>11</v>
      </c>
      <c r="G4034" s="85">
        <v>1061227</v>
      </c>
      <c r="H4034" s="89"/>
      <c r="I4034" s="263" t="s">
        <v>8691</v>
      </c>
      <c r="J4034" s="89"/>
      <c r="K4034" s="89"/>
      <c r="L4034" s="89"/>
      <c r="M4034" s="89"/>
      <c r="N4034" s="264">
        <v>50</v>
      </c>
      <c r="O4034" s="264">
        <v>0</v>
      </c>
      <c r="P4034" s="89" t="s">
        <v>670</v>
      </c>
    </row>
    <row r="4035" spans="1:16" ht="51" hidden="1">
      <c r="A4035" s="261" t="s">
        <v>557</v>
      </c>
      <c r="B4035" s="89"/>
      <c r="C4035" s="262" t="s">
        <v>777</v>
      </c>
      <c r="D4035" s="84">
        <v>43626</v>
      </c>
      <c r="E4035" s="85" t="s">
        <v>7789</v>
      </c>
      <c r="F4035" s="85" t="s">
        <v>11</v>
      </c>
      <c r="G4035" s="85">
        <v>956391</v>
      </c>
      <c r="H4035" s="89"/>
      <c r="I4035" s="263" t="s">
        <v>8692</v>
      </c>
      <c r="J4035" s="89"/>
      <c r="K4035" s="89"/>
      <c r="L4035" s="89"/>
      <c r="M4035" s="89"/>
      <c r="N4035" s="264">
        <v>807.55</v>
      </c>
      <c r="O4035" s="264">
        <v>0</v>
      </c>
      <c r="P4035" s="89" t="s">
        <v>670</v>
      </c>
    </row>
    <row r="4036" spans="1:16" ht="51" hidden="1">
      <c r="A4036" s="261">
        <v>513</v>
      </c>
      <c r="B4036" s="89"/>
      <c r="C4036" s="262" t="s">
        <v>171</v>
      </c>
      <c r="D4036" s="84">
        <v>43626</v>
      </c>
      <c r="E4036" s="85" t="s">
        <v>7790</v>
      </c>
      <c r="F4036" s="85" t="s">
        <v>15</v>
      </c>
      <c r="G4036" s="85">
        <v>1061337</v>
      </c>
      <c r="H4036" s="89"/>
      <c r="I4036" s="263" t="s">
        <v>746</v>
      </c>
      <c r="J4036" s="89"/>
      <c r="K4036" s="89"/>
      <c r="L4036" s="89"/>
      <c r="M4036" s="89"/>
      <c r="N4036" s="264">
        <v>50</v>
      </c>
      <c r="O4036" s="264">
        <v>0</v>
      </c>
      <c r="P4036" s="89" t="s">
        <v>670</v>
      </c>
    </row>
    <row r="4037" spans="1:16" ht="76.5" hidden="1">
      <c r="A4037" s="261">
        <v>291</v>
      </c>
      <c r="B4037" s="89"/>
      <c r="C4037" s="262" t="s">
        <v>129</v>
      </c>
      <c r="D4037" s="84">
        <v>43626</v>
      </c>
      <c r="E4037" s="85" t="s">
        <v>7791</v>
      </c>
      <c r="F4037" s="85" t="s">
        <v>6</v>
      </c>
      <c r="G4037" s="85">
        <v>1129736</v>
      </c>
      <c r="H4037" s="89"/>
      <c r="I4037" s="263" t="s">
        <v>8693</v>
      </c>
      <c r="J4037" s="89"/>
      <c r="K4037" s="89"/>
      <c r="L4037" s="89"/>
      <c r="M4037" s="89"/>
      <c r="N4037" s="264">
        <v>0</v>
      </c>
      <c r="O4037" s="264">
        <v>39208475.68</v>
      </c>
      <c r="P4037" s="89" t="s">
        <v>670</v>
      </c>
    </row>
    <row r="4038" spans="1:16" ht="76.5" hidden="1">
      <c r="A4038" s="261" t="s">
        <v>556</v>
      </c>
      <c r="B4038" s="89"/>
      <c r="C4038" s="262" t="s">
        <v>616</v>
      </c>
      <c r="D4038" s="84">
        <v>43626</v>
      </c>
      <c r="E4038" s="85" t="s">
        <v>7792</v>
      </c>
      <c r="F4038" s="85" t="s">
        <v>6</v>
      </c>
      <c r="G4038" s="85">
        <v>956568</v>
      </c>
      <c r="H4038" s="89"/>
      <c r="I4038" s="263" t="s">
        <v>8694</v>
      </c>
      <c r="J4038" s="89"/>
      <c r="K4038" s="89"/>
      <c r="L4038" s="89"/>
      <c r="M4038" s="89"/>
      <c r="N4038" s="264">
        <v>0</v>
      </c>
      <c r="O4038" s="264">
        <v>3510.19</v>
      </c>
      <c r="P4038" s="89" t="s">
        <v>670</v>
      </c>
    </row>
    <row r="4039" spans="1:16" ht="76.5" hidden="1">
      <c r="A4039" s="261" t="s">
        <v>557</v>
      </c>
      <c r="B4039" s="89"/>
      <c r="C4039" s="262" t="s">
        <v>777</v>
      </c>
      <c r="D4039" s="84">
        <v>43626</v>
      </c>
      <c r="E4039" s="85" t="s">
        <v>7793</v>
      </c>
      <c r="F4039" s="85" t="s">
        <v>6</v>
      </c>
      <c r="G4039" s="85">
        <v>1130082</v>
      </c>
      <c r="H4039" s="89"/>
      <c r="I4039" s="263" t="s">
        <v>8695</v>
      </c>
      <c r="J4039" s="89"/>
      <c r="K4039" s="89"/>
      <c r="L4039" s="89"/>
      <c r="M4039" s="89"/>
      <c r="N4039" s="264">
        <v>0</v>
      </c>
      <c r="O4039" s="264">
        <v>100000</v>
      </c>
      <c r="P4039" s="89" t="s">
        <v>670</v>
      </c>
    </row>
    <row r="4040" spans="1:16" ht="89.25" hidden="1">
      <c r="A4040" s="261" t="s">
        <v>556</v>
      </c>
      <c r="B4040" s="89"/>
      <c r="C4040" s="262" t="s">
        <v>616</v>
      </c>
      <c r="D4040" s="84">
        <v>43626</v>
      </c>
      <c r="E4040" s="85" t="s">
        <v>7794</v>
      </c>
      <c r="F4040" s="85" t="s">
        <v>6</v>
      </c>
      <c r="G4040" s="85">
        <v>956568</v>
      </c>
      <c r="H4040" s="89"/>
      <c r="I4040" s="263" t="s">
        <v>8696</v>
      </c>
      <c r="J4040" s="89"/>
      <c r="K4040" s="89"/>
      <c r="L4040" s="89"/>
      <c r="M4040" s="89"/>
      <c r="N4040" s="264">
        <v>0</v>
      </c>
      <c r="O4040" s="264">
        <v>14545.9</v>
      </c>
      <c r="P4040" s="89" t="s">
        <v>670</v>
      </c>
    </row>
    <row r="4041" spans="1:16" ht="76.5" hidden="1">
      <c r="A4041" s="261" t="s">
        <v>556</v>
      </c>
      <c r="B4041" s="89"/>
      <c r="C4041" s="262" t="s">
        <v>616</v>
      </c>
      <c r="D4041" s="84">
        <v>43626</v>
      </c>
      <c r="E4041" s="85" t="s">
        <v>7795</v>
      </c>
      <c r="F4041" s="85" t="s">
        <v>6</v>
      </c>
      <c r="G4041" s="85">
        <v>956568</v>
      </c>
      <c r="H4041" s="89"/>
      <c r="I4041" s="263" t="s">
        <v>8697</v>
      </c>
      <c r="J4041" s="89"/>
      <c r="K4041" s="89"/>
      <c r="L4041" s="89"/>
      <c r="M4041" s="89"/>
      <c r="N4041" s="264">
        <v>0</v>
      </c>
      <c r="O4041" s="264">
        <v>5323.83</v>
      </c>
      <c r="P4041" s="89" t="s">
        <v>670</v>
      </c>
    </row>
    <row r="4042" spans="1:16" ht="51" hidden="1">
      <c r="A4042" s="261">
        <v>513</v>
      </c>
      <c r="B4042" s="89"/>
      <c r="C4042" s="262" t="s">
        <v>171</v>
      </c>
      <c r="D4042" s="84">
        <v>43626</v>
      </c>
      <c r="E4042" s="85" t="s">
        <v>7796</v>
      </c>
      <c r="F4042" s="85" t="s">
        <v>15</v>
      </c>
      <c r="G4042" s="85">
        <v>1061935</v>
      </c>
      <c r="H4042" s="89"/>
      <c r="I4042" s="263" t="s">
        <v>8698</v>
      </c>
      <c r="J4042" s="89"/>
      <c r="K4042" s="89"/>
      <c r="L4042" s="89"/>
      <c r="M4042" s="89"/>
      <c r="N4042" s="264">
        <v>50</v>
      </c>
      <c r="O4042" s="264">
        <v>0</v>
      </c>
      <c r="P4042" s="89" t="s">
        <v>670</v>
      </c>
    </row>
    <row r="4043" spans="1:16" ht="51" hidden="1">
      <c r="A4043" s="261">
        <v>513</v>
      </c>
      <c r="B4043" s="89"/>
      <c r="C4043" s="262" t="s">
        <v>171</v>
      </c>
      <c r="D4043" s="84">
        <v>43626</v>
      </c>
      <c r="E4043" s="85" t="s">
        <v>7797</v>
      </c>
      <c r="F4043" s="85" t="s">
        <v>15</v>
      </c>
      <c r="G4043" s="85">
        <v>1061937</v>
      </c>
      <c r="H4043" s="89"/>
      <c r="I4043" s="263" t="s">
        <v>3219</v>
      </c>
      <c r="J4043" s="89"/>
      <c r="K4043" s="89"/>
      <c r="L4043" s="89"/>
      <c r="M4043" s="89"/>
      <c r="N4043" s="264">
        <v>50</v>
      </c>
      <c r="O4043" s="264">
        <v>0</v>
      </c>
      <c r="P4043" s="89" t="s">
        <v>670</v>
      </c>
    </row>
    <row r="4044" spans="1:16" ht="51" hidden="1">
      <c r="A4044" s="261">
        <v>117</v>
      </c>
      <c r="B4044" s="89"/>
      <c r="C4044" s="262" t="s">
        <v>62</v>
      </c>
      <c r="D4044" s="84">
        <v>43626</v>
      </c>
      <c r="E4044" s="85" t="s">
        <v>7798</v>
      </c>
      <c r="F4044" s="85" t="s">
        <v>11</v>
      </c>
      <c r="G4044" s="85">
        <v>956549</v>
      </c>
      <c r="H4044" s="89"/>
      <c r="I4044" s="263" t="s">
        <v>8699</v>
      </c>
      <c r="J4044" s="89"/>
      <c r="K4044" s="89"/>
      <c r="L4044" s="89"/>
      <c r="M4044" s="89"/>
      <c r="N4044" s="264">
        <v>50</v>
      </c>
      <c r="O4044" s="264">
        <v>0</v>
      </c>
      <c r="P4044" s="89" t="s">
        <v>670</v>
      </c>
    </row>
    <row r="4045" spans="1:16" ht="51" hidden="1">
      <c r="A4045" s="261">
        <v>66</v>
      </c>
      <c r="B4045" s="89"/>
      <c r="C4045" s="262" t="s">
        <v>52</v>
      </c>
      <c r="D4045" s="84">
        <v>43626</v>
      </c>
      <c r="E4045" s="85" t="s">
        <v>7799</v>
      </c>
      <c r="F4045" s="85" t="s">
        <v>6</v>
      </c>
      <c r="G4045" s="85">
        <v>956602</v>
      </c>
      <c r="H4045" s="89"/>
      <c r="I4045" s="263" t="s">
        <v>8700</v>
      </c>
      <c r="J4045" s="89"/>
      <c r="K4045" s="89"/>
      <c r="L4045" s="89"/>
      <c r="M4045" s="89"/>
      <c r="N4045" s="264">
        <v>0</v>
      </c>
      <c r="O4045" s="264">
        <v>139891.18</v>
      </c>
      <c r="P4045" s="89" t="s">
        <v>670</v>
      </c>
    </row>
    <row r="4046" spans="1:16" ht="51" hidden="1">
      <c r="A4046" s="261">
        <v>513</v>
      </c>
      <c r="B4046" s="89"/>
      <c r="C4046" s="262" t="s">
        <v>171</v>
      </c>
      <c r="D4046" s="84">
        <v>43626</v>
      </c>
      <c r="E4046" s="85" t="s">
        <v>7800</v>
      </c>
      <c r="F4046" s="85" t="s">
        <v>15</v>
      </c>
      <c r="G4046" s="85">
        <v>1062194</v>
      </c>
      <c r="H4046" s="89"/>
      <c r="I4046" s="263" t="s">
        <v>8701</v>
      </c>
      <c r="J4046" s="89"/>
      <c r="K4046" s="89"/>
      <c r="L4046" s="89"/>
      <c r="M4046" s="89"/>
      <c r="N4046" s="264">
        <v>50</v>
      </c>
      <c r="O4046" s="264">
        <v>0</v>
      </c>
      <c r="P4046" s="89" t="s">
        <v>670</v>
      </c>
    </row>
    <row r="4047" spans="1:16" ht="51" hidden="1">
      <c r="A4047" s="261">
        <v>513</v>
      </c>
      <c r="B4047" s="89"/>
      <c r="C4047" s="262" t="s">
        <v>171</v>
      </c>
      <c r="D4047" s="84">
        <v>43626</v>
      </c>
      <c r="E4047" s="85" t="s">
        <v>7801</v>
      </c>
      <c r="F4047" s="85" t="s">
        <v>15</v>
      </c>
      <c r="G4047" s="85">
        <v>1062199</v>
      </c>
      <c r="H4047" s="89"/>
      <c r="I4047" s="263" t="s">
        <v>8702</v>
      </c>
      <c r="J4047" s="89"/>
      <c r="K4047" s="89"/>
      <c r="L4047" s="89"/>
      <c r="M4047" s="89"/>
      <c r="N4047" s="264">
        <v>50</v>
      </c>
      <c r="O4047" s="264">
        <v>0</v>
      </c>
      <c r="P4047" s="89" t="s">
        <v>670</v>
      </c>
    </row>
    <row r="4048" spans="1:16" ht="89.25" hidden="1">
      <c r="A4048" s="261">
        <v>291</v>
      </c>
      <c r="B4048" s="89"/>
      <c r="C4048" s="262" t="s">
        <v>129</v>
      </c>
      <c r="D4048" s="84">
        <v>43626</v>
      </c>
      <c r="E4048" s="85" t="s">
        <v>7802</v>
      </c>
      <c r="F4048" s="85" t="s">
        <v>11</v>
      </c>
      <c r="G4048" s="85">
        <v>956534</v>
      </c>
      <c r="H4048" s="89"/>
      <c r="I4048" s="263" t="s">
        <v>8703</v>
      </c>
      <c r="J4048" s="89"/>
      <c r="K4048" s="89"/>
      <c r="L4048" s="89"/>
      <c r="M4048" s="89"/>
      <c r="N4048" s="264">
        <v>270</v>
      </c>
      <c r="O4048" s="264">
        <v>0</v>
      </c>
      <c r="P4048" s="89" t="s">
        <v>670</v>
      </c>
    </row>
    <row r="4049" spans="1:16" ht="63.75" hidden="1">
      <c r="A4049" s="261">
        <v>86</v>
      </c>
      <c r="B4049" s="89"/>
      <c r="C4049" s="262" t="s">
        <v>56</v>
      </c>
      <c r="D4049" s="84">
        <v>43627</v>
      </c>
      <c r="E4049" s="85" t="s">
        <v>7803</v>
      </c>
      <c r="F4049" s="85" t="s">
        <v>3</v>
      </c>
      <c r="G4049" s="85">
        <v>1749975</v>
      </c>
      <c r="H4049" s="89"/>
      <c r="I4049" s="263" t="s">
        <v>8704</v>
      </c>
      <c r="J4049" s="89"/>
      <c r="K4049" s="89"/>
      <c r="L4049" s="89"/>
      <c r="M4049" s="89"/>
      <c r="N4049" s="264">
        <v>0</v>
      </c>
      <c r="O4049" s="264">
        <v>856.5</v>
      </c>
      <c r="P4049" s="89" t="s">
        <v>670</v>
      </c>
    </row>
    <row r="4050" spans="1:16" ht="63.75" hidden="1">
      <c r="A4050" s="261">
        <v>35</v>
      </c>
      <c r="B4050" s="89"/>
      <c r="C4050" s="262" t="s">
        <v>46</v>
      </c>
      <c r="D4050" s="84">
        <v>43627</v>
      </c>
      <c r="E4050" s="85" t="s">
        <v>7804</v>
      </c>
      <c r="F4050" s="85" t="s">
        <v>3</v>
      </c>
      <c r="G4050" s="85">
        <v>1749936</v>
      </c>
      <c r="H4050" s="89"/>
      <c r="I4050" s="263" t="s">
        <v>8705</v>
      </c>
      <c r="J4050" s="89"/>
      <c r="K4050" s="89"/>
      <c r="L4050" s="89"/>
      <c r="M4050" s="89"/>
      <c r="N4050" s="264">
        <v>0</v>
      </c>
      <c r="O4050" s="264">
        <v>1020</v>
      </c>
      <c r="P4050" s="89" t="s">
        <v>670</v>
      </c>
    </row>
    <row r="4051" spans="1:16" ht="38.25" hidden="1">
      <c r="A4051" s="261" t="s">
        <v>565</v>
      </c>
      <c r="B4051" s="89"/>
      <c r="C4051" s="262" t="s">
        <v>615</v>
      </c>
      <c r="D4051" s="84">
        <v>43627</v>
      </c>
      <c r="E4051" s="85" t="s">
        <v>7805</v>
      </c>
      <c r="F4051" s="85" t="s">
        <v>3</v>
      </c>
      <c r="G4051" s="85">
        <v>1749929</v>
      </c>
      <c r="H4051" s="89"/>
      <c r="I4051" s="263" t="s">
        <v>8706</v>
      </c>
      <c r="J4051" s="89"/>
      <c r="K4051" s="89"/>
      <c r="L4051" s="89"/>
      <c r="M4051" s="89"/>
      <c r="N4051" s="264">
        <v>0</v>
      </c>
      <c r="O4051" s="264">
        <v>938.5</v>
      </c>
      <c r="P4051" s="89" t="s">
        <v>670</v>
      </c>
    </row>
    <row r="4052" spans="1:16" ht="51" hidden="1">
      <c r="A4052" s="261" t="s">
        <v>565</v>
      </c>
      <c r="B4052" s="89"/>
      <c r="C4052" s="262" t="s">
        <v>615</v>
      </c>
      <c r="D4052" s="84">
        <v>43627</v>
      </c>
      <c r="E4052" s="85" t="s">
        <v>7806</v>
      </c>
      <c r="F4052" s="85" t="s">
        <v>3</v>
      </c>
      <c r="G4052" s="85">
        <v>1749928</v>
      </c>
      <c r="H4052" s="89"/>
      <c r="I4052" s="263" t="s">
        <v>8707</v>
      </c>
      <c r="J4052" s="89"/>
      <c r="K4052" s="89"/>
      <c r="L4052" s="89"/>
      <c r="M4052" s="89"/>
      <c r="N4052" s="264">
        <v>0</v>
      </c>
      <c r="O4052" s="264">
        <v>3055.3</v>
      </c>
      <c r="P4052" s="89" t="s">
        <v>670</v>
      </c>
    </row>
    <row r="4053" spans="1:16" ht="38.25" hidden="1">
      <c r="A4053" s="261" t="s">
        <v>565</v>
      </c>
      <c r="B4053" s="89"/>
      <c r="C4053" s="262" t="s">
        <v>615</v>
      </c>
      <c r="D4053" s="84">
        <v>43627</v>
      </c>
      <c r="E4053" s="85" t="s">
        <v>7807</v>
      </c>
      <c r="F4053" s="85" t="s">
        <v>3</v>
      </c>
      <c r="G4053" s="85">
        <v>1749927</v>
      </c>
      <c r="H4053" s="89"/>
      <c r="I4053" s="263" t="s">
        <v>8708</v>
      </c>
      <c r="J4053" s="89"/>
      <c r="K4053" s="89"/>
      <c r="L4053" s="89"/>
      <c r="M4053" s="89"/>
      <c r="N4053" s="264">
        <v>0</v>
      </c>
      <c r="O4053" s="264">
        <v>321.60000000000002</v>
      </c>
      <c r="P4053" s="89" t="s">
        <v>670</v>
      </c>
    </row>
    <row r="4054" spans="1:16" ht="38.25" hidden="1">
      <c r="A4054" s="261" t="s">
        <v>565</v>
      </c>
      <c r="B4054" s="89"/>
      <c r="C4054" s="262" t="s">
        <v>615</v>
      </c>
      <c r="D4054" s="84">
        <v>43627</v>
      </c>
      <c r="E4054" s="85" t="s">
        <v>7808</v>
      </c>
      <c r="F4054" s="85" t="s">
        <v>3</v>
      </c>
      <c r="G4054" s="85">
        <v>1749925</v>
      </c>
      <c r="H4054" s="89"/>
      <c r="I4054" s="263" t="s">
        <v>2188</v>
      </c>
      <c r="J4054" s="89"/>
      <c r="K4054" s="89"/>
      <c r="L4054" s="89"/>
      <c r="M4054" s="89"/>
      <c r="N4054" s="264">
        <v>0</v>
      </c>
      <c r="O4054" s="264">
        <v>1739.6000000000001</v>
      </c>
      <c r="P4054" s="89" t="s">
        <v>670</v>
      </c>
    </row>
    <row r="4055" spans="1:16" ht="51" hidden="1">
      <c r="A4055" s="261">
        <v>46</v>
      </c>
      <c r="B4055" s="89"/>
      <c r="C4055" s="262" t="s">
        <v>48</v>
      </c>
      <c r="D4055" s="84">
        <v>43627</v>
      </c>
      <c r="E4055" s="85" t="s">
        <v>7809</v>
      </c>
      <c r="F4055" s="85" t="s">
        <v>3</v>
      </c>
      <c r="G4055" s="85">
        <v>1749923</v>
      </c>
      <c r="H4055" s="89"/>
      <c r="I4055" s="263" t="s">
        <v>8709</v>
      </c>
      <c r="J4055" s="89"/>
      <c r="K4055" s="89"/>
      <c r="L4055" s="89"/>
      <c r="M4055" s="89"/>
      <c r="N4055" s="264">
        <v>0</v>
      </c>
      <c r="O4055" s="264">
        <v>1400</v>
      </c>
      <c r="P4055" s="89" t="s">
        <v>670</v>
      </c>
    </row>
    <row r="4056" spans="1:16" ht="51" hidden="1">
      <c r="A4056" s="261">
        <v>35</v>
      </c>
      <c r="B4056" s="89"/>
      <c r="C4056" s="262" t="s">
        <v>46</v>
      </c>
      <c r="D4056" s="84">
        <v>43627</v>
      </c>
      <c r="E4056" s="85" t="s">
        <v>7810</v>
      </c>
      <c r="F4056" s="85" t="s">
        <v>3</v>
      </c>
      <c r="G4056" s="85">
        <v>1750048</v>
      </c>
      <c r="H4056" s="89"/>
      <c r="I4056" s="263" t="s">
        <v>8710</v>
      </c>
      <c r="J4056" s="89"/>
      <c r="K4056" s="89"/>
      <c r="L4056" s="89"/>
      <c r="M4056" s="89"/>
      <c r="N4056" s="264">
        <v>0</v>
      </c>
      <c r="O4056" s="264">
        <v>733</v>
      </c>
      <c r="P4056" s="89" t="s">
        <v>670</v>
      </c>
    </row>
    <row r="4057" spans="1:16" ht="51" hidden="1">
      <c r="A4057" s="261">
        <v>66</v>
      </c>
      <c r="B4057" s="89"/>
      <c r="C4057" s="262" t="s">
        <v>52</v>
      </c>
      <c r="D4057" s="84">
        <v>43627</v>
      </c>
      <c r="E4057" s="85" t="s">
        <v>7811</v>
      </c>
      <c r="F4057" s="85" t="s">
        <v>3</v>
      </c>
      <c r="G4057" s="85">
        <v>1750039</v>
      </c>
      <c r="H4057" s="89"/>
      <c r="I4057" s="263" t="s">
        <v>8711</v>
      </c>
      <c r="J4057" s="89"/>
      <c r="K4057" s="89"/>
      <c r="L4057" s="89"/>
      <c r="M4057" s="89"/>
      <c r="N4057" s="264">
        <v>0</v>
      </c>
      <c r="O4057" s="264">
        <v>450</v>
      </c>
      <c r="P4057" s="89" t="s">
        <v>670</v>
      </c>
    </row>
    <row r="4058" spans="1:16" ht="51" hidden="1">
      <c r="A4058" s="261" t="s">
        <v>565</v>
      </c>
      <c r="B4058" s="89"/>
      <c r="C4058" s="262" t="s">
        <v>615</v>
      </c>
      <c r="D4058" s="84">
        <v>43627</v>
      </c>
      <c r="E4058" s="85" t="s">
        <v>7812</v>
      </c>
      <c r="F4058" s="85" t="s">
        <v>3</v>
      </c>
      <c r="G4058" s="85">
        <v>1750003</v>
      </c>
      <c r="H4058" s="89"/>
      <c r="I4058" s="263" t="s">
        <v>8712</v>
      </c>
      <c r="J4058" s="89"/>
      <c r="K4058" s="89"/>
      <c r="L4058" s="89"/>
      <c r="M4058" s="89"/>
      <c r="N4058" s="264">
        <v>0</v>
      </c>
      <c r="O4058" s="264">
        <v>2250</v>
      </c>
      <c r="P4058" s="89" t="s">
        <v>670</v>
      </c>
    </row>
    <row r="4059" spans="1:16" ht="38.25" hidden="1">
      <c r="A4059" s="261" t="s">
        <v>565</v>
      </c>
      <c r="B4059" s="89"/>
      <c r="C4059" s="262" t="s">
        <v>615</v>
      </c>
      <c r="D4059" s="84">
        <v>43627</v>
      </c>
      <c r="E4059" s="85" t="s">
        <v>7813</v>
      </c>
      <c r="F4059" s="85" t="s">
        <v>3</v>
      </c>
      <c r="G4059" s="85">
        <v>1750002</v>
      </c>
      <c r="H4059" s="89"/>
      <c r="I4059" s="263" t="s">
        <v>8713</v>
      </c>
      <c r="J4059" s="89"/>
      <c r="K4059" s="89"/>
      <c r="L4059" s="89"/>
      <c r="M4059" s="89"/>
      <c r="N4059" s="264">
        <v>0</v>
      </c>
      <c r="O4059" s="264">
        <v>0.77</v>
      </c>
      <c r="P4059" s="89" t="s">
        <v>670</v>
      </c>
    </row>
    <row r="4060" spans="1:16" ht="51" hidden="1">
      <c r="A4060" s="261">
        <v>526</v>
      </c>
      <c r="B4060" s="89"/>
      <c r="C4060" s="262" t="s">
        <v>610</v>
      </c>
      <c r="D4060" s="84">
        <v>43627</v>
      </c>
      <c r="E4060" s="85" t="s">
        <v>7814</v>
      </c>
      <c r="F4060" s="85" t="s">
        <v>3</v>
      </c>
      <c r="G4060" s="85">
        <v>1749987</v>
      </c>
      <c r="H4060" s="89"/>
      <c r="I4060" s="263" t="s">
        <v>8714</v>
      </c>
      <c r="J4060" s="89"/>
      <c r="K4060" s="89"/>
      <c r="L4060" s="89"/>
      <c r="M4060" s="89"/>
      <c r="N4060" s="264">
        <v>0</v>
      </c>
      <c r="O4060" s="264">
        <v>56</v>
      </c>
      <c r="P4060" s="89" t="s">
        <v>670</v>
      </c>
    </row>
    <row r="4061" spans="1:16" ht="51" hidden="1">
      <c r="A4061" s="261" t="s">
        <v>565</v>
      </c>
      <c r="B4061" s="89"/>
      <c r="C4061" s="262" t="s">
        <v>615</v>
      </c>
      <c r="D4061" s="84">
        <v>43627</v>
      </c>
      <c r="E4061" s="85" t="s">
        <v>7815</v>
      </c>
      <c r="F4061" s="85" t="s">
        <v>3</v>
      </c>
      <c r="G4061" s="85">
        <v>1749986</v>
      </c>
      <c r="H4061" s="89"/>
      <c r="I4061" s="263" t="s">
        <v>8715</v>
      </c>
      <c r="J4061" s="89"/>
      <c r="K4061" s="89"/>
      <c r="L4061" s="89"/>
      <c r="M4061" s="89"/>
      <c r="N4061" s="264">
        <v>0</v>
      </c>
      <c r="O4061" s="264">
        <v>531.20000000000005</v>
      </c>
      <c r="P4061" s="89" t="s">
        <v>670</v>
      </c>
    </row>
    <row r="4062" spans="1:16" ht="38.25" hidden="1">
      <c r="A4062" s="261" t="s">
        <v>565</v>
      </c>
      <c r="B4062" s="89"/>
      <c r="C4062" s="262" t="s">
        <v>615</v>
      </c>
      <c r="D4062" s="84">
        <v>43627</v>
      </c>
      <c r="E4062" s="85" t="s">
        <v>7816</v>
      </c>
      <c r="F4062" s="85" t="s">
        <v>3</v>
      </c>
      <c r="G4062" s="85">
        <v>1749778</v>
      </c>
      <c r="H4062" s="89"/>
      <c r="I4062" s="263" t="s">
        <v>1412</v>
      </c>
      <c r="J4062" s="89"/>
      <c r="K4062" s="89"/>
      <c r="L4062" s="89"/>
      <c r="M4062" s="89"/>
      <c r="N4062" s="264">
        <v>0</v>
      </c>
      <c r="O4062" s="264">
        <v>1669</v>
      </c>
      <c r="P4062" s="89" t="s">
        <v>670</v>
      </c>
    </row>
    <row r="4063" spans="1:16" ht="38.25" hidden="1">
      <c r="A4063" s="261">
        <v>526</v>
      </c>
      <c r="B4063" s="89"/>
      <c r="C4063" s="262" t="s">
        <v>610</v>
      </c>
      <c r="D4063" s="84">
        <v>43627</v>
      </c>
      <c r="E4063" s="85" t="s">
        <v>7817</v>
      </c>
      <c r="F4063" s="85" t="s">
        <v>3</v>
      </c>
      <c r="G4063" s="85">
        <v>1749771</v>
      </c>
      <c r="H4063" s="89"/>
      <c r="I4063" s="263" t="s">
        <v>8716</v>
      </c>
      <c r="J4063" s="89"/>
      <c r="K4063" s="89"/>
      <c r="L4063" s="89"/>
      <c r="M4063" s="89"/>
      <c r="N4063" s="264">
        <v>0</v>
      </c>
      <c r="O4063" s="264">
        <v>605</v>
      </c>
      <c r="P4063" s="89" t="s">
        <v>670</v>
      </c>
    </row>
    <row r="4064" spans="1:16" ht="51" hidden="1">
      <c r="A4064" s="261">
        <v>130</v>
      </c>
      <c r="B4064" s="89"/>
      <c r="C4064" s="262" t="s">
        <v>67</v>
      </c>
      <c r="D4064" s="84">
        <v>43627</v>
      </c>
      <c r="E4064" s="85" t="s">
        <v>7818</v>
      </c>
      <c r="F4064" s="85" t="s">
        <v>3</v>
      </c>
      <c r="G4064" s="85">
        <v>1749768</v>
      </c>
      <c r="H4064" s="89"/>
      <c r="I4064" s="263" t="s">
        <v>8717</v>
      </c>
      <c r="J4064" s="89"/>
      <c r="K4064" s="89"/>
      <c r="L4064" s="89"/>
      <c r="M4064" s="89"/>
      <c r="N4064" s="264">
        <v>0</v>
      </c>
      <c r="O4064" s="264">
        <v>231</v>
      </c>
      <c r="P4064" s="89" t="s">
        <v>670</v>
      </c>
    </row>
    <row r="4065" spans="1:16" ht="51" hidden="1">
      <c r="A4065" s="261" t="s">
        <v>565</v>
      </c>
      <c r="B4065" s="89"/>
      <c r="C4065" s="262" t="s">
        <v>615</v>
      </c>
      <c r="D4065" s="84">
        <v>43627</v>
      </c>
      <c r="E4065" s="85" t="s">
        <v>7819</v>
      </c>
      <c r="F4065" s="85" t="s">
        <v>3</v>
      </c>
      <c r="G4065" s="85">
        <v>1749890</v>
      </c>
      <c r="H4065" s="89"/>
      <c r="I4065" s="263" t="s">
        <v>8718</v>
      </c>
      <c r="J4065" s="89"/>
      <c r="K4065" s="89"/>
      <c r="L4065" s="89"/>
      <c r="M4065" s="89"/>
      <c r="N4065" s="264">
        <v>0</v>
      </c>
      <c r="O4065" s="264">
        <v>83</v>
      </c>
      <c r="P4065" s="89" t="s">
        <v>670</v>
      </c>
    </row>
    <row r="4066" spans="1:16" ht="51" hidden="1">
      <c r="A4066" s="261" t="s">
        <v>565</v>
      </c>
      <c r="B4066" s="89"/>
      <c r="C4066" s="262" t="s">
        <v>615</v>
      </c>
      <c r="D4066" s="84">
        <v>43627</v>
      </c>
      <c r="E4066" s="85" t="s">
        <v>7820</v>
      </c>
      <c r="F4066" s="85" t="s">
        <v>3</v>
      </c>
      <c r="G4066" s="85">
        <v>1749885</v>
      </c>
      <c r="H4066" s="89"/>
      <c r="I4066" s="263" t="s">
        <v>8719</v>
      </c>
      <c r="J4066" s="89"/>
      <c r="K4066" s="89"/>
      <c r="L4066" s="89"/>
      <c r="M4066" s="89"/>
      <c r="N4066" s="264">
        <v>0</v>
      </c>
      <c r="O4066" s="264">
        <v>13064.460000000001</v>
      </c>
      <c r="P4066" s="89" t="s">
        <v>670</v>
      </c>
    </row>
    <row r="4067" spans="1:16" ht="51" hidden="1">
      <c r="A4067" s="261" t="s">
        <v>565</v>
      </c>
      <c r="B4067" s="89"/>
      <c r="C4067" s="262" t="s">
        <v>615</v>
      </c>
      <c r="D4067" s="84">
        <v>43627</v>
      </c>
      <c r="E4067" s="85" t="s">
        <v>7821</v>
      </c>
      <c r="F4067" s="85" t="s">
        <v>3</v>
      </c>
      <c r="G4067" s="85">
        <v>1749871</v>
      </c>
      <c r="H4067" s="89"/>
      <c r="I4067" s="263" t="s">
        <v>8720</v>
      </c>
      <c r="J4067" s="89"/>
      <c r="K4067" s="89"/>
      <c r="L4067" s="89"/>
      <c r="M4067" s="89"/>
      <c r="N4067" s="264">
        <v>0</v>
      </c>
      <c r="O4067" s="264">
        <v>209.5</v>
      </c>
      <c r="P4067" s="89" t="s">
        <v>670</v>
      </c>
    </row>
    <row r="4068" spans="1:16" ht="51" hidden="1">
      <c r="A4068" s="261">
        <v>592</v>
      </c>
      <c r="B4068" s="89"/>
      <c r="C4068" s="262" t="s">
        <v>645</v>
      </c>
      <c r="D4068" s="84">
        <v>43627</v>
      </c>
      <c r="E4068" s="85" t="s">
        <v>7822</v>
      </c>
      <c r="F4068" s="85" t="s">
        <v>3</v>
      </c>
      <c r="G4068" s="85">
        <v>1749862</v>
      </c>
      <c r="H4068" s="89"/>
      <c r="I4068" s="263" t="s">
        <v>8721</v>
      </c>
      <c r="J4068" s="89"/>
      <c r="K4068" s="89"/>
      <c r="L4068" s="89"/>
      <c r="M4068" s="89"/>
      <c r="N4068" s="264">
        <v>0</v>
      </c>
      <c r="O4068" s="264">
        <v>55150</v>
      </c>
      <c r="P4068" s="89" t="s">
        <v>670</v>
      </c>
    </row>
    <row r="4069" spans="1:16" ht="38.25" hidden="1">
      <c r="A4069" s="261">
        <v>48</v>
      </c>
      <c r="B4069" s="89"/>
      <c r="C4069" s="262" t="s">
        <v>50</v>
      </c>
      <c r="D4069" s="84">
        <v>43627</v>
      </c>
      <c r="E4069" s="85" t="s">
        <v>7823</v>
      </c>
      <c r="F4069" s="85" t="s">
        <v>3</v>
      </c>
      <c r="G4069" s="85">
        <v>1749861</v>
      </c>
      <c r="H4069" s="89"/>
      <c r="I4069" s="263" t="s">
        <v>8722</v>
      </c>
      <c r="J4069" s="89"/>
      <c r="K4069" s="89"/>
      <c r="L4069" s="89"/>
      <c r="M4069" s="89"/>
      <c r="N4069" s="264">
        <v>0</v>
      </c>
      <c r="O4069" s="264">
        <v>6245.21</v>
      </c>
      <c r="P4069" s="89" t="s">
        <v>670</v>
      </c>
    </row>
    <row r="4070" spans="1:16" ht="38.25" hidden="1">
      <c r="A4070" s="261" t="s">
        <v>565</v>
      </c>
      <c r="B4070" s="89"/>
      <c r="C4070" s="262" t="s">
        <v>615</v>
      </c>
      <c r="D4070" s="84">
        <v>43627</v>
      </c>
      <c r="E4070" s="85" t="s">
        <v>7824</v>
      </c>
      <c r="F4070" s="85" t="s">
        <v>3</v>
      </c>
      <c r="G4070" s="85">
        <v>1749810</v>
      </c>
      <c r="H4070" s="89"/>
      <c r="I4070" s="263" t="s">
        <v>8723</v>
      </c>
      <c r="J4070" s="89"/>
      <c r="K4070" s="89"/>
      <c r="L4070" s="89"/>
      <c r="M4070" s="89"/>
      <c r="N4070" s="264">
        <v>0</v>
      </c>
      <c r="O4070" s="264">
        <v>1293.8</v>
      </c>
      <c r="P4070" s="89" t="s">
        <v>670</v>
      </c>
    </row>
    <row r="4071" spans="1:16" ht="51" hidden="1">
      <c r="A4071" s="261" t="s">
        <v>565</v>
      </c>
      <c r="B4071" s="89"/>
      <c r="C4071" s="262" t="s">
        <v>615</v>
      </c>
      <c r="D4071" s="84">
        <v>43627</v>
      </c>
      <c r="E4071" s="85" t="s">
        <v>7825</v>
      </c>
      <c r="F4071" s="85" t="s">
        <v>3</v>
      </c>
      <c r="G4071" s="85">
        <v>1749819</v>
      </c>
      <c r="H4071" s="89"/>
      <c r="I4071" s="263" t="s">
        <v>8724</v>
      </c>
      <c r="J4071" s="89"/>
      <c r="K4071" s="89"/>
      <c r="L4071" s="89"/>
      <c r="M4071" s="89"/>
      <c r="N4071" s="264">
        <v>0</v>
      </c>
      <c r="O4071" s="264">
        <v>1553.06</v>
      </c>
      <c r="P4071" s="89" t="s">
        <v>670</v>
      </c>
    </row>
    <row r="4072" spans="1:16" ht="102" hidden="1">
      <c r="A4072" s="261">
        <v>52</v>
      </c>
      <c r="B4072" s="89"/>
      <c r="C4072" s="262" t="s">
        <v>51</v>
      </c>
      <c r="D4072" s="84">
        <v>43627</v>
      </c>
      <c r="E4072" s="85" t="s">
        <v>7826</v>
      </c>
      <c r="F4072" s="85" t="s">
        <v>629</v>
      </c>
      <c r="G4072" s="85">
        <v>8270</v>
      </c>
      <c r="H4072" s="89"/>
      <c r="I4072" s="263" t="s">
        <v>8725</v>
      </c>
      <c r="J4072" s="89"/>
      <c r="K4072" s="89"/>
      <c r="L4072" s="89"/>
      <c r="M4072" s="89"/>
      <c r="N4072" s="264">
        <v>391.47</v>
      </c>
      <c r="O4072" s="264">
        <v>0</v>
      </c>
      <c r="P4072" s="89" t="s">
        <v>670</v>
      </c>
    </row>
    <row r="4073" spans="1:16" ht="51" hidden="1">
      <c r="A4073" s="261">
        <v>291</v>
      </c>
      <c r="B4073" s="89"/>
      <c r="C4073" s="262" t="s">
        <v>129</v>
      </c>
      <c r="D4073" s="84">
        <v>43627</v>
      </c>
      <c r="E4073" s="85" t="s">
        <v>7827</v>
      </c>
      <c r="F4073" s="85" t="s">
        <v>6</v>
      </c>
      <c r="G4073" s="85">
        <v>1130558</v>
      </c>
      <c r="H4073" s="89"/>
      <c r="I4073" s="263" t="s">
        <v>8726</v>
      </c>
      <c r="J4073" s="89"/>
      <c r="K4073" s="89"/>
      <c r="L4073" s="89"/>
      <c r="M4073" s="89"/>
      <c r="N4073" s="264">
        <v>0</v>
      </c>
      <c r="O4073" s="264">
        <v>36923.22</v>
      </c>
      <c r="P4073" s="89" t="s">
        <v>670</v>
      </c>
    </row>
    <row r="4074" spans="1:16" ht="63.75" hidden="1">
      <c r="A4074" s="261">
        <v>340</v>
      </c>
      <c r="B4074" s="89"/>
      <c r="C4074" s="262" t="s">
        <v>147</v>
      </c>
      <c r="D4074" s="84">
        <v>43627</v>
      </c>
      <c r="E4074" s="85" t="s">
        <v>7828</v>
      </c>
      <c r="F4074" s="85" t="s">
        <v>6</v>
      </c>
      <c r="G4074" s="85">
        <v>1063052</v>
      </c>
      <c r="H4074" s="89"/>
      <c r="I4074" s="263" t="s">
        <v>8727</v>
      </c>
      <c r="J4074" s="89"/>
      <c r="K4074" s="89"/>
      <c r="L4074" s="89"/>
      <c r="M4074" s="89"/>
      <c r="N4074" s="264">
        <v>0</v>
      </c>
      <c r="O4074" s="264">
        <v>45053.05</v>
      </c>
      <c r="P4074" s="89" t="s">
        <v>670</v>
      </c>
    </row>
    <row r="4075" spans="1:16" ht="76.5" hidden="1">
      <c r="A4075" s="261">
        <v>513</v>
      </c>
      <c r="B4075" s="89"/>
      <c r="C4075" s="262" t="s">
        <v>171</v>
      </c>
      <c r="D4075" s="84">
        <v>43627</v>
      </c>
      <c r="E4075" s="85" t="s">
        <v>7829</v>
      </c>
      <c r="F4075" s="85" t="s">
        <v>15</v>
      </c>
      <c r="G4075" s="85">
        <v>1063033</v>
      </c>
      <c r="H4075" s="89"/>
      <c r="I4075" s="263" t="s">
        <v>8728</v>
      </c>
      <c r="J4075" s="89"/>
      <c r="K4075" s="89"/>
      <c r="L4075" s="89"/>
      <c r="M4075" s="89"/>
      <c r="N4075" s="264">
        <v>50</v>
      </c>
      <c r="O4075" s="264">
        <v>0</v>
      </c>
      <c r="P4075" s="89" t="s">
        <v>670</v>
      </c>
    </row>
    <row r="4076" spans="1:16" ht="51" hidden="1">
      <c r="A4076" s="261">
        <v>513</v>
      </c>
      <c r="B4076" s="89"/>
      <c r="C4076" s="262" t="s">
        <v>171</v>
      </c>
      <c r="D4076" s="84">
        <v>43627</v>
      </c>
      <c r="E4076" s="85" t="s">
        <v>7830</v>
      </c>
      <c r="F4076" s="85" t="s">
        <v>15</v>
      </c>
      <c r="G4076" s="85">
        <v>1063035</v>
      </c>
      <c r="H4076" s="89"/>
      <c r="I4076" s="263" t="s">
        <v>3471</v>
      </c>
      <c r="J4076" s="89"/>
      <c r="K4076" s="89"/>
      <c r="L4076" s="89"/>
      <c r="M4076" s="89"/>
      <c r="N4076" s="264">
        <v>50</v>
      </c>
      <c r="O4076" s="264">
        <v>0</v>
      </c>
      <c r="P4076" s="89" t="s">
        <v>670</v>
      </c>
    </row>
    <row r="4077" spans="1:16" ht="51" hidden="1">
      <c r="A4077" s="261">
        <v>513</v>
      </c>
      <c r="B4077" s="89"/>
      <c r="C4077" s="262" t="s">
        <v>171</v>
      </c>
      <c r="D4077" s="84">
        <v>43627</v>
      </c>
      <c r="E4077" s="85" t="s">
        <v>7831</v>
      </c>
      <c r="F4077" s="85" t="s">
        <v>15</v>
      </c>
      <c r="G4077" s="85">
        <v>1063037</v>
      </c>
      <c r="H4077" s="89"/>
      <c r="I4077" s="263" t="s">
        <v>7038</v>
      </c>
      <c r="J4077" s="89"/>
      <c r="K4077" s="89"/>
      <c r="L4077" s="89"/>
      <c r="M4077" s="89"/>
      <c r="N4077" s="264">
        <v>50</v>
      </c>
      <c r="O4077" s="264">
        <v>0</v>
      </c>
      <c r="P4077" s="89" t="s">
        <v>670</v>
      </c>
    </row>
    <row r="4078" spans="1:16" ht="51" hidden="1">
      <c r="A4078" s="261">
        <v>513</v>
      </c>
      <c r="B4078" s="89"/>
      <c r="C4078" s="262" t="s">
        <v>171</v>
      </c>
      <c r="D4078" s="84">
        <v>43627</v>
      </c>
      <c r="E4078" s="85" t="s">
        <v>7832</v>
      </c>
      <c r="F4078" s="85" t="s">
        <v>15</v>
      </c>
      <c r="G4078" s="85">
        <v>1063041</v>
      </c>
      <c r="H4078" s="89"/>
      <c r="I4078" s="263" t="s">
        <v>7041</v>
      </c>
      <c r="J4078" s="89"/>
      <c r="K4078" s="89"/>
      <c r="L4078" s="89"/>
      <c r="M4078" s="89"/>
      <c r="N4078" s="264">
        <v>50</v>
      </c>
      <c r="O4078" s="264">
        <v>0</v>
      </c>
      <c r="P4078" s="89" t="s">
        <v>670</v>
      </c>
    </row>
    <row r="4079" spans="1:16" ht="51" hidden="1">
      <c r="A4079" s="261">
        <v>513</v>
      </c>
      <c r="B4079" s="89"/>
      <c r="C4079" s="262" t="s">
        <v>171</v>
      </c>
      <c r="D4079" s="84">
        <v>43627</v>
      </c>
      <c r="E4079" s="85" t="s">
        <v>7833</v>
      </c>
      <c r="F4079" s="85" t="s">
        <v>15</v>
      </c>
      <c r="G4079" s="85">
        <v>1063043</v>
      </c>
      <c r="H4079" s="89"/>
      <c r="I4079" s="263" t="s">
        <v>7041</v>
      </c>
      <c r="J4079" s="89"/>
      <c r="K4079" s="89"/>
      <c r="L4079" s="89"/>
      <c r="M4079" s="89"/>
      <c r="N4079" s="264">
        <v>50</v>
      </c>
      <c r="O4079" s="264">
        <v>0</v>
      </c>
      <c r="P4079" s="89" t="s">
        <v>670</v>
      </c>
    </row>
    <row r="4080" spans="1:16" ht="51" hidden="1">
      <c r="A4080" s="261">
        <v>513</v>
      </c>
      <c r="B4080" s="89"/>
      <c r="C4080" s="262" t="s">
        <v>171</v>
      </c>
      <c r="D4080" s="84">
        <v>43627</v>
      </c>
      <c r="E4080" s="85" t="s">
        <v>7834</v>
      </c>
      <c r="F4080" s="85" t="s">
        <v>15</v>
      </c>
      <c r="G4080" s="85">
        <v>1063047</v>
      </c>
      <c r="H4080" s="89"/>
      <c r="I4080" s="263" t="s">
        <v>744</v>
      </c>
      <c r="J4080" s="89"/>
      <c r="K4080" s="89"/>
      <c r="L4080" s="89"/>
      <c r="M4080" s="89"/>
      <c r="N4080" s="264">
        <v>50</v>
      </c>
      <c r="O4080" s="264">
        <v>0</v>
      </c>
      <c r="P4080" s="89" t="s">
        <v>670</v>
      </c>
    </row>
    <row r="4081" spans="1:16" ht="51" hidden="1">
      <c r="A4081" s="261">
        <v>340</v>
      </c>
      <c r="B4081" s="89"/>
      <c r="C4081" s="262" t="s">
        <v>147</v>
      </c>
      <c r="D4081" s="84">
        <v>43627</v>
      </c>
      <c r="E4081" s="85" t="s">
        <v>7835</v>
      </c>
      <c r="F4081" s="85" t="s">
        <v>15</v>
      </c>
      <c r="G4081" s="85">
        <v>1063053</v>
      </c>
      <c r="H4081" s="89"/>
      <c r="I4081" s="263" t="s">
        <v>8729</v>
      </c>
      <c r="J4081" s="89"/>
      <c r="K4081" s="89"/>
      <c r="L4081" s="89"/>
      <c r="M4081" s="89"/>
      <c r="N4081" s="264">
        <v>50</v>
      </c>
      <c r="O4081" s="264">
        <v>0</v>
      </c>
      <c r="P4081" s="89" t="s">
        <v>670</v>
      </c>
    </row>
    <row r="4082" spans="1:16" ht="76.5" hidden="1">
      <c r="A4082" s="261">
        <v>376</v>
      </c>
      <c r="B4082" s="89"/>
      <c r="C4082" s="262" t="s">
        <v>638</v>
      </c>
      <c r="D4082" s="84">
        <v>43627</v>
      </c>
      <c r="E4082" s="85" t="s">
        <v>7836</v>
      </c>
      <c r="F4082" s="85" t="s">
        <v>11</v>
      </c>
      <c r="G4082" s="85">
        <v>956626</v>
      </c>
      <c r="H4082" s="89"/>
      <c r="I4082" s="263" t="s">
        <v>8730</v>
      </c>
      <c r="J4082" s="89"/>
      <c r="K4082" s="89"/>
      <c r="L4082" s="89"/>
      <c r="M4082" s="89"/>
      <c r="N4082" s="264">
        <v>270</v>
      </c>
      <c r="O4082" s="264">
        <v>0</v>
      </c>
      <c r="P4082" s="89" t="s">
        <v>670</v>
      </c>
    </row>
    <row r="4083" spans="1:16" ht="102" hidden="1">
      <c r="A4083" s="261">
        <v>376</v>
      </c>
      <c r="B4083" s="89"/>
      <c r="C4083" s="262" t="s">
        <v>638</v>
      </c>
      <c r="D4083" s="84">
        <v>43627</v>
      </c>
      <c r="E4083" s="85" t="s">
        <v>7837</v>
      </c>
      <c r="F4083" s="85" t="s">
        <v>11</v>
      </c>
      <c r="G4083" s="85">
        <v>956733</v>
      </c>
      <c r="H4083" s="89"/>
      <c r="I4083" s="263" t="s">
        <v>8731</v>
      </c>
      <c r="J4083" s="89"/>
      <c r="K4083" s="89"/>
      <c r="L4083" s="89"/>
      <c r="M4083" s="89"/>
      <c r="N4083" s="264">
        <v>214055.79</v>
      </c>
      <c r="O4083" s="264">
        <v>0</v>
      </c>
      <c r="P4083" s="89" t="s">
        <v>670</v>
      </c>
    </row>
    <row r="4084" spans="1:16" ht="51" hidden="1">
      <c r="A4084" s="261" t="s">
        <v>565</v>
      </c>
      <c r="B4084" s="89"/>
      <c r="C4084" s="262" t="s">
        <v>615</v>
      </c>
      <c r="D4084" s="84">
        <v>43627</v>
      </c>
      <c r="E4084" s="85" t="s">
        <v>7838</v>
      </c>
      <c r="F4084" s="85" t="s">
        <v>6</v>
      </c>
      <c r="G4084" s="85">
        <v>1130702</v>
      </c>
      <c r="H4084" s="89"/>
      <c r="I4084" s="263" t="s">
        <v>8732</v>
      </c>
      <c r="J4084" s="89"/>
      <c r="K4084" s="89"/>
      <c r="L4084" s="89"/>
      <c r="M4084" s="89"/>
      <c r="N4084" s="264">
        <v>0</v>
      </c>
      <c r="O4084" s="264">
        <v>4154.74</v>
      </c>
      <c r="P4084" s="89" t="s">
        <v>670</v>
      </c>
    </row>
    <row r="4085" spans="1:16" ht="76.5" hidden="1">
      <c r="A4085" s="261" t="s">
        <v>563</v>
      </c>
      <c r="B4085" s="89"/>
      <c r="C4085" s="262" t="s">
        <v>614</v>
      </c>
      <c r="D4085" s="84">
        <v>43627</v>
      </c>
      <c r="E4085" s="85" t="s">
        <v>7839</v>
      </c>
      <c r="F4085" s="85" t="s">
        <v>6</v>
      </c>
      <c r="G4085" s="85">
        <v>1130710</v>
      </c>
      <c r="H4085" s="89"/>
      <c r="I4085" s="263" t="s">
        <v>8733</v>
      </c>
      <c r="J4085" s="89"/>
      <c r="K4085" s="89"/>
      <c r="L4085" s="89"/>
      <c r="M4085" s="89"/>
      <c r="N4085" s="264">
        <v>0</v>
      </c>
      <c r="O4085" s="264">
        <v>2692.56</v>
      </c>
      <c r="P4085" s="89" t="s">
        <v>670</v>
      </c>
    </row>
    <row r="4086" spans="1:16" ht="63.75" hidden="1">
      <c r="A4086" s="261" t="s">
        <v>563</v>
      </c>
      <c r="B4086" s="89"/>
      <c r="C4086" s="262" t="s">
        <v>614</v>
      </c>
      <c r="D4086" s="84">
        <v>43627</v>
      </c>
      <c r="E4086" s="85" t="s">
        <v>7840</v>
      </c>
      <c r="F4086" s="85" t="s">
        <v>6</v>
      </c>
      <c r="G4086" s="85">
        <v>1130711</v>
      </c>
      <c r="H4086" s="89"/>
      <c r="I4086" s="263" t="s">
        <v>8734</v>
      </c>
      <c r="J4086" s="89"/>
      <c r="K4086" s="89"/>
      <c r="L4086" s="89"/>
      <c r="M4086" s="89"/>
      <c r="N4086" s="264">
        <v>0</v>
      </c>
      <c r="O4086" s="264">
        <v>800.13</v>
      </c>
      <c r="P4086" s="89" t="s">
        <v>670</v>
      </c>
    </row>
    <row r="4087" spans="1:16" ht="76.5" hidden="1">
      <c r="A4087" s="261" t="s">
        <v>557</v>
      </c>
      <c r="B4087" s="89"/>
      <c r="C4087" s="262" t="s">
        <v>777</v>
      </c>
      <c r="D4087" s="84">
        <v>43627</v>
      </c>
      <c r="E4087" s="85" t="s">
        <v>7841</v>
      </c>
      <c r="F4087" s="85" t="s">
        <v>6</v>
      </c>
      <c r="G4087" s="85">
        <v>1130713</v>
      </c>
      <c r="H4087" s="89"/>
      <c r="I4087" s="263" t="s">
        <v>8735</v>
      </c>
      <c r="J4087" s="89"/>
      <c r="K4087" s="89"/>
      <c r="L4087" s="89"/>
      <c r="M4087" s="89"/>
      <c r="N4087" s="264">
        <v>0</v>
      </c>
      <c r="O4087" s="264">
        <v>125000</v>
      </c>
      <c r="P4087" s="89" t="s">
        <v>670</v>
      </c>
    </row>
    <row r="4088" spans="1:16" ht="51" hidden="1">
      <c r="A4088" s="261">
        <v>513</v>
      </c>
      <c r="B4088" s="89"/>
      <c r="C4088" s="262" t="s">
        <v>171</v>
      </c>
      <c r="D4088" s="84">
        <v>43627</v>
      </c>
      <c r="E4088" s="85" t="s">
        <v>7842</v>
      </c>
      <c r="F4088" s="85" t="s">
        <v>15</v>
      </c>
      <c r="G4088" s="85">
        <v>1063398</v>
      </c>
      <c r="H4088" s="89"/>
      <c r="I4088" s="263" t="s">
        <v>1404</v>
      </c>
      <c r="J4088" s="89"/>
      <c r="K4088" s="89"/>
      <c r="L4088" s="89"/>
      <c r="M4088" s="89"/>
      <c r="N4088" s="264">
        <v>50</v>
      </c>
      <c r="O4088" s="264">
        <v>0</v>
      </c>
      <c r="P4088" s="89" t="s">
        <v>670</v>
      </c>
    </row>
    <row r="4089" spans="1:16" ht="51" hidden="1">
      <c r="A4089" s="261">
        <v>130</v>
      </c>
      <c r="B4089" s="89"/>
      <c r="C4089" s="262" t="s">
        <v>67</v>
      </c>
      <c r="D4089" s="84">
        <v>43628</v>
      </c>
      <c r="E4089" s="85" t="s">
        <v>7843</v>
      </c>
      <c r="F4089" s="85" t="s">
        <v>3</v>
      </c>
      <c r="G4089" s="85">
        <v>1750344</v>
      </c>
      <c r="H4089" s="89"/>
      <c r="I4089" s="263" t="s">
        <v>8736</v>
      </c>
      <c r="J4089" s="89"/>
      <c r="K4089" s="89"/>
      <c r="L4089" s="89"/>
      <c r="M4089" s="89"/>
      <c r="N4089" s="264">
        <v>0</v>
      </c>
      <c r="O4089" s="264">
        <v>222</v>
      </c>
      <c r="P4089" s="89" t="s">
        <v>670</v>
      </c>
    </row>
    <row r="4090" spans="1:16" ht="51" hidden="1">
      <c r="A4090" s="261">
        <v>15</v>
      </c>
      <c r="B4090" s="89"/>
      <c r="C4090" s="262" t="s">
        <v>42</v>
      </c>
      <c r="D4090" s="84">
        <v>43628</v>
      </c>
      <c r="E4090" s="85" t="s">
        <v>7844</v>
      </c>
      <c r="F4090" s="85" t="s">
        <v>3</v>
      </c>
      <c r="G4090" s="85">
        <v>1750326</v>
      </c>
      <c r="H4090" s="89"/>
      <c r="I4090" s="263" t="s">
        <v>8737</v>
      </c>
      <c r="J4090" s="89"/>
      <c r="K4090" s="89"/>
      <c r="L4090" s="89"/>
      <c r="M4090" s="89"/>
      <c r="N4090" s="264">
        <v>0</v>
      </c>
      <c r="O4090" s="264">
        <v>28071.119999999999</v>
      </c>
      <c r="P4090" s="89" t="s">
        <v>670</v>
      </c>
    </row>
    <row r="4091" spans="1:16" ht="51" hidden="1">
      <c r="A4091" s="261">
        <v>526</v>
      </c>
      <c r="B4091" s="89"/>
      <c r="C4091" s="262" t="s">
        <v>610</v>
      </c>
      <c r="D4091" s="84">
        <v>43628</v>
      </c>
      <c r="E4091" s="85" t="s">
        <v>7845</v>
      </c>
      <c r="F4091" s="85" t="s">
        <v>3</v>
      </c>
      <c r="G4091" s="85">
        <v>1750295</v>
      </c>
      <c r="H4091" s="89"/>
      <c r="I4091" s="263" t="s">
        <v>4407</v>
      </c>
      <c r="J4091" s="89"/>
      <c r="K4091" s="89"/>
      <c r="L4091" s="89"/>
      <c r="M4091" s="89"/>
      <c r="N4091" s="264">
        <v>0</v>
      </c>
      <c r="O4091" s="264">
        <v>109.97</v>
      </c>
      <c r="P4091" s="89" t="s">
        <v>670</v>
      </c>
    </row>
    <row r="4092" spans="1:16" ht="51" hidden="1">
      <c r="A4092" s="261">
        <v>130</v>
      </c>
      <c r="B4092" s="89"/>
      <c r="C4092" s="262" t="s">
        <v>67</v>
      </c>
      <c r="D4092" s="84">
        <v>43628</v>
      </c>
      <c r="E4092" s="85" t="s">
        <v>7846</v>
      </c>
      <c r="F4092" s="85" t="s">
        <v>3</v>
      </c>
      <c r="G4092" s="85">
        <v>1750292</v>
      </c>
      <c r="H4092" s="89"/>
      <c r="I4092" s="263" t="s">
        <v>8738</v>
      </c>
      <c r="J4092" s="89"/>
      <c r="K4092" s="89"/>
      <c r="L4092" s="89"/>
      <c r="M4092" s="89"/>
      <c r="N4092" s="264">
        <v>0</v>
      </c>
      <c r="O4092" s="264">
        <v>222</v>
      </c>
      <c r="P4092" s="89" t="s">
        <v>670</v>
      </c>
    </row>
    <row r="4093" spans="1:16" ht="38.25" hidden="1">
      <c r="A4093" s="261" t="s">
        <v>565</v>
      </c>
      <c r="B4093" s="89"/>
      <c r="C4093" s="262" t="s">
        <v>615</v>
      </c>
      <c r="D4093" s="84">
        <v>43628</v>
      </c>
      <c r="E4093" s="85" t="s">
        <v>7847</v>
      </c>
      <c r="F4093" s="85" t="s">
        <v>3</v>
      </c>
      <c r="G4093" s="85">
        <v>1750288</v>
      </c>
      <c r="H4093" s="89"/>
      <c r="I4093" s="263" t="s">
        <v>8739</v>
      </c>
      <c r="J4093" s="89"/>
      <c r="K4093" s="89"/>
      <c r="L4093" s="89"/>
      <c r="M4093" s="89"/>
      <c r="N4093" s="264">
        <v>0</v>
      </c>
      <c r="O4093" s="264">
        <v>120</v>
      </c>
      <c r="P4093" s="89" t="s">
        <v>670</v>
      </c>
    </row>
    <row r="4094" spans="1:16" ht="51" hidden="1">
      <c r="A4094" s="261">
        <v>20</v>
      </c>
      <c r="B4094" s="89"/>
      <c r="C4094" s="262" t="s">
        <v>44</v>
      </c>
      <c r="D4094" s="84">
        <v>43628</v>
      </c>
      <c r="E4094" s="85" t="s">
        <v>7848</v>
      </c>
      <c r="F4094" s="85" t="s">
        <v>3</v>
      </c>
      <c r="G4094" s="85">
        <v>1750286</v>
      </c>
      <c r="H4094" s="89"/>
      <c r="I4094" s="263" t="s">
        <v>8740</v>
      </c>
      <c r="J4094" s="89"/>
      <c r="K4094" s="89"/>
      <c r="L4094" s="89"/>
      <c r="M4094" s="89"/>
      <c r="N4094" s="264">
        <v>0</v>
      </c>
      <c r="O4094" s="264">
        <v>1528.27</v>
      </c>
      <c r="P4094" s="89" t="s">
        <v>670</v>
      </c>
    </row>
    <row r="4095" spans="1:16" ht="51" hidden="1">
      <c r="A4095" s="261" t="s">
        <v>565</v>
      </c>
      <c r="B4095" s="89"/>
      <c r="C4095" s="262" t="s">
        <v>615</v>
      </c>
      <c r="D4095" s="84">
        <v>43628</v>
      </c>
      <c r="E4095" s="85" t="s">
        <v>7849</v>
      </c>
      <c r="F4095" s="85" t="s">
        <v>3</v>
      </c>
      <c r="G4095" s="85">
        <v>1750271</v>
      </c>
      <c r="H4095" s="89"/>
      <c r="I4095" s="263" t="s">
        <v>8741</v>
      </c>
      <c r="J4095" s="89"/>
      <c r="K4095" s="89"/>
      <c r="L4095" s="89"/>
      <c r="M4095" s="89"/>
      <c r="N4095" s="264">
        <v>0</v>
      </c>
      <c r="O4095" s="264">
        <v>121</v>
      </c>
      <c r="P4095" s="89" t="s">
        <v>670</v>
      </c>
    </row>
    <row r="4096" spans="1:16" ht="38.25" hidden="1">
      <c r="A4096" s="261" t="s">
        <v>565</v>
      </c>
      <c r="B4096" s="89"/>
      <c r="C4096" s="262" t="s">
        <v>615</v>
      </c>
      <c r="D4096" s="84">
        <v>43628</v>
      </c>
      <c r="E4096" s="85" t="s">
        <v>7850</v>
      </c>
      <c r="F4096" s="85" t="s">
        <v>3</v>
      </c>
      <c r="G4096" s="85">
        <v>1750401</v>
      </c>
      <c r="H4096" s="89"/>
      <c r="I4096" s="263" t="s">
        <v>8742</v>
      </c>
      <c r="J4096" s="89"/>
      <c r="K4096" s="89"/>
      <c r="L4096" s="89"/>
      <c r="M4096" s="89"/>
      <c r="N4096" s="264">
        <v>0</v>
      </c>
      <c r="O4096" s="264">
        <v>644</v>
      </c>
      <c r="P4096" s="89" t="s">
        <v>670</v>
      </c>
    </row>
    <row r="4097" spans="1:16" ht="51" hidden="1">
      <c r="A4097" s="261">
        <v>291</v>
      </c>
      <c r="B4097" s="89"/>
      <c r="C4097" s="262" t="s">
        <v>129</v>
      </c>
      <c r="D4097" s="84">
        <v>43628</v>
      </c>
      <c r="E4097" s="85" t="s">
        <v>7851</v>
      </c>
      <c r="F4097" s="85" t="s">
        <v>3</v>
      </c>
      <c r="G4097" s="85">
        <v>1750392</v>
      </c>
      <c r="H4097" s="89"/>
      <c r="I4097" s="263" t="s">
        <v>8743</v>
      </c>
      <c r="J4097" s="89"/>
      <c r="K4097" s="89"/>
      <c r="L4097" s="89"/>
      <c r="M4097" s="89"/>
      <c r="N4097" s="264">
        <v>0</v>
      </c>
      <c r="O4097" s="264">
        <v>6328.03</v>
      </c>
      <c r="P4097" s="89" t="s">
        <v>670</v>
      </c>
    </row>
    <row r="4098" spans="1:16" ht="51" hidden="1">
      <c r="A4098" s="261">
        <v>48</v>
      </c>
      <c r="B4098" s="89"/>
      <c r="C4098" s="262" t="s">
        <v>50</v>
      </c>
      <c r="D4098" s="84">
        <v>43628</v>
      </c>
      <c r="E4098" s="85" t="s">
        <v>7852</v>
      </c>
      <c r="F4098" s="85" t="s">
        <v>3</v>
      </c>
      <c r="G4098" s="85">
        <v>1750369</v>
      </c>
      <c r="H4098" s="89"/>
      <c r="I4098" s="263" t="s">
        <v>8744</v>
      </c>
      <c r="J4098" s="89"/>
      <c r="K4098" s="89"/>
      <c r="L4098" s="89"/>
      <c r="M4098" s="89"/>
      <c r="N4098" s="264">
        <v>0</v>
      </c>
      <c r="O4098" s="264">
        <v>371</v>
      </c>
      <c r="P4098" s="89" t="s">
        <v>670</v>
      </c>
    </row>
    <row r="4099" spans="1:16" ht="51" hidden="1">
      <c r="A4099" s="261">
        <v>25</v>
      </c>
      <c r="B4099" s="89"/>
      <c r="C4099" s="262" t="s">
        <v>45</v>
      </c>
      <c r="D4099" s="84">
        <v>43628</v>
      </c>
      <c r="E4099" s="85" t="s">
        <v>7853</v>
      </c>
      <c r="F4099" s="85" t="s">
        <v>3</v>
      </c>
      <c r="G4099" s="85">
        <v>1750367</v>
      </c>
      <c r="H4099" s="89"/>
      <c r="I4099" s="263" t="s">
        <v>8745</v>
      </c>
      <c r="J4099" s="89"/>
      <c r="K4099" s="89"/>
      <c r="L4099" s="89"/>
      <c r="M4099" s="89"/>
      <c r="N4099" s="264">
        <v>0</v>
      </c>
      <c r="O4099" s="264">
        <v>53.64</v>
      </c>
      <c r="P4099" s="89" t="s">
        <v>670</v>
      </c>
    </row>
    <row r="4100" spans="1:16" ht="51" hidden="1">
      <c r="A4100" s="261" t="s">
        <v>565</v>
      </c>
      <c r="B4100" s="89"/>
      <c r="C4100" s="262" t="s">
        <v>615</v>
      </c>
      <c r="D4100" s="84">
        <v>43628</v>
      </c>
      <c r="E4100" s="85" t="s">
        <v>7854</v>
      </c>
      <c r="F4100" s="85" t="s">
        <v>3</v>
      </c>
      <c r="G4100" s="85">
        <v>1750179</v>
      </c>
      <c r="H4100" s="89"/>
      <c r="I4100" s="263" t="s">
        <v>8746</v>
      </c>
      <c r="J4100" s="89"/>
      <c r="K4100" s="89"/>
      <c r="L4100" s="89"/>
      <c r="M4100" s="89"/>
      <c r="N4100" s="264">
        <v>0</v>
      </c>
      <c r="O4100" s="264">
        <v>2000</v>
      </c>
      <c r="P4100" s="89" t="s">
        <v>670</v>
      </c>
    </row>
    <row r="4101" spans="1:16" ht="63.75" hidden="1">
      <c r="A4101" s="261">
        <v>47</v>
      </c>
      <c r="B4101" s="89"/>
      <c r="C4101" s="262" t="s">
        <v>49</v>
      </c>
      <c r="D4101" s="84">
        <v>43628</v>
      </c>
      <c r="E4101" s="85" t="s">
        <v>7855</v>
      </c>
      <c r="F4101" s="85" t="s">
        <v>3</v>
      </c>
      <c r="G4101" s="85">
        <v>1750264</v>
      </c>
      <c r="H4101" s="89"/>
      <c r="I4101" s="263" t="s">
        <v>8747</v>
      </c>
      <c r="J4101" s="89"/>
      <c r="K4101" s="89"/>
      <c r="L4101" s="89"/>
      <c r="M4101" s="89"/>
      <c r="N4101" s="264">
        <v>0</v>
      </c>
      <c r="O4101" s="264">
        <v>4756</v>
      </c>
      <c r="P4101" s="89" t="s">
        <v>670</v>
      </c>
    </row>
    <row r="4102" spans="1:16" ht="51" hidden="1">
      <c r="A4102" s="261" t="s">
        <v>565</v>
      </c>
      <c r="B4102" s="89"/>
      <c r="C4102" s="262" t="s">
        <v>615</v>
      </c>
      <c r="D4102" s="84">
        <v>43628</v>
      </c>
      <c r="E4102" s="85" t="s">
        <v>7856</v>
      </c>
      <c r="F4102" s="85" t="s">
        <v>3</v>
      </c>
      <c r="G4102" s="85">
        <v>1750248</v>
      </c>
      <c r="H4102" s="89"/>
      <c r="I4102" s="263" t="s">
        <v>8748</v>
      </c>
      <c r="J4102" s="89"/>
      <c r="K4102" s="89"/>
      <c r="L4102" s="89"/>
      <c r="M4102" s="89"/>
      <c r="N4102" s="264">
        <v>0</v>
      </c>
      <c r="O4102" s="264">
        <v>3965</v>
      </c>
      <c r="P4102" s="89" t="s">
        <v>670</v>
      </c>
    </row>
    <row r="4103" spans="1:16" ht="51" hidden="1">
      <c r="A4103" s="261" t="s">
        <v>565</v>
      </c>
      <c r="B4103" s="89"/>
      <c r="C4103" s="262" t="s">
        <v>615</v>
      </c>
      <c r="D4103" s="84">
        <v>43628</v>
      </c>
      <c r="E4103" s="85" t="s">
        <v>7857</v>
      </c>
      <c r="F4103" s="85" t="s">
        <v>3</v>
      </c>
      <c r="G4103" s="85">
        <v>1750245</v>
      </c>
      <c r="H4103" s="89"/>
      <c r="I4103" s="263" t="s">
        <v>8749</v>
      </c>
      <c r="J4103" s="89"/>
      <c r="K4103" s="89"/>
      <c r="L4103" s="89"/>
      <c r="M4103" s="89"/>
      <c r="N4103" s="264">
        <v>0</v>
      </c>
      <c r="O4103" s="264">
        <v>4000</v>
      </c>
      <c r="P4103" s="89" t="s">
        <v>670</v>
      </c>
    </row>
    <row r="4104" spans="1:16" ht="51" hidden="1">
      <c r="A4104" s="261" t="s">
        <v>565</v>
      </c>
      <c r="B4104" s="89"/>
      <c r="C4104" s="262" t="s">
        <v>615</v>
      </c>
      <c r="D4104" s="84">
        <v>43628</v>
      </c>
      <c r="E4104" s="85" t="s">
        <v>7858</v>
      </c>
      <c r="F4104" s="85" t="s">
        <v>3</v>
      </c>
      <c r="G4104" s="85">
        <v>1750244</v>
      </c>
      <c r="H4104" s="89"/>
      <c r="I4104" s="263" t="s">
        <v>8750</v>
      </c>
      <c r="J4104" s="89"/>
      <c r="K4104" s="89"/>
      <c r="L4104" s="89"/>
      <c r="M4104" s="89"/>
      <c r="N4104" s="264">
        <v>0</v>
      </c>
      <c r="O4104" s="264">
        <v>4512</v>
      </c>
      <c r="P4104" s="89" t="s">
        <v>670</v>
      </c>
    </row>
    <row r="4105" spans="1:16" ht="51" hidden="1">
      <c r="A4105" s="261">
        <v>16</v>
      </c>
      <c r="B4105" s="89"/>
      <c r="C4105" s="262" t="s">
        <v>43</v>
      </c>
      <c r="D4105" s="84">
        <v>43628</v>
      </c>
      <c r="E4105" s="85" t="s">
        <v>7859</v>
      </c>
      <c r="F4105" s="85" t="s">
        <v>3</v>
      </c>
      <c r="G4105" s="85">
        <v>1750241</v>
      </c>
      <c r="H4105" s="89"/>
      <c r="I4105" s="263" t="s">
        <v>8751</v>
      </c>
      <c r="J4105" s="89"/>
      <c r="K4105" s="89"/>
      <c r="L4105" s="89"/>
      <c r="M4105" s="89"/>
      <c r="N4105" s="264">
        <v>0</v>
      </c>
      <c r="O4105" s="264">
        <v>4000</v>
      </c>
      <c r="P4105" s="89" t="s">
        <v>670</v>
      </c>
    </row>
    <row r="4106" spans="1:16" ht="51" hidden="1">
      <c r="A4106" s="261" t="s">
        <v>556</v>
      </c>
      <c r="B4106" s="89"/>
      <c r="C4106" s="262" t="s">
        <v>616</v>
      </c>
      <c r="D4106" s="84">
        <v>43628</v>
      </c>
      <c r="E4106" s="85" t="s">
        <v>7860</v>
      </c>
      <c r="F4106" s="85" t="s">
        <v>3</v>
      </c>
      <c r="G4106" s="85">
        <v>1750236</v>
      </c>
      <c r="H4106" s="89"/>
      <c r="I4106" s="263" t="s">
        <v>8752</v>
      </c>
      <c r="J4106" s="89"/>
      <c r="K4106" s="89"/>
      <c r="L4106" s="89"/>
      <c r="M4106" s="89"/>
      <c r="N4106" s="264">
        <v>0</v>
      </c>
      <c r="O4106" s="264">
        <v>311879.67999999999</v>
      </c>
      <c r="P4106" s="89" t="s">
        <v>670</v>
      </c>
    </row>
    <row r="4107" spans="1:16" ht="63.75" hidden="1">
      <c r="A4107" s="261">
        <v>382</v>
      </c>
      <c r="B4107" s="89"/>
      <c r="C4107" s="262" t="s">
        <v>1356</v>
      </c>
      <c r="D4107" s="84">
        <v>43628</v>
      </c>
      <c r="E4107" s="85" t="s">
        <v>7861</v>
      </c>
      <c r="F4107" s="85" t="s">
        <v>3</v>
      </c>
      <c r="G4107" s="85">
        <v>1750182</v>
      </c>
      <c r="H4107" s="89"/>
      <c r="I4107" s="263" t="s">
        <v>8753</v>
      </c>
      <c r="J4107" s="89"/>
      <c r="K4107" s="89"/>
      <c r="L4107" s="89"/>
      <c r="M4107" s="89"/>
      <c r="N4107" s="264">
        <v>0</v>
      </c>
      <c r="O4107" s="264">
        <v>4876.4000000000005</v>
      </c>
      <c r="P4107" s="89" t="s">
        <v>670</v>
      </c>
    </row>
    <row r="4108" spans="1:16" ht="38.25" hidden="1">
      <c r="A4108" s="261" t="s">
        <v>565</v>
      </c>
      <c r="B4108" s="89"/>
      <c r="C4108" s="262" t="s">
        <v>615</v>
      </c>
      <c r="D4108" s="84">
        <v>43628</v>
      </c>
      <c r="E4108" s="85" t="s">
        <v>7862</v>
      </c>
      <c r="F4108" s="85" t="s">
        <v>3</v>
      </c>
      <c r="G4108" s="85">
        <v>1750235</v>
      </c>
      <c r="H4108" s="89"/>
      <c r="I4108" s="263" t="s">
        <v>8754</v>
      </c>
      <c r="J4108" s="89"/>
      <c r="K4108" s="89"/>
      <c r="L4108" s="89"/>
      <c r="M4108" s="89"/>
      <c r="N4108" s="264">
        <v>0</v>
      </c>
      <c r="O4108" s="264">
        <v>481.11</v>
      </c>
      <c r="P4108" s="89" t="s">
        <v>670</v>
      </c>
    </row>
    <row r="4109" spans="1:16" ht="63.75" hidden="1">
      <c r="A4109" s="261" t="s">
        <v>565</v>
      </c>
      <c r="B4109" s="89"/>
      <c r="C4109" s="262" t="s">
        <v>615</v>
      </c>
      <c r="D4109" s="84">
        <v>43628</v>
      </c>
      <c r="E4109" s="85" t="s">
        <v>7863</v>
      </c>
      <c r="F4109" s="85" t="s">
        <v>3</v>
      </c>
      <c r="G4109" s="85">
        <v>1750232</v>
      </c>
      <c r="H4109" s="89"/>
      <c r="I4109" s="263" t="s">
        <v>8755</v>
      </c>
      <c r="J4109" s="89"/>
      <c r="K4109" s="89"/>
      <c r="L4109" s="89"/>
      <c r="M4109" s="89"/>
      <c r="N4109" s="264">
        <v>0</v>
      </c>
      <c r="O4109" s="264">
        <v>1676.79</v>
      </c>
      <c r="P4109" s="89" t="s">
        <v>670</v>
      </c>
    </row>
    <row r="4110" spans="1:16" ht="51" hidden="1">
      <c r="A4110" s="261">
        <v>130</v>
      </c>
      <c r="B4110" s="89"/>
      <c r="C4110" s="262" t="s">
        <v>67</v>
      </c>
      <c r="D4110" s="84">
        <v>43628</v>
      </c>
      <c r="E4110" s="85" t="s">
        <v>7864</v>
      </c>
      <c r="F4110" s="85" t="s">
        <v>3</v>
      </c>
      <c r="G4110" s="85">
        <v>1750203</v>
      </c>
      <c r="H4110" s="89"/>
      <c r="I4110" s="263" t="s">
        <v>8756</v>
      </c>
      <c r="J4110" s="89"/>
      <c r="K4110" s="89"/>
      <c r="L4110" s="89"/>
      <c r="M4110" s="89"/>
      <c r="N4110" s="264">
        <v>0</v>
      </c>
      <c r="O4110" s="264">
        <v>222</v>
      </c>
      <c r="P4110" s="89" t="s">
        <v>670</v>
      </c>
    </row>
    <row r="4111" spans="1:16" ht="51" hidden="1">
      <c r="A4111" s="261">
        <v>378</v>
      </c>
      <c r="B4111" s="89"/>
      <c r="C4111" s="262" t="s">
        <v>639</v>
      </c>
      <c r="D4111" s="84">
        <v>43628</v>
      </c>
      <c r="E4111" s="85" t="s">
        <v>7865</v>
      </c>
      <c r="F4111" s="85" t="s">
        <v>3</v>
      </c>
      <c r="G4111" s="85">
        <v>1750198</v>
      </c>
      <c r="H4111" s="89"/>
      <c r="I4111" s="263" t="s">
        <v>8757</v>
      </c>
      <c r="J4111" s="89"/>
      <c r="K4111" s="89"/>
      <c r="L4111" s="89"/>
      <c r="M4111" s="89"/>
      <c r="N4111" s="264">
        <v>0</v>
      </c>
      <c r="O4111" s="264">
        <v>2080</v>
      </c>
      <c r="P4111" s="89" t="s">
        <v>670</v>
      </c>
    </row>
    <row r="4112" spans="1:16" ht="51" hidden="1">
      <c r="A4112" s="261">
        <v>513</v>
      </c>
      <c r="B4112" s="89"/>
      <c r="C4112" s="262" t="s">
        <v>171</v>
      </c>
      <c r="D4112" s="84">
        <v>43628</v>
      </c>
      <c r="E4112" s="85" t="s">
        <v>7866</v>
      </c>
      <c r="F4112" s="85" t="s">
        <v>11</v>
      </c>
      <c r="G4112" s="85">
        <v>956842</v>
      </c>
      <c r="H4112" s="89"/>
      <c r="I4112" s="263" t="s">
        <v>8758</v>
      </c>
      <c r="J4112" s="89"/>
      <c r="K4112" s="89"/>
      <c r="L4112" s="89"/>
      <c r="M4112" s="89"/>
      <c r="N4112" s="264">
        <v>50</v>
      </c>
      <c r="O4112" s="264">
        <v>0</v>
      </c>
      <c r="P4112" s="89" t="s">
        <v>670</v>
      </c>
    </row>
    <row r="4113" spans="1:16" ht="76.5" hidden="1">
      <c r="A4113" s="261" t="s">
        <v>557</v>
      </c>
      <c r="B4113" s="89"/>
      <c r="C4113" s="262" t="s">
        <v>777</v>
      </c>
      <c r="D4113" s="84">
        <v>43628</v>
      </c>
      <c r="E4113" s="85" t="s">
        <v>7867</v>
      </c>
      <c r="F4113" s="85" t="s">
        <v>6</v>
      </c>
      <c r="G4113" s="85">
        <v>1131262</v>
      </c>
      <c r="H4113" s="89"/>
      <c r="I4113" s="263" t="s">
        <v>8759</v>
      </c>
      <c r="J4113" s="89"/>
      <c r="K4113" s="89"/>
      <c r="L4113" s="89"/>
      <c r="M4113" s="89"/>
      <c r="N4113" s="264">
        <v>0</v>
      </c>
      <c r="O4113" s="264">
        <v>150000</v>
      </c>
      <c r="P4113" s="89" t="s">
        <v>670</v>
      </c>
    </row>
    <row r="4114" spans="1:16" ht="51" hidden="1">
      <c r="A4114" s="261">
        <v>592</v>
      </c>
      <c r="B4114" s="89"/>
      <c r="C4114" s="262" t="s">
        <v>645</v>
      </c>
      <c r="D4114" s="84">
        <v>43628</v>
      </c>
      <c r="E4114" s="85" t="s">
        <v>7868</v>
      </c>
      <c r="F4114" s="85" t="s">
        <v>6</v>
      </c>
      <c r="G4114" s="85">
        <v>956911</v>
      </c>
      <c r="H4114" s="89"/>
      <c r="I4114" s="263" t="s">
        <v>8760</v>
      </c>
      <c r="J4114" s="89"/>
      <c r="K4114" s="89"/>
      <c r="L4114" s="89"/>
      <c r="M4114" s="89"/>
      <c r="N4114" s="264">
        <v>0</v>
      </c>
      <c r="O4114" s="264">
        <v>46476.5</v>
      </c>
      <c r="P4114" s="89" t="s">
        <v>670</v>
      </c>
    </row>
    <row r="4115" spans="1:16" ht="102" hidden="1">
      <c r="A4115" s="261">
        <v>512</v>
      </c>
      <c r="B4115" s="89"/>
      <c r="C4115" s="262" t="s">
        <v>779</v>
      </c>
      <c r="D4115" s="84">
        <v>43628</v>
      </c>
      <c r="E4115" s="85" t="s">
        <v>7869</v>
      </c>
      <c r="F4115" s="85" t="s">
        <v>11</v>
      </c>
      <c r="G4115" s="85">
        <v>956840</v>
      </c>
      <c r="H4115" s="89"/>
      <c r="I4115" s="263" t="s">
        <v>8761</v>
      </c>
      <c r="J4115" s="89"/>
      <c r="K4115" s="89"/>
      <c r="L4115" s="89"/>
      <c r="M4115" s="89"/>
      <c r="N4115" s="264">
        <v>490</v>
      </c>
      <c r="O4115" s="264">
        <v>0</v>
      </c>
      <c r="P4115" s="89" t="s">
        <v>670</v>
      </c>
    </row>
    <row r="4116" spans="1:16" ht="51" hidden="1">
      <c r="A4116" s="261">
        <v>592</v>
      </c>
      <c r="B4116" s="89"/>
      <c r="C4116" s="262" t="s">
        <v>645</v>
      </c>
      <c r="D4116" s="84">
        <v>43628</v>
      </c>
      <c r="E4116" s="85" t="s">
        <v>7870</v>
      </c>
      <c r="F4116" s="85" t="s">
        <v>11</v>
      </c>
      <c r="G4116" s="85">
        <v>956911</v>
      </c>
      <c r="H4116" s="89"/>
      <c r="I4116" s="263" t="s">
        <v>8762</v>
      </c>
      <c r="J4116" s="89"/>
      <c r="K4116" s="89"/>
      <c r="L4116" s="89"/>
      <c r="M4116" s="89"/>
      <c r="N4116" s="264">
        <v>50</v>
      </c>
      <c r="O4116" s="264">
        <v>0</v>
      </c>
      <c r="P4116" s="89" t="s">
        <v>670</v>
      </c>
    </row>
    <row r="4117" spans="1:16" ht="51" hidden="1">
      <c r="A4117" s="261" t="s">
        <v>565</v>
      </c>
      <c r="B4117" s="89"/>
      <c r="C4117" s="262" t="s">
        <v>615</v>
      </c>
      <c r="D4117" s="84">
        <v>43629</v>
      </c>
      <c r="E4117" s="85" t="s">
        <v>7871</v>
      </c>
      <c r="F4117" s="85" t="s">
        <v>3</v>
      </c>
      <c r="G4117" s="85">
        <v>1750665</v>
      </c>
      <c r="H4117" s="89"/>
      <c r="I4117" s="263" t="s">
        <v>8763</v>
      </c>
      <c r="J4117" s="89"/>
      <c r="K4117" s="89"/>
      <c r="L4117" s="89"/>
      <c r="M4117" s="89"/>
      <c r="N4117" s="264">
        <v>0</v>
      </c>
      <c r="O4117" s="264">
        <v>36</v>
      </c>
      <c r="P4117" s="89" t="s">
        <v>670</v>
      </c>
    </row>
    <row r="4118" spans="1:16" ht="51" hidden="1">
      <c r="A4118" s="261" t="s">
        <v>565</v>
      </c>
      <c r="B4118" s="89"/>
      <c r="C4118" s="262" t="s">
        <v>615</v>
      </c>
      <c r="D4118" s="84">
        <v>43629</v>
      </c>
      <c r="E4118" s="85" t="s">
        <v>7872</v>
      </c>
      <c r="F4118" s="85" t="s">
        <v>3</v>
      </c>
      <c r="G4118" s="85">
        <v>1750667</v>
      </c>
      <c r="H4118" s="89"/>
      <c r="I4118" s="263" t="s">
        <v>8763</v>
      </c>
      <c r="J4118" s="89"/>
      <c r="K4118" s="89"/>
      <c r="L4118" s="89"/>
      <c r="M4118" s="89"/>
      <c r="N4118" s="264">
        <v>0</v>
      </c>
      <c r="O4118" s="264">
        <v>200</v>
      </c>
      <c r="P4118" s="89" t="s">
        <v>670</v>
      </c>
    </row>
    <row r="4119" spans="1:16" ht="38.25" hidden="1">
      <c r="A4119" s="261" t="s">
        <v>565</v>
      </c>
      <c r="B4119" s="89"/>
      <c r="C4119" s="262" t="s">
        <v>615</v>
      </c>
      <c r="D4119" s="84">
        <v>43629</v>
      </c>
      <c r="E4119" s="85" t="s">
        <v>7873</v>
      </c>
      <c r="F4119" s="85" t="s">
        <v>3</v>
      </c>
      <c r="G4119" s="85">
        <v>1750668</v>
      </c>
      <c r="H4119" s="89"/>
      <c r="I4119" s="263" t="s">
        <v>8764</v>
      </c>
      <c r="J4119" s="89"/>
      <c r="K4119" s="89"/>
      <c r="L4119" s="89"/>
      <c r="M4119" s="89"/>
      <c r="N4119" s="264">
        <v>0</v>
      </c>
      <c r="O4119" s="264">
        <v>200.11</v>
      </c>
      <c r="P4119" s="89" t="s">
        <v>670</v>
      </c>
    </row>
    <row r="4120" spans="1:16" ht="51" hidden="1">
      <c r="A4120" s="261" t="s">
        <v>565</v>
      </c>
      <c r="B4120" s="89"/>
      <c r="C4120" s="262" t="s">
        <v>615</v>
      </c>
      <c r="D4120" s="84">
        <v>43629</v>
      </c>
      <c r="E4120" s="85" t="s">
        <v>7874</v>
      </c>
      <c r="F4120" s="85" t="s">
        <v>3</v>
      </c>
      <c r="G4120" s="85">
        <v>1750671</v>
      </c>
      <c r="H4120" s="89"/>
      <c r="I4120" s="263" t="s">
        <v>8765</v>
      </c>
      <c r="J4120" s="89"/>
      <c r="K4120" s="89"/>
      <c r="L4120" s="89"/>
      <c r="M4120" s="89"/>
      <c r="N4120" s="264">
        <v>0</v>
      </c>
      <c r="O4120" s="264">
        <v>109.7</v>
      </c>
      <c r="P4120" s="89" t="s">
        <v>670</v>
      </c>
    </row>
    <row r="4121" spans="1:16" ht="63.75" hidden="1">
      <c r="A4121" s="261">
        <v>16</v>
      </c>
      <c r="B4121" s="89"/>
      <c r="C4121" s="262" t="s">
        <v>43</v>
      </c>
      <c r="D4121" s="84">
        <v>43629</v>
      </c>
      <c r="E4121" s="85" t="s">
        <v>7875</v>
      </c>
      <c r="F4121" s="85" t="s">
        <v>3</v>
      </c>
      <c r="G4121" s="85">
        <v>1750687</v>
      </c>
      <c r="H4121" s="89"/>
      <c r="I4121" s="263" t="s">
        <v>8766</v>
      </c>
      <c r="J4121" s="89"/>
      <c r="K4121" s="89"/>
      <c r="L4121" s="89"/>
      <c r="M4121" s="89"/>
      <c r="N4121" s="264">
        <v>0</v>
      </c>
      <c r="O4121" s="264">
        <v>99.93</v>
      </c>
      <c r="P4121" s="89" t="s">
        <v>670</v>
      </c>
    </row>
    <row r="4122" spans="1:16" ht="51" hidden="1">
      <c r="A4122" s="261" t="s">
        <v>556</v>
      </c>
      <c r="B4122" s="89"/>
      <c r="C4122" s="262" t="s">
        <v>616</v>
      </c>
      <c r="D4122" s="84">
        <v>43629</v>
      </c>
      <c r="E4122" s="85" t="s">
        <v>7876</v>
      </c>
      <c r="F4122" s="85" t="s">
        <v>3</v>
      </c>
      <c r="G4122" s="85">
        <v>1750698</v>
      </c>
      <c r="H4122" s="89"/>
      <c r="I4122" s="263" t="s">
        <v>8767</v>
      </c>
      <c r="J4122" s="89"/>
      <c r="K4122" s="89"/>
      <c r="L4122" s="89"/>
      <c r="M4122" s="89"/>
      <c r="N4122" s="264">
        <v>0</v>
      </c>
      <c r="O4122" s="264">
        <v>5283.31</v>
      </c>
      <c r="P4122" s="89" t="s">
        <v>670</v>
      </c>
    </row>
    <row r="4123" spans="1:16" ht="51" hidden="1">
      <c r="A4123" s="261">
        <v>591</v>
      </c>
      <c r="B4123" s="89"/>
      <c r="C4123" s="262" t="s">
        <v>1364</v>
      </c>
      <c r="D4123" s="84">
        <v>43629</v>
      </c>
      <c r="E4123" s="85" t="s">
        <v>7877</v>
      </c>
      <c r="F4123" s="85" t="s">
        <v>3</v>
      </c>
      <c r="G4123" s="85">
        <v>1750706</v>
      </c>
      <c r="H4123" s="89"/>
      <c r="I4123" s="263" t="s">
        <v>8768</v>
      </c>
      <c r="J4123" s="89"/>
      <c r="K4123" s="89"/>
      <c r="L4123" s="89"/>
      <c r="M4123" s="89"/>
      <c r="N4123" s="264">
        <v>0</v>
      </c>
      <c r="O4123" s="264">
        <v>379.45</v>
      </c>
      <c r="P4123" s="89" t="s">
        <v>670</v>
      </c>
    </row>
    <row r="4124" spans="1:16" ht="38.25" hidden="1">
      <c r="A4124" s="261" t="s">
        <v>565</v>
      </c>
      <c r="B4124" s="89"/>
      <c r="C4124" s="262" t="s">
        <v>615</v>
      </c>
      <c r="D4124" s="84">
        <v>43629</v>
      </c>
      <c r="E4124" s="85" t="s">
        <v>7878</v>
      </c>
      <c r="F4124" s="85" t="s">
        <v>3</v>
      </c>
      <c r="G4124" s="85">
        <v>1750640</v>
      </c>
      <c r="H4124" s="89"/>
      <c r="I4124" s="263" t="s">
        <v>3225</v>
      </c>
      <c r="J4124" s="89"/>
      <c r="K4124" s="89"/>
      <c r="L4124" s="89"/>
      <c r="M4124" s="89"/>
      <c r="N4124" s="264">
        <v>0</v>
      </c>
      <c r="O4124" s="264">
        <v>500</v>
      </c>
      <c r="P4124" s="89" t="s">
        <v>670</v>
      </c>
    </row>
    <row r="4125" spans="1:16" ht="51" hidden="1">
      <c r="A4125" s="261" t="s">
        <v>565</v>
      </c>
      <c r="B4125" s="89"/>
      <c r="C4125" s="262" t="s">
        <v>615</v>
      </c>
      <c r="D4125" s="84">
        <v>43629</v>
      </c>
      <c r="E4125" s="85" t="s">
        <v>7879</v>
      </c>
      <c r="F4125" s="85" t="s">
        <v>3</v>
      </c>
      <c r="G4125" s="85">
        <v>1750616</v>
      </c>
      <c r="H4125" s="89"/>
      <c r="I4125" s="263" t="s">
        <v>8769</v>
      </c>
      <c r="J4125" s="89"/>
      <c r="K4125" s="89"/>
      <c r="L4125" s="89"/>
      <c r="M4125" s="89"/>
      <c r="N4125" s="264">
        <v>0</v>
      </c>
      <c r="O4125" s="264">
        <v>1187</v>
      </c>
      <c r="P4125" s="89" t="s">
        <v>670</v>
      </c>
    </row>
    <row r="4126" spans="1:16" ht="51" hidden="1">
      <c r="A4126" s="261" t="s">
        <v>565</v>
      </c>
      <c r="B4126" s="89"/>
      <c r="C4126" s="262" t="s">
        <v>615</v>
      </c>
      <c r="D4126" s="84">
        <v>43629</v>
      </c>
      <c r="E4126" s="85" t="s">
        <v>7880</v>
      </c>
      <c r="F4126" s="85" t="s">
        <v>3</v>
      </c>
      <c r="G4126" s="85">
        <v>1750595</v>
      </c>
      <c r="H4126" s="89"/>
      <c r="I4126" s="263" t="s">
        <v>8770</v>
      </c>
      <c r="J4126" s="89"/>
      <c r="K4126" s="89"/>
      <c r="L4126" s="89"/>
      <c r="M4126" s="89"/>
      <c r="N4126" s="264">
        <v>0</v>
      </c>
      <c r="O4126" s="264">
        <v>927.49</v>
      </c>
      <c r="P4126" s="89" t="s">
        <v>670</v>
      </c>
    </row>
    <row r="4127" spans="1:16" ht="51" hidden="1">
      <c r="A4127" s="261">
        <v>592</v>
      </c>
      <c r="B4127" s="89"/>
      <c r="C4127" s="262" t="s">
        <v>645</v>
      </c>
      <c r="D4127" s="84">
        <v>43629</v>
      </c>
      <c r="E4127" s="85" t="s">
        <v>7881</v>
      </c>
      <c r="F4127" s="85" t="s">
        <v>3</v>
      </c>
      <c r="G4127" s="85">
        <v>1750798</v>
      </c>
      <c r="H4127" s="89"/>
      <c r="I4127" s="263" t="s">
        <v>8771</v>
      </c>
      <c r="J4127" s="89"/>
      <c r="K4127" s="89"/>
      <c r="L4127" s="89"/>
      <c r="M4127" s="89"/>
      <c r="N4127" s="264">
        <v>0</v>
      </c>
      <c r="O4127" s="264">
        <v>30</v>
      </c>
      <c r="P4127" s="89" t="s">
        <v>670</v>
      </c>
    </row>
    <row r="4128" spans="1:16" ht="38.25" hidden="1">
      <c r="A4128" s="261">
        <v>46</v>
      </c>
      <c r="B4128" s="89"/>
      <c r="C4128" s="262" t="s">
        <v>48</v>
      </c>
      <c r="D4128" s="84">
        <v>43629</v>
      </c>
      <c r="E4128" s="85" t="s">
        <v>7882</v>
      </c>
      <c r="F4128" s="85" t="s">
        <v>3</v>
      </c>
      <c r="G4128" s="85">
        <v>1750767</v>
      </c>
      <c r="H4128" s="89"/>
      <c r="I4128" s="263" t="s">
        <v>8772</v>
      </c>
      <c r="J4128" s="89"/>
      <c r="K4128" s="89"/>
      <c r="L4128" s="89"/>
      <c r="M4128" s="89"/>
      <c r="N4128" s="264">
        <v>0</v>
      </c>
      <c r="O4128" s="264">
        <v>750</v>
      </c>
      <c r="P4128" s="89" t="s">
        <v>670</v>
      </c>
    </row>
    <row r="4129" spans="1:16" ht="51" hidden="1">
      <c r="A4129" s="261">
        <v>526</v>
      </c>
      <c r="B4129" s="89"/>
      <c r="C4129" s="262" t="s">
        <v>610</v>
      </c>
      <c r="D4129" s="84">
        <v>43629</v>
      </c>
      <c r="E4129" s="85" t="s">
        <v>7883</v>
      </c>
      <c r="F4129" s="85" t="s">
        <v>3</v>
      </c>
      <c r="G4129" s="85">
        <v>1750753</v>
      </c>
      <c r="H4129" s="89"/>
      <c r="I4129" s="263" t="s">
        <v>6920</v>
      </c>
      <c r="J4129" s="89"/>
      <c r="K4129" s="89"/>
      <c r="L4129" s="89"/>
      <c r="M4129" s="89"/>
      <c r="N4129" s="264">
        <v>0</v>
      </c>
      <c r="O4129" s="264">
        <v>690.48</v>
      </c>
      <c r="P4129" s="89" t="s">
        <v>670</v>
      </c>
    </row>
    <row r="4130" spans="1:16" ht="51" hidden="1">
      <c r="A4130" s="261" t="s">
        <v>565</v>
      </c>
      <c r="B4130" s="89"/>
      <c r="C4130" s="262" t="s">
        <v>615</v>
      </c>
      <c r="D4130" s="84">
        <v>43629</v>
      </c>
      <c r="E4130" s="85" t="s">
        <v>7884</v>
      </c>
      <c r="F4130" s="85" t="s">
        <v>3</v>
      </c>
      <c r="G4130" s="85">
        <v>1750742</v>
      </c>
      <c r="H4130" s="89"/>
      <c r="I4130" s="263" t="s">
        <v>8773</v>
      </c>
      <c r="J4130" s="89"/>
      <c r="K4130" s="89"/>
      <c r="L4130" s="89"/>
      <c r="M4130" s="89"/>
      <c r="N4130" s="264">
        <v>0</v>
      </c>
      <c r="O4130" s="264">
        <v>2000</v>
      </c>
      <c r="P4130" s="89" t="s">
        <v>670</v>
      </c>
    </row>
    <row r="4131" spans="1:16" ht="63.75" hidden="1">
      <c r="A4131" s="261">
        <v>683</v>
      </c>
      <c r="B4131" s="89"/>
      <c r="C4131" s="262" t="s">
        <v>1368</v>
      </c>
      <c r="D4131" s="84">
        <v>43629</v>
      </c>
      <c r="E4131" s="85" t="s">
        <v>7885</v>
      </c>
      <c r="F4131" s="85" t="s">
        <v>3</v>
      </c>
      <c r="G4131" s="85">
        <v>1750738</v>
      </c>
      <c r="H4131" s="89"/>
      <c r="I4131" s="263" t="s">
        <v>8774</v>
      </c>
      <c r="J4131" s="89"/>
      <c r="K4131" s="89"/>
      <c r="L4131" s="89"/>
      <c r="M4131" s="89"/>
      <c r="N4131" s="264">
        <v>0</v>
      </c>
      <c r="O4131" s="264">
        <v>7.66</v>
      </c>
      <c r="P4131" s="89" t="s">
        <v>670</v>
      </c>
    </row>
    <row r="4132" spans="1:16" ht="38.25" hidden="1">
      <c r="A4132" s="261">
        <v>35</v>
      </c>
      <c r="B4132" s="89"/>
      <c r="C4132" s="262" t="s">
        <v>46</v>
      </c>
      <c r="D4132" s="84">
        <v>43629</v>
      </c>
      <c r="E4132" s="85" t="s">
        <v>7886</v>
      </c>
      <c r="F4132" s="85" t="s">
        <v>3</v>
      </c>
      <c r="G4132" s="85">
        <v>1750718</v>
      </c>
      <c r="H4132" s="89"/>
      <c r="I4132" s="263" t="s">
        <v>8775</v>
      </c>
      <c r="J4132" s="89"/>
      <c r="K4132" s="89"/>
      <c r="L4132" s="89"/>
      <c r="M4132" s="89"/>
      <c r="N4132" s="264">
        <v>0</v>
      </c>
      <c r="O4132" s="264">
        <v>400</v>
      </c>
      <c r="P4132" s="89" t="s">
        <v>670</v>
      </c>
    </row>
    <row r="4133" spans="1:16" ht="51" hidden="1">
      <c r="A4133" s="261">
        <v>591</v>
      </c>
      <c r="B4133" s="89"/>
      <c r="C4133" s="262" t="s">
        <v>1364</v>
      </c>
      <c r="D4133" s="84">
        <v>43629</v>
      </c>
      <c r="E4133" s="85" t="s">
        <v>7887</v>
      </c>
      <c r="F4133" s="85" t="s">
        <v>3</v>
      </c>
      <c r="G4133" s="85">
        <v>1750707</v>
      </c>
      <c r="H4133" s="89"/>
      <c r="I4133" s="263" t="s">
        <v>8776</v>
      </c>
      <c r="J4133" s="89"/>
      <c r="K4133" s="89"/>
      <c r="L4133" s="89"/>
      <c r="M4133" s="89"/>
      <c r="N4133" s="264">
        <v>0</v>
      </c>
      <c r="O4133" s="264">
        <v>137.70000000000002</v>
      </c>
      <c r="P4133" s="89" t="s">
        <v>670</v>
      </c>
    </row>
    <row r="4134" spans="1:16" ht="51" hidden="1">
      <c r="A4134" s="261">
        <v>342</v>
      </c>
      <c r="B4134" s="89"/>
      <c r="C4134" s="262" t="s">
        <v>148</v>
      </c>
      <c r="D4134" s="84">
        <v>43629</v>
      </c>
      <c r="E4134" s="85" t="s">
        <v>7888</v>
      </c>
      <c r="F4134" s="85" t="s">
        <v>3</v>
      </c>
      <c r="G4134" s="85">
        <v>1750646</v>
      </c>
      <c r="H4134" s="89"/>
      <c r="I4134" s="263" t="s">
        <v>8777</v>
      </c>
      <c r="J4134" s="89"/>
      <c r="K4134" s="89"/>
      <c r="L4134" s="89"/>
      <c r="M4134" s="89"/>
      <c r="N4134" s="264">
        <v>0</v>
      </c>
      <c r="O4134" s="264">
        <v>432.5</v>
      </c>
      <c r="P4134" s="89" t="s">
        <v>670</v>
      </c>
    </row>
    <row r="4135" spans="1:16" ht="51" hidden="1">
      <c r="A4135" s="261">
        <v>291</v>
      </c>
      <c r="B4135" s="89"/>
      <c r="C4135" s="262" t="s">
        <v>129</v>
      </c>
      <c r="D4135" s="84">
        <v>43629</v>
      </c>
      <c r="E4135" s="85" t="s">
        <v>7889</v>
      </c>
      <c r="F4135" s="85" t="s">
        <v>3</v>
      </c>
      <c r="G4135" s="85">
        <v>1750625</v>
      </c>
      <c r="H4135" s="89"/>
      <c r="I4135" s="263" t="s">
        <v>8778</v>
      </c>
      <c r="J4135" s="89"/>
      <c r="K4135" s="89"/>
      <c r="L4135" s="89"/>
      <c r="M4135" s="89"/>
      <c r="N4135" s="264">
        <v>0</v>
      </c>
      <c r="O4135" s="264">
        <v>13695629.619999999</v>
      </c>
      <c r="P4135" s="89" t="s">
        <v>670</v>
      </c>
    </row>
    <row r="4136" spans="1:16" ht="63.75" hidden="1">
      <c r="A4136" s="261">
        <v>572</v>
      </c>
      <c r="B4136" s="89"/>
      <c r="C4136" s="262" t="s">
        <v>177</v>
      </c>
      <c r="D4136" s="84">
        <v>43629</v>
      </c>
      <c r="E4136" s="85" t="s">
        <v>7890</v>
      </c>
      <c r="F4136" s="85" t="s">
        <v>3</v>
      </c>
      <c r="G4136" s="85">
        <v>1750621</v>
      </c>
      <c r="H4136" s="89"/>
      <c r="I4136" s="263" t="s">
        <v>8779</v>
      </c>
      <c r="J4136" s="89"/>
      <c r="K4136" s="89"/>
      <c r="L4136" s="89"/>
      <c r="M4136" s="89"/>
      <c r="N4136" s="264">
        <v>0</v>
      </c>
      <c r="O4136" s="264">
        <v>1400</v>
      </c>
      <c r="P4136" s="89" t="s">
        <v>670</v>
      </c>
    </row>
    <row r="4137" spans="1:16" ht="51" hidden="1">
      <c r="A4137" s="261" t="s">
        <v>565</v>
      </c>
      <c r="B4137" s="89"/>
      <c r="C4137" s="262" t="s">
        <v>615</v>
      </c>
      <c r="D4137" s="84">
        <v>43629</v>
      </c>
      <c r="E4137" s="85" t="s">
        <v>7891</v>
      </c>
      <c r="F4137" s="85" t="s">
        <v>3</v>
      </c>
      <c r="G4137" s="85">
        <v>1750617</v>
      </c>
      <c r="H4137" s="89"/>
      <c r="I4137" s="263" t="s">
        <v>8780</v>
      </c>
      <c r="J4137" s="89"/>
      <c r="K4137" s="89"/>
      <c r="L4137" s="89"/>
      <c r="M4137" s="89"/>
      <c r="N4137" s="264">
        <v>0</v>
      </c>
      <c r="O4137" s="264">
        <v>2130</v>
      </c>
      <c r="P4137" s="89" t="s">
        <v>670</v>
      </c>
    </row>
    <row r="4138" spans="1:16" ht="51" hidden="1">
      <c r="A4138" s="261" t="s">
        <v>565</v>
      </c>
      <c r="B4138" s="89"/>
      <c r="C4138" s="262" t="s">
        <v>615</v>
      </c>
      <c r="D4138" s="84">
        <v>43629</v>
      </c>
      <c r="E4138" s="85" t="s">
        <v>7892</v>
      </c>
      <c r="F4138" s="85" t="s">
        <v>3</v>
      </c>
      <c r="G4138" s="85">
        <v>1750605</v>
      </c>
      <c r="H4138" s="89"/>
      <c r="I4138" s="263" t="s">
        <v>8781</v>
      </c>
      <c r="J4138" s="89"/>
      <c r="K4138" s="89"/>
      <c r="L4138" s="89"/>
      <c r="M4138" s="89"/>
      <c r="N4138" s="264">
        <v>0</v>
      </c>
      <c r="O4138" s="264">
        <v>3663</v>
      </c>
      <c r="P4138" s="89" t="s">
        <v>670</v>
      </c>
    </row>
    <row r="4139" spans="1:16" ht="51" hidden="1">
      <c r="A4139" s="261">
        <v>16</v>
      </c>
      <c r="B4139" s="89"/>
      <c r="C4139" s="262" t="s">
        <v>43</v>
      </c>
      <c r="D4139" s="84">
        <v>43629</v>
      </c>
      <c r="E4139" s="85" t="s">
        <v>7893</v>
      </c>
      <c r="F4139" s="85" t="s">
        <v>3</v>
      </c>
      <c r="G4139" s="85">
        <v>1750594</v>
      </c>
      <c r="H4139" s="89"/>
      <c r="I4139" s="263" t="s">
        <v>8782</v>
      </c>
      <c r="J4139" s="89"/>
      <c r="K4139" s="89"/>
      <c r="L4139" s="89"/>
      <c r="M4139" s="89"/>
      <c r="N4139" s="264">
        <v>0</v>
      </c>
      <c r="O4139" s="264">
        <v>45</v>
      </c>
      <c r="P4139" s="89" t="s">
        <v>670</v>
      </c>
    </row>
    <row r="4140" spans="1:16" ht="63.75" hidden="1">
      <c r="A4140" s="261">
        <v>48</v>
      </c>
      <c r="B4140" s="89"/>
      <c r="C4140" s="262" t="s">
        <v>50</v>
      </c>
      <c r="D4140" s="84">
        <v>43629</v>
      </c>
      <c r="E4140" s="85" t="s">
        <v>7894</v>
      </c>
      <c r="F4140" s="85" t="s">
        <v>3</v>
      </c>
      <c r="G4140" s="85">
        <v>1750581</v>
      </c>
      <c r="H4140" s="89"/>
      <c r="I4140" s="263" t="s">
        <v>8783</v>
      </c>
      <c r="J4140" s="89"/>
      <c r="K4140" s="89"/>
      <c r="L4140" s="89"/>
      <c r="M4140" s="89"/>
      <c r="N4140" s="264">
        <v>0</v>
      </c>
      <c r="O4140" s="264">
        <v>1</v>
      </c>
      <c r="P4140" s="89" t="s">
        <v>741</v>
      </c>
    </row>
    <row r="4141" spans="1:16" ht="51" hidden="1">
      <c r="A4141" s="261">
        <v>132</v>
      </c>
      <c r="B4141" s="89"/>
      <c r="C4141" s="262" t="s">
        <v>68</v>
      </c>
      <c r="D4141" s="84">
        <v>43629</v>
      </c>
      <c r="E4141" s="85" t="s">
        <v>7895</v>
      </c>
      <c r="F4141" s="85" t="s">
        <v>3</v>
      </c>
      <c r="G4141" s="85">
        <v>1750579</v>
      </c>
      <c r="H4141" s="89"/>
      <c r="I4141" s="263" t="s">
        <v>8784</v>
      </c>
      <c r="J4141" s="89"/>
      <c r="K4141" s="89"/>
      <c r="L4141" s="89"/>
      <c r="M4141" s="89"/>
      <c r="N4141" s="264">
        <v>0</v>
      </c>
      <c r="O4141" s="264">
        <v>700</v>
      </c>
      <c r="P4141" s="89" t="s">
        <v>670</v>
      </c>
    </row>
    <row r="4142" spans="1:16" ht="51" hidden="1">
      <c r="A4142" s="261">
        <v>78</v>
      </c>
      <c r="B4142" s="89"/>
      <c r="C4142" s="262" t="s">
        <v>674</v>
      </c>
      <c r="D4142" s="84">
        <v>43629</v>
      </c>
      <c r="E4142" s="85" t="s">
        <v>7896</v>
      </c>
      <c r="F4142" s="85" t="s">
        <v>3</v>
      </c>
      <c r="G4142" s="85">
        <v>1750573</v>
      </c>
      <c r="H4142" s="89"/>
      <c r="I4142" s="263" t="s">
        <v>8785</v>
      </c>
      <c r="J4142" s="89"/>
      <c r="K4142" s="89"/>
      <c r="L4142" s="89"/>
      <c r="M4142" s="89"/>
      <c r="N4142" s="264">
        <v>0</v>
      </c>
      <c r="O4142" s="264">
        <v>644</v>
      </c>
      <c r="P4142" s="89" t="s">
        <v>670</v>
      </c>
    </row>
    <row r="4143" spans="1:16" ht="38.25" hidden="1">
      <c r="A4143" s="261" t="s">
        <v>565</v>
      </c>
      <c r="B4143" s="89"/>
      <c r="C4143" s="262" t="s">
        <v>615</v>
      </c>
      <c r="D4143" s="84">
        <v>43629</v>
      </c>
      <c r="E4143" s="85" t="s">
        <v>7897</v>
      </c>
      <c r="F4143" s="85" t="s">
        <v>3</v>
      </c>
      <c r="G4143" s="85">
        <v>1750566</v>
      </c>
      <c r="H4143" s="89"/>
      <c r="I4143" s="263" t="s">
        <v>8786</v>
      </c>
      <c r="J4143" s="89"/>
      <c r="K4143" s="89"/>
      <c r="L4143" s="89"/>
      <c r="M4143" s="89"/>
      <c r="N4143" s="264">
        <v>0</v>
      </c>
      <c r="O4143" s="264">
        <v>735.01</v>
      </c>
      <c r="P4143" s="89" t="s">
        <v>670</v>
      </c>
    </row>
    <row r="4144" spans="1:16" ht="51" hidden="1">
      <c r="A4144" s="261">
        <v>340</v>
      </c>
      <c r="B4144" s="89"/>
      <c r="C4144" s="262" t="s">
        <v>147</v>
      </c>
      <c r="D4144" s="84">
        <v>43629</v>
      </c>
      <c r="E4144" s="85" t="s">
        <v>7898</v>
      </c>
      <c r="F4144" s="85" t="s">
        <v>3</v>
      </c>
      <c r="G4144" s="85">
        <v>1750664</v>
      </c>
      <c r="H4144" s="89"/>
      <c r="I4144" s="263" t="s">
        <v>8787</v>
      </c>
      <c r="J4144" s="89"/>
      <c r="K4144" s="89"/>
      <c r="L4144" s="89"/>
      <c r="M4144" s="89"/>
      <c r="N4144" s="264">
        <v>0</v>
      </c>
      <c r="O4144" s="264">
        <v>1393</v>
      </c>
      <c r="P4144" s="89" t="s">
        <v>670</v>
      </c>
    </row>
    <row r="4145" spans="1:16" ht="63.75" hidden="1">
      <c r="A4145" s="261" t="s">
        <v>556</v>
      </c>
      <c r="B4145" s="89"/>
      <c r="C4145" s="262" t="s">
        <v>616</v>
      </c>
      <c r="D4145" s="84">
        <v>43629</v>
      </c>
      <c r="E4145" s="85" t="s">
        <v>7899</v>
      </c>
      <c r="F4145" s="85" t="s">
        <v>3</v>
      </c>
      <c r="G4145" s="85">
        <v>1750666</v>
      </c>
      <c r="H4145" s="89"/>
      <c r="I4145" s="263" t="s">
        <v>8788</v>
      </c>
      <c r="J4145" s="89"/>
      <c r="K4145" s="89"/>
      <c r="L4145" s="89"/>
      <c r="M4145" s="89"/>
      <c r="N4145" s="264">
        <v>0</v>
      </c>
      <c r="O4145" s="264">
        <v>755</v>
      </c>
      <c r="P4145" s="89" t="s">
        <v>670</v>
      </c>
    </row>
    <row r="4146" spans="1:16" ht="51" hidden="1">
      <c r="A4146" s="261" t="s">
        <v>559</v>
      </c>
      <c r="B4146" s="89"/>
      <c r="C4146" s="262" t="s">
        <v>759</v>
      </c>
      <c r="D4146" s="84">
        <v>43629</v>
      </c>
      <c r="E4146" s="85" t="s">
        <v>7900</v>
      </c>
      <c r="F4146" s="85" t="s">
        <v>3</v>
      </c>
      <c r="G4146" s="85">
        <v>1750685</v>
      </c>
      <c r="H4146" s="89"/>
      <c r="I4146" s="263" t="s">
        <v>8789</v>
      </c>
      <c r="J4146" s="89"/>
      <c r="K4146" s="89"/>
      <c r="L4146" s="89"/>
      <c r="M4146" s="89"/>
      <c r="N4146" s="264">
        <v>0</v>
      </c>
      <c r="O4146" s="264">
        <v>20000</v>
      </c>
      <c r="P4146" s="89" t="s">
        <v>670</v>
      </c>
    </row>
    <row r="4147" spans="1:16" ht="76.5" hidden="1">
      <c r="A4147" s="261">
        <v>660</v>
      </c>
      <c r="B4147" s="89"/>
      <c r="C4147" s="262" t="s">
        <v>188</v>
      </c>
      <c r="D4147" s="84">
        <v>43629</v>
      </c>
      <c r="E4147" s="85" t="s">
        <v>7901</v>
      </c>
      <c r="F4147" s="85" t="s">
        <v>671</v>
      </c>
      <c r="G4147" s="85">
        <v>495898</v>
      </c>
      <c r="H4147" s="89"/>
      <c r="I4147" s="263" t="s">
        <v>8790</v>
      </c>
      <c r="J4147" s="89"/>
      <c r="K4147" s="89"/>
      <c r="L4147" s="89"/>
      <c r="M4147" s="89"/>
      <c r="N4147" s="264">
        <v>10872.76</v>
      </c>
      <c r="O4147" s="264">
        <v>0</v>
      </c>
      <c r="P4147" s="89" t="s">
        <v>670</v>
      </c>
    </row>
    <row r="4148" spans="1:16" ht="76.5" hidden="1">
      <c r="A4148" s="261">
        <v>660</v>
      </c>
      <c r="B4148" s="89"/>
      <c r="C4148" s="262" t="s">
        <v>188</v>
      </c>
      <c r="D4148" s="84">
        <v>43629</v>
      </c>
      <c r="E4148" s="85" t="s">
        <v>7901</v>
      </c>
      <c r="F4148" s="85" t="s">
        <v>671</v>
      </c>
      <c r="G4148" s="85">
        <v>495896</v>
      </c>
      <c r="H4148" s="89"/>
      <c r="I4148" s="263" t="s">
        <v>8791</v>
      </c>
      <c r="J4148" s="89"/>
      <c r="K4148" s="89"/>
      <c r="L4148" s="89"/>
      <c r="M4148" s="89"/>
      <c r="N4148" s="264">
        <v>6523.93</v>
      </c>
      <c r="O4148" s="264">
        <v>0</v>
      </c>
      <c r="P4148" s="89" t="s">
        <v>670</v>
      </c>
    </row>
    <row r="4149" spans="1:16" ht="89.25" hidden="1">
      <c r="A4149" s="261">
        <v>291</v>
      </c>
      <c r="B4149" s="89"/>
      <c r="C4149" s="262" t="s">
        <v>129</v>
      </c>
      <c r="D4149" s="84">
        <v>43629</v>
      </c>
      <c r="E4149" s="85" t="s">
        <v>7902</v>
      </c>
      <c r="F4149" s="85" t="s">
        <v>11</v>
      </c>
      <c r="G4149" s="85">
        <v>956935</v>
      </c>
      <c r="H4149" s="89"/>
      <c r="I4149" s="263" t="s">
        <v>8792</v>
      </c>
      <c r="J4149" s="89"/>
      <c r="K4149" s="89"/>
      <c r="L4149" s="89"/>
      <c r="M4149" s="89"/>
      <c r="N4149" s="264">
        <v>270</v>
      </c>
      <c r="O4149" s="264">
        <v>0</v>
      </c>
      <c r="P4149" s="89" t="s">
        <v>670</v>
      </c>
    </row>
    <row r="4150" spans="1:16" ht="63.75" hidden="1">
      <c r="A4150" s="261" t="s">
        <v>559</v>
      </c>
      <c r="B4150" s="89"/>
      <c r="C4150" s="262" t="s">
        <v>759</v>
      </c>
      <c r="D4150" s="84">
        <v>43629</v>
      </c>
      <c r="E4150" s="85" t="s">
        <v>7903</v>
      </c>
      <c r="F4150" s="85" t="s">
        <v>628</v>
      </c>
      <c r="G4150" s="85">
        <v>501369</v>
      </c>
      <c r="H4150" s="89"/>
      <c r="I4150" s="263" t="s">
        <v>8793</v>
      </c>
      <c r="J4150" s="89"/>
      <c r="K4150" s="89"/>
      <c r="L4150" s="89"/>
      <c r="M4150" s="89"/>
      <c r="N4150" s="264">
        <v>0</v>
      </c>
      <c r="O4150" s="264">
        <v>79000.52</v>
      </c>
      <c r="P4150" s="89" t="s">
        <v>670</v>
      </c>
    </row>
    <row r="4151" spans="1:16" ht="76.5" hidden="1">
      <c r="A4151" s="261" t="s">
        <v>557</v>
      </c>
      <c r="B4151" s="89"/>
      <c r="C4151" s="262" t="s">
        <v>777</v>
      </c>
      <c r="D4151" s="84">
        <v>43629</v>
      </c>
      <c r="E4151" s="85" t="s">
        <v>7904</v>
      </c>
      <c r="F4151" s="85" t="s">
        <v>6</v>
      </c>
      <c r="G4151" s="85">
        <v>1131836</v>
      </c>
      <c r="H4151" s="89"/>
      <c r="I4151" s="263" t="s">
        <v>8794</v>
      </c>
      <c r="J4151" s="89"/>
      <c r="K4151" s="89"/>
      <c r="L4151" s="89"/>
      <c r="M4151" s="89"/>
      <c r="N4151" s="264">
        <v>0</v>
      </c>
      <c r="O4151" s="264">
        <v>50000</v>
      </c>
      <c r="P4151" s="89" t="s">
        <v>670</v>
      </c>
    </row>
    <row r="4152" spans="1:16" ht="102" hidden="1">
      <c r="A4152" s="261" t="s">
        <v>556</v>
      </c>
      <c r="B4152" s="89"/>
      <c r="C4152" s="262" t="s">
        <v>616</v>
      </c>
      <c r="D4152" s="84">
        <v>43629</v>
      </c>
      <c r="E4152" s="85" t="s">
        <v>7905</v>
      </c>
      <c r="F4152" s="85" t="s">
        <v>6</v>
      </c>
      <c r="G4152" s="85">
        <v>956961</v>
      </c>
      <c r="H4152" s="89"/>
      <c r="I4152" s="263" t="s">
        <v>8795</v>
      </c>
      <c r="J4152" s="89"/>
      <c r="K4152" s="89"/>
      <c r="L4152" s="89"/>
      <c r="M4152" s="89"/>
      <c r="N4152" s="264">
        <v>0</v>
      </c>
      <c r="O4152" s="264">
        <v>13102740</v>
      </c>
      <c r="P4152" s="89" t="s">
        <v>670</v>
      </c>
    </row>
    <row r="4153" spans="1:16" ht="51" hidden="1">
      <c r="A4153" s="261">
        <v>513</v>
      </c>
      <c r="B4153" s="89"/>
      <c r="C4153" s="262" t="s">
        <v>171</v>
      </c>
      <c r="D4153" s="84">
        <v>43629</v>
      </c>
      <c r="E4153" s="85" t="s">
        <v>7906</v>
      </c>
      <c r="F4153" s="85" t="s">
        <v>11</v>
      </c>
      <c r="G4153" s="85">
        <v>956989</v>
      </c>
      <c r="H4153" s="89"/>
      <c r="I4153" s="263" t="s">
        <v>8796</v>
      </c>
      <c r="J4153" s="89"/>
      <c r="K4153" s="89"/>
      <c r="L4153" s="89"/>
      <c r="M4153" s="89"/>
      <c r="N4153" s="264">
        <v>50</v>
      </c>
      <c r="O4153" s="264">
        <v>0</v>
      </c>
      <c r="P4153" s="89" t="s">
        <v>670</v>
      </c>
    </row>
    <row r="4154" spans="1:16" ht="51" hidden="1">
      <c r="A4154" s="261" t="s">
        <v>565</v>
      </c>
      <c r="B4154" s="89"/>
      <c r="C4154" s="262" t="s">
        <v>615</v>
      </c>
      <c r="D4154" s="84">
        <v>43630</v>
      </c>
      <c r="E4154" s="85" t="s">
        <v>7907</v>
      </c>
      <c r="F4154" s="85" t="s">
        <v>3</v>
      </c>
      <c r="G4154" s="85">
        <v>1751106</v>
      </c>
      <c r="H4154" s="89"/>
      <c r="I4154" s="263" t="s">
        <v>8797</v>
      </c>
      <c r="J4154" s="89"/>
      <c r="K4154" s="89"/>
      <c r="L4154" s="89"/>
      <c r="M4154" s="89"/>
      <c r="N4154" s="264">
        <v>0</v>
      </c>
      <c r="O4154" s="264">
        <v>351.42</v>
      </c>
      <c r="P4154" s="89" t="s">
        <v>670</v>
      </c>
    </row>
    <row r="4155" spans="1:16" ht="38.25" hidden="1">
      <c r="A4155" s="261" t="s">
        <v>565</v>
      </c>
      <c r="B4155" s="89"/>
      <c r="C4155" s="262" t="s">
        <v>615</v>
      </c>
      <c r="D4155" s="84">
        <v>43630</v>
      </c>
      <c r="E4155" s="85" t="s">
        <v>7908</v>
      </c>
      <c r="F4155" s="85" t="s">
        <v>3</v>
      </c>
      <c r="G4155" s="85">
        <v>1751085</v>
      </c>
      <c r="H4155" s="89"/>
      <c r="I4155" s="263" t="s">
        <v>8798</v>
      </c>
      <c r="J4155" s="89"/>
      <c r="K4155" s="89"/>
      <c r="L4155" s="89"/>
      <c r="M4155" s="89"/>
      <c r="N4155" s="264">
        <v>0</v>
      </c>
      <c r="O4155" s="264">
        <v>1105.1400000000001</v>
      </c>
      <c r="P4155" s="89" t="s">
        <v>670</v>
      </c>
    </row>
    <row r="4156" spans="1:16" ht="38.25" hidden="1">
      <c r="A4156" s="261">
        <v>592</v>
      </c>
      <c r="B4156" s="89"/>
      <c r="C4156" s="262" t="s">
        <v>645</v>
      </c>
      <c r="D4156" s="84">
        <v>43630</v>
      </c>
      <c r="E4156" s="85" t="s">
        <v>7909</v>
      </c>
      <c r="F4156" s="85" t="s">
        <v>3</v>
      </c>
      <c r="G4156" s="85">
        <v>1751081</v>
      </c>
      <c r="H4156" s="89"/>
      <c r="I4156" s="263" t="s">
        <v>4293</v>
      </c>
      <c r="J4156" s="89"/>
      <c r="K4156" s="89"/>
      <c r="L4156" s="89"/>
      <c r="M4156" s="89"/>
      <c r="N4156" s="264">
        <v>0</v>
      </c>
      <c r="O4156" s="264">
        <v>1430</v>
      </c>
      <c r="P4156" s="89" t="s">
        <v>670</v>
      </c>
    </row>
    <row r="4157" spans="1:16" ht="51" hidden="1">
      <c r="A4157" s="261">
        <v>592</v>
      </c>
      <c r="B4157" s="89"/>
      <c r="C4157" s="262" t="s">
        <v>645</v>
      </c>
      <c r="D4157" s="84">
        <v>43630</v>
      </c>
      <c r="E4157" s="85" t="s">
        <v>7910</v>
      </c>
      <c r="F4157" s="85" t="s">
        <v>3</v>
      </c>
      <c r="G4157" s="85">
        <v>1751078</v>
      </c>
      <c r="H4157" s="89"/>
      <c r="I4157" s="263" t="s">
        <v>5425</v>
      </c>
      <c r="J4157" s="89"/>
      <c r="K4157" s="89"/>
      <c r="L4157" s="89"/>
      <c r="M4157" s="89"/>
      <c r="N4157" s="264">
        <v>0</v>
      </c>
      <c r="O4157" s="264">
        <v>8202</v>
      </c>
      <c r="P4157" s="89" t="s">
        <v>670</v>
      </c>
    </row>
    <row r="4158" spans="1:16" ht="51" hidden="1">
      <c r="A4158" s="261">
        <v>592</v>
      </c>
      <c r="B4158" s="89"/>
      <c r="C4158" s="262" t="s">
        <v>645</v>
      </c>
      <c r="D4158" s="84">
        <v>43630</v>
      </c>
      <c r="E4158" s="85" t="s">
        <v>7911</v>
      </c>
      <c r="F4158" s="85" t="s">
        <v>3</v>
      </c>
      <c r="G4158" s="85">
        <v>1751076</v>
      </c>
      <c r="H4158" s="89"/>
      <c r="I4158" s="263" t="s">
        <v>8799</v>
      </c>
      <c r="J4158" s="89"/>
      <c r="K4158" s="89"/>
      <c r="L4158" s="89"/>
      <c r="M4158" s="89"/>
      <c r="N4158" s="264">
        <v>0</v>
      </c>
      <c r="O4158" s="264">
        <v>38244.6</v>
      </c>
      <c r="P4158" s="89" t="s">
        <v>670</v>
      </c>
    </row>
    <row r="4159" spans="1:16" ht="51" hidden="1">
      <c r="A4159" s="261">
        <v>592</v>
      </c>
      <c r="B4159" s="89"/>
      <c r="C4159" s="262" t="s">
        <v>645</v>
      </c>
      <c r="D4159" s="84">
        <v>43630</v>
      </c>
      <c r="E4159" s="85" t="s">
        <v>7912</v>
      </c>
      <c r="F4159" s="85" t="s">
        <v>3</v>
      </c>
      <c r="G4159" s="85">
        <v>1751072</v>
      </c>
      <c r="H4159" s="89"/>
      <c r="I4159" s="263" t="s">
        <v>8800</v>
      </c>
      <c r="J4159" s="89"/>
      <c r="K4159" s="89"/>
      <c r="L4159" s="89"/>
      <c r="M4159" s="89"/>
      <c r="N4159" s="264">
        <v>0</v>
      </c>
      <c r="O4159" s="264">
        <v>140</v>
      </c>
      <c r="P4159" s="89" t="s">
        <v>670</v>
      </c>
    </row>
    <row r="4160" spans="1:16" ht="63.75" hidden="1">
      <c r="A4160" s="261" t="s">
        <v>565</v>
      </c>
      <c r="B4160" s="89"/>
      <c r="C4160" s="262" t="s">
        <v>615</v>
      </c>
      <c r="D4160" s="84">
        <v>43630</v>
      </c>
      <c r="E4160" s="85" t="s">
        <v>7913</v>
      </c>
      <c r="F4160" s="85" t="s">
        <v>3</v>
      </c>
      <c r="G4160" s="85">
        <v>1751056</v>
      </c>
      <c r="H4160" s="89"/>
      <c r="I4160" s="263" t="s">
        <v>8801</v>
      </c>
      <c r="J4160" s="89"/>
      <c r="K4160" s="89"/>
      <c r="L4160" s="89"/>
      <c r="M4160" s="89"/>
      <c r="N4160" s="264">
        <v>0</v>
      </c>
      <c r="O4160" s="264">
        <v>0.88</v>
      </c>
      <c r="P4160" s="89" t="s">
        <v>670</v>
      </c>
    </row>
    <row r="4161" spans="1:16" ht="51" hidden="1">
      <c r="A4161" s="261">
        <v>526</v>
      </c>
      <c r="B4161" s="89"/>
      <c r="C4161" s="262" t="s">
        <v>610</v>
      </c>
      <c r="D4161" s="84">
        <v>43630</v>
      </c>
      <c r="E4161" s="85" t="s">
        <v>7914</v>
      </c>
      <c r="F4161" s="85" t="s">
        <v>3</v>
      </c>
      <c r="G4161" s="85">
        <v>1751029</v>
      </c>
      <c r="H4161" s="89"/>
      <c r="I4161" s="263" t="s">
        <v>8802</v>
      </c>
      <c r="J4161" s="89"/>
      <c r="K4161" s="89"/>
      <c r="L4161" s="89"/>
      <c r="M4161" s="89"/>
      <c r="N4161" s="264">
        <v>0</v>
      </c>
      <c r="O4161" s="264">
        <v>253.66</v>
      </c>
      <c r="P4161" s="89" t="s">
        <v>670</v>
      </c>
    </row>
    <row r="4162" spans="1:16" ht="51" hidden="1">
      <c r="A4162" s="261">
        <v>591</v>
      </c>
      <c r="B4162" s="89"/>
      <c r="C4162" s="262" t="s">
        <v>1364</v>
      </c>
      <c r="D4162" s="84">
        <v>43630</v>
      </c>
      <c r="E4162" s="85" t="s">
        <v>7915</v>
      </c>
      <c r="F4162" s="85" t="s">
        <v>3</v>
      </c>
      <c r="G4162" s="85">
        <v>1751009</v>
      </c>
      <c r="H4162" s="89"/>
      <c r="I4162" s="263" t="s">
        <v>2055</v>
      </c>
      <c r="J4162" s="89"/>
      <c r="K4162" s="89"/>
      <c r="L4162" s="89"/>
      <c r="M4162" s="89"/>
      <c r="N4162" s="264">
        <v>0</v>
      </c>
      <c r="O4162" s="264">
        <v>155.95000000000002</v>
      </c>
      <c r="P4162" s="89" t="s">
        <v>670</v>
      </c>
    </row>
    <row r="4163" spans="1:16" ht="51" hidden="1">
      <c r="A4163" s="261" t="s">
        <v>565</v>
      </c>
      <c r="B4163" s="89"/>
      <c r="C4163" s="262" t="s">
        <v>615</v>
      </c>
      <c r="D4163" s="84">
        <v>43630</v>
      </c>
      <c r="E4163" s="85" t="s">
        <v>7916</v>
      </c>
      <c r="F4163" s="85" t="s">
        <v>3</v>
      </c>
      <c r="G4163" s="85">
        <v>1751008</v>
      </c>
      <c r="H4163" s="89"/>
      <c r="I4163" s="263" t="s">
        <v>8803</v>
      </c>
      <c r="J4163" s="89"/>
      <c r="K4163" s="89"/>
      <c r="L4163" s="89"/>
      <c r="M4163" s="89"/>
      <c r="N4163" s="264">
        <v>0</v>
      </c>
      <c r="O4163" s="264">
        <v>8.9</v>
      </c>
      <c r="P4163" s="89" t="s">
        <v>670</v>
      </c>
    </row>
    <row r="4164" spans="1:16" ht="51" hidden="1">
      <c r="A4164" s="261" t="s">
        <v>565</v>
      </c>
      <c r="B4164" s="89"/>
      <c r="C4164" s="262" t="s">
        <v>615</v>
      </c>
      <c r="D4164" s="84">
        <v>43630</v>
      </c>
      <c r="E4164" s="85" t="s">
        <v>7917</v>
      </c>
      <c r="F4164" s="85" t="s">
        <v>3</v>
      </c>
      <c r="G4164" s="85">
        <v>1751224</v>
      </c>
      <c r="H4164" s="89"/>
      <c r="I4164" s="263" t="s">
        <v>8804</v>
      </c>
      <c r="J4164" s="89"/>
      <c r="K4164" s="89"/>
      <c r="L4164" s="89"/>
      <c r="M4164" s="89"/>
      <c r="N4164" s="264">
        <v>0</v>
      </c>
      <c r="O4164" s="264">
        <v>1500</v>
      </c>
      <c r="P4164" s="89" t="s">
        <v>670</v>
      </c>
    </row>
    <row r="4165" spans="1:16" ht="51" hidden="1">
      <c r="A4165" s="261">
        <v>70</v>
      </c>
      <c r="B4165" s="89"/>
      <c r="C4165" s="262" t="s">
        <v>53</v>
      </c>
      <c r="D4165" s="84">
        <v>43630</v>
      </c>
      <c r="E4165" s="85" t="s">
        <v>7918</v>
      </c>
      <c r="F4165" s="85" t="s">
        <v>3</v>
      </c>
      <c r="G4165" s="85">
        <v>1751180</v>
      </c>
      <c r="H4165" s="89"/>
      <c r="I4165" s="263" t="s">
        <v>8805</v>
      </c>
      <c r="J4165" s="89"/>
      <c r="K4165" s="89"/>
      <c r="L4165" s="89"/>
      <c r="M4165" s="89"/>
      <c r="N4165" s="264">
        <v>0</v>
      </c>
      <c r="O4165" s="264">
        <v>70</v>
      </c>
      <c r="P4165" s="89" t="s">
        <v>670</v>
      </c>
    </row>
    <row r="4166" spans="1:16" ht="51" hidden="1">
      <c r="A4166" s="261">
        <v>526</v>
      </c>
      <c r="B4166" s="89"/>
      <c r="C4166" s="262" t="s">
        <v>610</v>
      </c>
      <c r="D4166" s="84">
        <v>43630</v>
      </c>
      <c r="E4166" s="85" t="s">
        <v>7919</v>
      </c>
      <c r="F4166" s="85" t="s">
        <v>3</v>
      </c>
      <c r="G4166" s="85">
        <v>1751176</v>
      </c>
      <c r="H4166" s="89"/>
      <c r="I4166" s="263" t="s">
        <v>7070</v>
      </c>
      <c r="J4166" s="89"/>
      <c r="K4166" s="89"/>
      <c r="L4166" s="89"/>
      <c r="M4166" s="89"/>
      <c r="N4166" s="264">
        <v>0</v>
      </c>
      <c r="O4166" s="264">
        <v>25</v>
      </c>
      <c r="P4166" s="89" t="s">
        <v>670</v>
      </c>
    </row>
    <row r="4167" spans="1:16" ht="51" hidden="1">
      <c r="A4167" s="261" t="s">
        <v>565</v>
      </c>
      <c r="B4167" s="89"/>
      <c r="C4167" s="262" t="s">
        <v>615</v>
      </c>
      <c r="D4167" s="84">
        <v>43630</v>
      </c>
      <c r="E4167" s="85" t="s">
        <v>7920</v>
      </c>
      <c r="F4167" s="85" t="s">
        <v>3</v>
      </c>
      <c r="G4167" s="85">
        <v>1751160</v>
      </c>
      <c r="H4167" s="89"/>
      <c r="I4167" s="263" t="s">
        <v>8806</v>
      </c>
      <c r="J4167" s="89"/>
      <c r="K4167" s="89"/>
      <c r="L4167" s="89"/>
      <c r="M4167" s="89"/>
      <c r="N4167" s="264">
        <v>0</v>
      </c>
      <c r="O4167" s="264">
        <v>137.08000000000001</v>
      </c>
      <c r="P4167" s="89" t="s">
        <v>670</v>
      </c>
    </row>
    <row r="4168" spans="1:16" ht="63.75" hidden="1">
      <c r="A4168" s="261">
        <v>291</v>
      </c>
      <c r="B4168" s="89"/>
      <c r="C4168" s="262" t="s">
        <v>129</v>
      </c>
      <c r="D4168" s="84">
        <v>43630</v>
      </c>
      <c r="E4168" s="85" t="s">
        <v>7921</v>
      </c>
      <c r="F4168" s="85" t="s">
        <v>3</v>
      </c>
      <c r="G4168" s="85">
        <v>1751040</v>
      </c>
      <c r="H4168" s="89"/>
      <c r="I4168" s="263" t="s">
        <v>8807</v>
      </c>
      <c r="J4168" s="89"/>
      <c r="K4168" s="89"/>
      <c r="L4168" s="89"/>
      <c r="M4168" s="89"/>
      <c r="N4168" s="264">
        <v>0</v>
      </c>
      <c r="O4168" s="264">
        <v>140292.55000000002</v>
      </c>
      <c r="P4168" s="89" t="s">
        <v>670</v>
      </c>
    </row>
    <row r="4169" spans="1:16" ht="51" hidden="1">
      <c r="A4169" s="261" t="s">
        <v>565</v>
      </c>
      <c r="B4169" s="89"/>
      <c r="C4169" s="262" t="s">
        <v>615</v>
      </c>
      <c r="D4169" s="84">
        <v>43630</v>
      </c>
      <c r="E4169" s="85" t="s">
        <v>7922</v>
      </c>
      <c r="F4169" s="85" t="s">
        <v>3</v>
      </c>
      <c r="G4169" s="85">
        <v>1751006</v>
      </c>
      <c r="H4169" s="89"/>
      <c r="I4169" s="263" t="s">
        <v>8808</v>
      </c>
      <c r="J4169" s="89"/>
      <c r="K4169" s="89"/>
      <c r="L4169" s="89"/>
      <c r="M4169" s="89"/>
      <c r="N4169" s="264">
        <v>0</v>
      </c>
      <c r="O4169" s="264">
        <v>5.2</v>
      </c>
      <c r="P4169" s="89" t="s">
        <v>670</v>
      </c>
    </row>
    <row r="4170" spans="1:16" ht="51" hidden="1">
      <c r="A4170" s="261">
        <v>46</v>
      </c>
      <c r="B4170" s="89"/>
      <c r="C4170" s="262" t="s">
        <v>48</v>
      </c>
      <c r="D4170" s="84">
        <v>43630</v>
      </c>
      <c r="E4170" s="85" t="s">
        <v>7923</v>
      </c>
      <c r="F4170" s="85" t="s">
        <v>3</v>
      </c>
      <c r="G4170" s="85">
        <v>1751119</v>
      </c>
      <c r="H4170" s="89"/>
      <c r="I4170" s="263" t="s">
        <v>8809</v>
      </c>
      <c r="J4170" s="89"/>
      <c r="K4170" s="89"/>
      <c r="L4170" s="89"/>
      <c r="M4170" s="89"/>
      <c r="N4170" s="264">
        <v>0</v>
      </c>
      <c r="O4170" s="264">
        <v>432.36</v>
      </c>
      <c r="P4170" s="89" t="s">
        <v>670</v>
      </c>
    </row>
    <row r="4171" spans="1:16" ht="51" hidden="1">
      <c r="A4171" s="261">
        <v>41</v>
      </c>
      <c r="B4171" s="89"/>
      <c r="C4171" s="262" t="s">
        <v>47</v>
      </c>
      <c r="D4171" s="84">
        <v>43630</v>
      </c>
      <c r="E4171" s="85" t="s">
        <v>7924</v>
      </c>
      <c r="F4171" s="85" t="s">
        <v>3</v>
      </c>
      <c r="G4171" s="85">
        <v>1751114</v>
      </c>
      <c r="H4171" s="89"/>
      <c r="I4171" s="263" t="s">
        <v>8810</v>
      </c>
      <c r="J4171" s="89"/>
      <c r="K4171" s="89"/>
      <c r="L4171" s="89"/>
      <c r="M4171" s="89"/>
      <c r="N4171" s="264">
        <v>0</v>
      </c>
      <c r="O4171" s="264">
        <v>277696.84000000003</v>
      </c>
      <c r="P4171" s="89" t="s">
        <v>670</v>
      </c>
    </row>
    <row r="4172" spans="1:16" ht="51" hidden="1">
      <c r="A4172" s="261">
        <v>41</v>
      </c>
      <c r="B4172" s="89"/>
      <c r="C4172" s="262" t="s">
        <v>47</v>
      </c>
      <c r="D4172" s="84">
        <v>43630</v>
      </c>
      <c r="E4172" s="85" t="s">
        <v>7925</v>
      </c>
      <c r="F4172" s="85" t="s">
        <v>3</v>
      </c>
      <c r="G4172" s="85">
        <v>1751113</v>
      </c>
      <c r="H4172" s="89"/>
      <c r="I4172" s="263" t="s">
        <v>8811</v>
      </c>
      <c r="J4172" s="89"/>
      <c r="K4172" s="89"/>
      <c r="L4172" s="89"/>
      <c r="M4172" s="89"/>
      <c r="N4172" s="264">
        <v>0</v>
      </c>
      <c r="O4172" s="264">
        <v>6996645.46</v>
      </c>
      <c r="P4172" s="89" t="s">
        <v>670</v>
      </c>
    </row>
    <row r="4173" spans="1:16" ht="63.75" hidden="1">
      <c r="A4173" s="261">
        <v>253</v>
      </c>
      <c r="B4173" s="89"/>
      <c r="C4173" s="262" t="s">
        <v>114</v>
      </c>
      <c r="D4173" s="84">
        <v>43630</v>
      </c>
      <c r="E4173" s="85" t="s">
        <v>7926</v>
      </c>
      <c r="F4173" s="85" t="s">
        <v>3</v>
      </c>
      <c r="G4173" s="85">
        <v>1751084</v>
      </c>
      <c r="H4173" s="89"/>
      <c r="I4173" s="263" t="s">
        <v>8812</v>
      </c>
      <c r="J4173" s="89"/>
      <c r="K4173" s="89"/>
      <c r="L4173" s="89"/>
      <c r="M4173" s="89"/>
      <c r="N4173" s="264">
        <v>0</v>
      </c>
      <c r="O4173" s="264">
        <v>0.81</v>
      </c>
      <c r="P4173" s="89" t="s">
        <v>741</v>
      </c>
    </row>
    <row r="4174" spans="1:16" ht="76.5" hidden="1">
      <c r="A4174" s="261" t="s">
        <v>557</v>
      </c>
      <c r="B4174" s="89"/>
      <c r="C4174" s="262" t="s">
        <v>777</v>
      </c>
      <c r="D4174" s="84">
        <v>43630</v>
      </c>
      <c r="E4174" s="85" t="s">
        <v>7927</v>
      </c>
      <c r="F4174" s="85" t="s">
        <v>6</v>
      </c>
      <c r="G4174" s="85">
        <v>1132361</v>
      </c>
      <c r="H4174" s="89"/>
      <c r="I4174" s="263" t="s">
        <v>8813</v>
      </c>
      <c r="J4174" s="89"/>
      <c r="K4174" s="89"/>
      <c r="L4174" s="89"/>
      <c r="M4174" s="89"/>
      <c r="N4174" s="264">
        <v>0</v>
      </c>
      <c r="O4174" s="264">
        <v>104000</v>
      </c>
      <c r="P4174" s="89" t="s">
        <v>670</v>
      </c>
    </row>
    <row r="4175" spans="1:16" ht="51" hidden="1">
      <c r="A4175" s="261">
        <v>41</v>
      </c>
      <c r="B4175" s="89"/>
      <c r="C4175" s="262" t="s">
        <v>47</v>
      </c>
      <c r="D4175" s="84">
        <v>43630</v>
      </c>
      <c r="E4175" s="85" t="s">
        <v>7928</v>
      </c>
      <c r="F4175" s="85" t="s">
        <v>6</v>
      </c>
      <c r="G4175" s="85">
        <v>1132455</v>
      </c>
      <c r="H4175" s="89"/>
      <c r="I4175" s="263" t="s">
        <v>8814</v>
      </c>
      <c r="J4175" s="89"/>
      <c r="K4175" s="89"/>
      <c r="L4175" s="89"/>
      <c r="M4175" s="89"/>
      <c r="N4175" s="264">
        <v>0</v>
      </c>
      <c r="O4175" s="264">
        <v>261522</v>
      </c>
      <c r="P4175" s="89" t="s">
        <v>670</v>
      </c>
    </row>
    <row r="4176" spans="1:16" ht="63.75" hidden="1">
      <c r="A4176" s="261">
        <v>41</v>
      </c>
      <c r="B4176" s="89"/>
      <c r="C4176" s="262" t="s">
        <v>47</v>
      </c>
      <c r="D4176" s="84">
        <v>43630</v>
      </c>
      <c r="E4176" s="85" t="s">
        <v>7929</v>
      </c>
      <c r="F4176" s="85" t="s">
        <v>6</v>
      </c>
      <c r="G4176" s="85">
        <v>1132460</v>
      </c>
      <c r="H4176" s="89"/>
      <c r="I4176" s="263" t="s">
        <v>8815</v>
      </c>
      <c r="J4176" s="89"/>
      <c r="K4176" s="89"/>
      <c r="L4176" s="89"/>
      <c r="M4176" s="89"/>
      <c r="N4176" s="264">
        <v>0</v>
      </c>
      <c r="O4176" s="264">
        <v>139374</v>
      </c>
      <c r="P4176" s="89" t="s">
        <v>670</v>
      </c>
    </row>
    <row r="4177" spans="1:16" ht="63.75" hidden="1">
      <c r="A4177" s="261">
        <v>25</v>
      </c>
      <c r="B4177" s="89"/>
      <c r="C4177" s="262" t="s">
        <v>45</v>
      </c>
      <c r="D4177" s="84">
        <v>43630</v>
      </c>
      <c r="E4177" s="85" t="s">
        <v>7930</v>
      </c>
      <c r="F4177" s="85" t="s">
        <v>6</v>
      </c>
      <c r="G4177" s="85">
        <v>1132461</v>
      </c>
      <c r="H4177" s="89"/>
      <c r="I4177" s="263" t="s">
        <v>8816</v>
      </c>
      <c r="J4177" s="89"/>
      <c r="K4177" s="89"/>
      <c r="L4177" s="89"/>
      <c r="M4177" s="89"/>
      <c r="N4177" s="264">
        <v>0</v>
      </c>
      <c r="O4177" s="264">
        <v>32078.74</v>
      </c>
      <c r="P4177" s="89" t="s">
        <v>670</v>
      </c>
    </row>
    <row r="4178" spans="1:16" ht="63.75" hidden="1">
      <c r="A4178" s="261" t="s">
        <v>557</v>
      </c>
      <c r="B4178" s="89"/>
      <c r="C4178" s="262" t="s">
        <v>777</v>
      </c>
      <c r="D4178" s="84">
        <v>43630</v>
      </c>
      <c r="E4178" s="85" t="s">
        <v>7931</v>
      </c>
      <c r="F4178" s="85" t="s">
        <v>11</v>
      </c>
      <c r="G4178" s="85">
        <v>12276</v>
      </c>
      <c r="H4178" s="89"/>
      <c r="I4178" s="263" t="s">
        <v>8817</v>
      </c>
      <c r="J4178" s="89"/>
      <c r="K4178" s="89"/>
      <c r="L4178" s="89"/>
      <c r="M4178" s="89"/>
      <c r="N4178" s="264">
        <v>36059.03</v>
      </c>
      <c r="O4178" s="264">
        <v>0</v>
      </c>
      <c r="P4178" s="89" t="s">
        <v>670</v>
      </c>
    </row>
    <row r="4179" spans="1:16" ht="63.75" hidden="1">
      <c r="A4179" s="261">
        <v>513</v>
      </c>
      <c r="B4179" s="89"/>
      <c r="C4179" s="262" t="s">
        <v>171</v>
      </c>
      <c r="D4179" s="84">
        <v>43630</v>
      </c>
      <c r="E4179" s="85" t="s">
        <v>7932</v>
      </c>
      <c r="F4179" s="85" t="s">
        <v>15</v>
      </c>
      <c r="G4179" s="85">
        <v>1067145</v>
      </c>
      <c r="H4179" s="89"/>
      <c r="I4179" s="263" t="s">
        <v>7039</v>
      </c>
      <c r="J4179" s="89"/>
      <c r="K4179" s="89"/>
      <c r="L4179" s="89"/>
      <c r="M4179" s="89"/>
      <c r="N4179" s="264">
        <v>50</v>
      </c>
      <c r="O4179" s="264">
        <v>0</v>
      </c>
      <c r="P4179" s="89" t="s">
        <v>670</v>
      </c>
    </row>
    <row r="4180" spans="1:16" ht="51" hidden="1">
      <c r="A4180" s="261">
        <v>513</v>
      </c>
      <c r="B4180" s="89"/>
      <c r="C4180" s="262" t="s">
        <v>171</v>
      </c>
      <c r="D4180" s="84">
        <v>43630</v>
      </c>
      <c r="E4180" s="85" t="s">
        <v>7933</v>
      </c>
      <c r="F4180" s="85" t="s">
        <v>15</v>
      </c>
      <c r="G4180" s="85">
        <v>1067147</v>
      </c>
      <c r="H4180" s="89"/>
      <c r="I4180" s="263" t="s">
        <v>743</v>
      </c>
      <c r="J4180" s="89"/>
      <c r="K4180" s="89"/>
      <c r="L4180" s="89"/>
      <c r="M4180" s="89"/>
      <c r="N4180" s="264">
        <v>50</v>
      </c>
      <c r="O4180" s="264">
        <v>0</v>
      </c>
      <c r="P4180" s="89" t="s">
        <v>670</v>
      </c>
    </row>
    <row r="4181" spans="1:16" ht="51" hidden="1">
      <c r="A4181" s="261">
        <v>513</v>
      </c>
      <c r="B4181" s="89"/>
      <c r="C4181" s="262" t="s">
        <v>171</v>
      </c>
      <c r="D4181" s="84">
        <v>43630</v>
      </c>
      <c r="E4181" s="85" t="s">
        <v>7934</v>
      </c>
      <c r="F4181" s="85" t="s">
        <v>15</v>
      </c>
      <c r="G4181" s="85">
        <v>1067149</v>
      </c>
      <c r="H4181" s="89"/>
      <c r="I4181" s="263" t="s">
        <v>746</v>
      </c>
      <c r="J4181" s="89"/>
      <c r="K4181" s="89"/>
      <c r="L4181" s="89"/>
      <c r="M4181" s="89"/>
      <c r="N4181" s="264">
        <v>50</v>
      </c>
      <c r="O4181" s="264">
        <v>0</v>
      </c>
      <c r="P4181" s="89" t="s">
        <v>670</v>
      </c>
    </row>
    <row r="4182" spans="1:16" ht="89.25" hidden="1">
      <c r="A4182" s="261">
        <v>376</v>
      </c>
      <c r="B4182" s="89"/>
      <c r="C4182" s="262" t="s">
        <v>638</v>
      </c>
      <c r="D4182" s="84">
        <v>43630</v>
      </c>
      <c r="E4182" s="85" t="s">
        <v>7935</v>
      </c>
      <c r="F4182" s="85" t="s">
        <v>11</v>
      </c>
      <c r="G4182" s="85">
        <v>957062</v>
      </c>
      <c r="H4182" s="89"/>
      <c r="I4182" s="263" t="s">
        <v>8818</v>
      </c>
      <c r="J4182" s="89"/>
      <c r="K4182" s="89"/>
      <c r="L4182" s="89"/>
      <c r="M4182" s="89"/>
      <c r="N4182" s="264">
        <v>6852.99</v>
      </c>
      <c r="O4182" s="264">
        <v>0</v>
      </c>
      <c r="P4182" s="89" t="s">
        <v>670</v>
      </c>
    </row>
    <row r="4183" spans="1:16" ht="89.25" hidden="1">
      <c r="A4183" s="261">
        <v>376</v>
      </c>
      <c r="B4183" s="89"/>
      <c r="C4183" s="262" t="s">
        <v>638</v>
      </c>
      <c r="D4183" s="84">
        <v>43630</v>
      </c>
      <c r="E4183" s="85" t="s">
        <v>7936</v>
      </c>
      <c r="F4183" s="85" t="s">
        <v>11</v>
      </c>
      <c r="G4183" s="85">
        <v>957063</v>
      </c>
      <c r="H4183" s="89"/>
      <c r="I4183" s="263" t="s">
        <v>8819</v>
      </c>
      <c r="J4183" s="89"/>
      <c r="K4183" s="89"/>
      <c r="L4183" s="89"/>
      <c r="M4183" s="89"/>
      <c r="N4183" s="264">
        <v>11609.24</v>
      </c>
      <c r="O4183" s="264">
        <v>0</v>
      </c>
      <c r="P4183" s="89" t="s">
        <v>670</v>
      </c>
    </row>
    <row r="4184" spans="1:16" ht="63.75" hidden="1">
      <c r="A4184" s="261">
        <v>291</v>
      </c>
      <c r="B4184" s="89"/>
      <c r="C4184" s="262" t="s">
        <v>129</v>
      </c>
      <c r="D4184" s="84">
        <v>43630</v>
      </c>
      <c r="E4184" s="85" t="s">
        <v>7937</v>
      </c>
      <c r="F4184" s="85" t="s">
        <v>11</v>
      </c>
      <c r="G4184" s="85">
        <v>957082</v>
      </c>
      <c r="H4184" s="89"/>
      <c r="I4184" s="263" t="s">
        <v>8820</v>
      </c>
      <c r="J4184" s="89"/>
      <c r="K4184" s="89"/>
      <c r="L4184" s="89"/>
      <c r="M4184" s="89"/>
      <c r="N4184" s="264">
        <v>50</v>
      </c>
      <c r="O4184" s="264">
        <v>0</v>
      </c>
      <c r="P4184" s="89" t="s">
        <v>670</v>
      </c>
    </row>
    <row r="4185" spans="1:16" ht="89.25" hidden="1">
      <c r="A4185" s="261">
        <v>376</v>
      </c>
      <c r="B4185" s="89"/>
      <c r="C4185" s="262" t="s">
        <v>638</v>
      </c>
      <c r="D4185" s="84">
        <v>43630</v>
      </c>
      <c r="E4185" s="85" t="s">
        <v>7938</v>
      </c>
      <c r="F4185" s="85" t="s">
        <v>11</v>
      </c>
      <c r="G4185" s="85">
        <v>957097</v>
      </c>
      <c r="H4185" s="89"/>
      <c r="I4185" s="263" t="s">
        <v>8821</v>
      </c>
      <c r="J4185" s="89"/>
      <c r="K4185" s="89"/>
      <c r="L4185" s="89"/>
      <c r="M4185" s="89"/>
      <c r="N4185" s="264">
        <v>2328</v>
      </c>
      <c r="O4185" s="264">
        <v>0</v>
      </c>
      <c r="P4185" s="89" t="s">
        <v>670</v>
      </c>
    </row>
    <row r="4186" spans="1:16" ht="89.25" hidden="1">
      <c r="A4186" s="261">
        <v>376</v>
      </c>
      <c r="B4186" s="89"/>
      <c r="C4186" s="262" t="s">
        <v>638</v>
      </c>
      <c r="D4186" s="84">
        <v>43630</v>
      </c>
      <c r="E4186" s="85" t="s">
        <v>7939</v>
      </c>
      <c r="F4186" s="85" t="s">
        <v>11</v>
      </c>
      <c r="G4186" s="85">
        <v>957106</v>
      </c>
      <c r="H4186" s="89"/>
      <c r="I4186" s="263" t="s">
        <v>8822</v>
      </c>
      <c r="J4186" s="89"/>
      <c r="K4186" s="89"/>
      <c r="L4186" s="89"/>
      <c r="M4186" s="89"/>
      <c r="N4186" s="264">
        <v>3928.66</v>
      </c>
      <c r="O4186" s="264">
        <v>0</v>
      </c>
      <c r="P4186" s="89" t="s">
        <v>670</v>
      </c>
    </row>
    <row r="4187" spans="1:16" ht="89.25" hidden="1">
      <c r="A4187" s="261">
        <v>376</v>
      </c>
      <c r="B4187" s="89"/>
      <c r="C4187" s="262" t="s">
        <v>638</v>
      </c>
      <c r="D4187" s="84">
        <v>43630</v>
      </c>
      <c r="E4187" s="85" t="s">
        <v>7940</v>
      </c>
      <c r="F4187" s="85" t="s">
        <v>11</v>
      </c>
      <c r="G4187" s="85">
        <v>957107</v>
      </c>
      <c r="H4187" s="89"/>
      <c r="I4187" s="263" t="s">
        <v>8823</v>
      </c>
      <c r="J4187" s="89"/>
      <c r="K4187" s="89"/>
      <c r="L4187" s="89"/>
      <c r="M4187" s="89"/>
      <c r="N4187" s="264">
        <v>3263.43</v>
      </c>
      <c r="O4187" s="264">
        <v>0</v>
      </c>
      <c r="P4187" s="89" t="s">
        <v>670</v>
      </c>
    </row>
    <row r="4188" spans="1:16" ht="89.25" hidden="1">
      <c r="A4188" s="261">
        <v>376</v>
      </c>
      <c r="B4188" s="89"/>
      <c r="C4188" s="262" t="s">
        <v>638</v>
      </c>
      <c r="D4188" s="84">
        <v>43630</v>
      </c>
      <c r="E4188" s="85" t="s">
        <v>7941</v>
      </c>
      <c r="F4188" s="85" t="s">
        <v>11</v>
      </c>
      <c r="G4188" s="85">
        <v>957108</v>
      </c>
      <c r="H4188" s="89"/>
      <c r="I4188" s="263" t="s">
        <v>8824</v>
      </c>
      <c r="J4188" s="89"/>
      <c r="K4188" s="89"/>
      <c r="L4188" s="89"/>
      <c r="M4188" s="89"/>
      <c r="N4188" s="264">
        <v>10184.25</v>
      </c>
      <c r="O4188" s="264">
        <v>0</v>
      </c>
      <c r="P4188" s="89" t="s">
        <v>670</v>
      </c>
    </row>
    <row r="4189" spans="1:16" ht="51" hidden="1">
      <c r="A4189" s="261" t="s">
        <v>565</v>
      </c>
      <c r="B4189" s="89"/>
      <c r="C4189" s="262" t="s">
        <v>615</v>
      </c>
      <c r="D4189" s="84">
        <v>43633</v>
      </c>
      <c r="E4189" s="85" t="s">
        <v>7942</v>
      </c>
      <c r="F4189" s="85" t="s">
        <v>3</v>
      </c>
      <c r="G4189" s="85">
        <v>1751552</v>
      </c>
      <c r="H4189" s="89"/>
      <c r="I4189" s="263" t="s">
        <v>8825</v>
      </c>
      <c r="J4189" s="89"/>
      <c r="K4189" s="89"/>
      <c r="L4189" s="89"/>
      <c r="M4189" s="89"/>
      <c r="N4189" s="264">
        <v>0</v>
      </c>
      <c r="O4189" s="264">
        <v>2900.93</v>
      </c>
      <c r="P4189" s="89" t="s">
        <v>670</v>
      </c>
    </row>
    <row r="4190" spans="1:16" ht="51" hidden="1">
      <c r="A4190" s="261">
        <v>670</v>
      </c>
      <c r="B4190" s="89"/>
      <c r="C4190" s="262" t="s">
        <v>190</v>
      </c>
      <c r="D4190" s="84">
        <v>43633</v>
      </c>
      <c r="E4190" s="85" t="s">
        <v>7943</v>
      </c>
      <c r="F4190" s="85" t="s">
        <v>3</v>
      </c>
      <c r="G4190" s="85">
        <v>1751555</v>
      </c>
      <c r="H4190" s="89"/>
      <c r="I4190" s="263" t="s">
        <v>8826</v>
      </c>
      <c r="J4190" s="89"/>
      <c r="K4190" s="89"/>
      <c r="L4190" s="89"/>
      <c r="M4190" s="89"/>
      <c r="N4190" s="264">
        <v>0</v>
      </c>
      <c r="O4190" s="264">
        <v>3066</v>
      </c>
      <c r="P4190" s="89" t="s">
        <v>670</v>
      </c>
    </row>
    <row r="4191" spans="1:16" ht="51" hidden="1">
      <c r="A4191" s="261">
        <v>20</v>
      </c>
      <c r="B4191" s="89"/>
      <c r="C4191" s="262" t="s">
        <v>44</v>
      </c>
      <c r="D4191" s="84">
        <v>43633</v>
      </c>
      <c r="E4191" s="85" t="s">
        <v>7944</v>
      </c>
      <c r="F4191" s="85" t="s">
        <v>3</v>
      </c>
      <c r="G4191" s="85">
        <v>1751571</v>
      </c>
      <c r="H4191" s="89"/>
      <c r="I4191" s="263" t="s">
        <v>8827</v>
      </c>
      <c r="J4191" s="89"/>
      <c r="K4191" s="89"/>
      <c r="L4191" s="89"/>
      <c r="M4191" s="89"/>
      <c r="N4191" s="264">
        <v>0</v>
      </c>
      <c r="O4191" s="264">
        <v>1.5</v>
      </c>
      <c r="P4191" s="89" t="s">
        <v>670</v>
      </c>
    </row>
    <row r="4192" spans="1:16" ht="51" hidden="1">
      <c r="A4192" s="261">
        <v>190</v>
      </c>
      <c r="B4192" s="89"/>
      <c r="C4192" s="262" t="s">
        <v>92</v>
      </c>
      <c r="D4192" s="84">
        <v>43633</v>
      </c>
      <c r="E4192" s="85" t="s">
        <v>7945</v>
      </c>
      <c r="F4192" s="85" t="s">
        <v>3</v>
      </c>
      <c r="G4192" s="85">
        <v>1751529</v>
      </c>
      <c r="H4192" s="89"/>
      <c r="I4192" s="263" t="s">
        <v>8828</v>
      </c>
      <c r="J4192" s="89"/>
      <c r="K4192" s="89"/>
      <c r="L4192" s="89"/>
      <c r="M4192" s="89"/>
      <c r="N4192" s="264">
        <v>0</v>
      </c>
      <c r="O4192" s="264">
        <v>155</v>
      </c>
      <c r="P4192" s="89" t="s">
        <v>670</v>
      </c>
    </row>
    <row r="4193" spans="1:16" ht="63.75" hidden="1">
      <c r="A4193" s="261">
        <v>190</v>
      </c>
      <c r="B4193" s="89"/>
      <c r="C4193" s="262" t="s">
        <v>92</v>
      </c>
      <c r="D4193" s="84">
        <v>43633</v>
      </c>
      <c r="E4193" s="85" t="s">
        <v>7946</v>
      </c>
      <c r="F4193" s="85" t="s">
        <v>3</v>
      </c>
      <c r="G4193" s="85">
        <v>1751527</v>
      </c>
      <c r="H4193" s="89"/>
      <c r="I4193" s="263" t="s">
        <v>8829</v>
      </c>
      <c r="J4193" s="89"/>
      <c r="K4193" s="89"/>
      <c r="L4193" s="89"/>
      <c r="M4193" s="89"/>
      <c r="N4193" s="264">
        <v>0</v>
      </c>
      <c r="O4193" s="264">
        <v>532</v>
      </c>
      <c r="P4193" s="89" t="s">
        <v>670</v>
      </c>
    </row>
    <row r="4194" spans="1:16" ht="51" hidden="1">
      <c r="A4194" s="261" t="s">
        <v>565</v>
      </c>
      <c r="B4194" s="89"/>
      <c r="C4194" s="262" t="s">
        <v>615</v>
      </c>
      <c r="D4194" s="84">
        <v>43633</v>
      </c>
      <c r="E4194" s="85" t="s">
        <v>7947</v>
      </c>
      <c r="F4194" s="85" t="s">
        <v>3</v>
      </c>
      <c r="G4194" s="85">
        <v>1751492</v>
      </c>
      <c r="H4194" s="89"/>
      <c r="I4194" s="263" t="s">
        <v>8830</v>
      </c>
      <c r="J4194" s="89"/>
      <c r="K4194" s="89"/>
      <c r="L4194" s="89"/>
      <c r="M4194" s="89"/>
      <c r="N4194" s="264">
        <v>0</v>
      </c>
      <c r="O4194" s="264">
        <v>20</v>
      </c>
      <c r="P4194" s="89" t="s">
        <v>670</v>
      </c>
    </row>
    <row r="4195" spans="1:16" ht="38.25" hidden="1">
      <c r="A4195" s="261">
        <v>130</v>
      </c>
      <c r="B4195" s="89"/>
      <c r="C4195" s="262" t="s">
        <v>67</v>
      </c>
      <c r="D4195" s="84">
        <v>43633</v>
      </c>
      <c r="E4195" s="85" t="s">
        <v>7948</v>
      </c>
      <c r="F4195" s="85" t="s">
        <v>3</v>
      </c>
      <c r="G4195" s="85">
        <v>1751484</v>
      </c>
      <c r="H4195" s="89"/>
      <c r="I4195" s="263" t="s">
        <v>8831</v>
      </c>
      <c r="J4195" s="89"/>
      <c r="K4195" s="89"/>
      <c r="L4195" s="89"/>
      <c r="M4195" s="89"/>
      <c r="N4195" s="264">
        <v>0</v>
      </c>
      <c r="O4195" s="264">
        <v>11.5</v>
      </c>
      <c r="P4195" s="89" t="s">
        <v>670</v>
      </c>
    </row>
    <row r="4196" spans="1:16" ht="51" hidden="1">
      <c r="A4196" s="261">
        <v>526</v>
      </c>
      <c r="B4196" s="89"/>
      <c r="C4196" s="262" t="s">
        <v>610</v>
      </c>
      <c r="D4196" s="84">
        <v>43633</v>
      </c>
      <c r="E4196" s="85" t="s">
        <v>7949</v>
      </c>
      <c r="F4196" s="85" t="s">
        <v>3</v>
      </c>
      <c r="G4196" s="85">
        <v>1751483</v>
      </c>
      <c r="H4196" s="89"/>
      <c r="I4196" s="263" t="s">
        <v>6745</v>
      </c>
      <c r="J4196" s="89"/>
      <c r="K4196" s="89"/>
      <c r="L4196" s="89"/>
      <c r="M4196" s="89"/>
      <c r="N4196" s="264">
        <v>0</v>
      </c>
      <c r="O4196" s="264">
        <v>100</v>
      </c>
      <c r="P4196" s="89" t="s">
        <v>670</v>
      </c>
    </row>
    <row r="4197" spans="1:16" ht="63.75" hidden="1">
      <c r="A4197" s="261">
        <v>20</v>
      </c>
      <c r="B4197" s="89"/>
      <c r="C4197" s="262" t="s">
        <v>44</v>
      </c>
      <c r="D4197" s="84">
        <v>43633</v>
      </c>
      <c r="E4197" s="85" t="s">
        <v>7950</v>
      </c>
      <c r="F4197" s="85" t="s">
        <v>3</v>
      </c>
      <c r="G4197" s="85">
        <v>1751604</v>
      </c>
      <c r="H4197" s="89"/>
      <c r="I4197" s="263" t="s">
        <v>8832</v>
      </c>
      <c r="J4197" s="89"/>
      <c r="K4197" s="89"/>
      <c r="L4197" s="89"/>
      <c r="M4197" s="89"/>
      <c r="N4197" s="264">
        <v>0</v>
      </c>
      <c r="O4197" s="264">
        <v>120.9</v>
      </c>
      <c r="P4197" s="89" t="s">
        <v>670</v>
      </c>
    </row>
    <row r="4198" spans="1:16" ht="38.25" hidden="1">
      <c r="A4198" s="261">
        <v>20</v>
      </c>
      <c r="B4198" s="89"/>
      <c r="C4198" s="262" t="s">
        <v>44</v>
      </c>
      <c r="D4198" s="84">
        <v>43633</v>
      </c>
      <c r="E4198" s="85" t="s">
        <v>7951</v>
      </c>
      <c r="F4198" s="85" t="s">
        <v>3</v>
      </c>
      <c r="G4198" s="85">
        <v>1751575</v>
      </c>
      <c r="H4198" s="89"/>
      <c r="I4198" s="263" t="s">
        <v>8833</v>
      </c>
      <c r="J4198" s="89"/>
      <c r="K4198" s="89"/>
      <c r="L4198" s="89"/>
      <c r="M4198" s="89"/>
      <c r="N4198" s="264">
        <v>0</v>
      </c>
      <c r="O4198" s="264">
        <v>1.5</v>
      </c>
      <c r="P4198" s="89" t="s">
        <v>670</v>
      </c>
    </row>
    <row r="4199" spans="1:16" ht="51" hidden="1">
      <c r="A4199" s="261">
        <v>660</v>
      </c>
      <c r="B4199" s="89"/>
      <c r="C4199" s="262" t="s">
        <v>188</v>
      </c>
      <c r="D4199" s="84">
        <v>43633</v>
      </c>
      <c r="E4199" s="85" t="s">
        <v>7952</v>
      </c>
      <c r="F4199" s="85" t="s">
        <v>3</v>
      </c>
      <c r="G4199" s="85">
        <v>1751453</v>
      </c>
      <c r="H4199" s="89"/>
      <c r="I4199" s="263" t="s">
        <v>8834</v>
      </c>
      <c r="J4199" s="89"/>
      <c r="K4199" s="89"/>
      <c r="L4199" s="89"/>
      <c r="M4199" s="89"/>
      <c r="N4199" s="264">
        <v>0</v>
      </c>
      <c r="O4199" s="264">
        <v>25.88</v>
      </c>
      <c r="P4199" s="89" t="s">
        <v>670</v>
      </c>
    </row>
    <row r="4200" spans="1:16" ht="63.75" hidden="1">
      <c r="A4200" s="261">
        <v>660</v>
      </c>
      <c r="B4200" s="89"/>
      <c r="C4200" s="262" t="s">
        <v>188</v>
      </c>
      <c r="D4200" s="84">
        <v>43633</v>
      </c>
      <c r="E4200" s="85" t="s">
        <v>7953</v>
      </c>
      <c r="F4200" s="85" t="s">
        <v>3</v>
      </c>
      <c r="G4200" s="85">
        <v>1751449</v>
      </c>
      <c r="H4200" s="89"/>
      <c r="I4200" s="263" t="s">
        <v>8835</v>
      </c>
      <c r="J4200" s="89"/>
      <c r="K4200" s="89"/>
      <c r="L4200" s="89"/>
      <c r="M4200" s="89"/>
      <c r="N4200" s="264">
        <v>0</v>
      </c>
      <c r="O4200" s="264">
        <v>98</v>
      </c>
      <c r="P4200" s="89" t="s">
        <v>741</v>
      </c>
    </row>
    <row r="4201" spans="1:16" ht="63.75" hidden="1">
      <c r="A4201" s="261">
        <v>46</v>
      </c>
      <c r="B4201" s="89"/>
      <c r="C4201" s="262" t="s">
        <v>48</v>
      </c>
      <c r="D4201" s="84">
        <v>43633</v>
      </c>
      <c r="E4201" s="85" t="s">
        <v>7954</v>
      </c>
      <c r="F4201" s="85" t="s">
        <v>3</v>
      </c>
      <c r="G4201" s="85">
        <v>1751421</v>
      </c>
      <c r="H4201" s="89"/>
      <c r="I4201" s="263" t="s">
        <v>8836</v>
      </c>
      <c r="J4201" s="89"/>
      <c r="K4201" s="89"/>
      <c r="L4201" s="89"/>
      <c r="M4201" s="89"/>
      <c r="N4201" s="264">
        <v>0</v>
      </c>
      <c r="O4201" s="264">
        <v>709620.4</v>
      </c>
      <c r="P4201" s="89" t="s">
        <v>670</v>
      </c>
    </row>
    <row r="4202" spans="1:16" ht="51" hidden="1">
      <c r="A4202" s="261">
        <v>291</v>
      </c>
      <c r="B4202" s="89"/>
      <c r="C4202" s="262" t="s">
        <v>129</v>
      </c>
      <c r="D4202" s="84">
        <v>43633</v>
      </c>
      <c r="E4202" s="85" t="s">
        <v>7955</v>
      </c>
      <c r="F4202" s="85" t="s">
        <v>3</v>
      </c>
      <c r="G4202" s="85">
        <v>1751455</v>
      </c>
      <c r="H4202" s="89"/>
      <c r="I4202" s="263" t="s">
        <v>8837</v>
      </c>
      <c r="J4202" s="89"/>
      <c r="K4202" s="89"/>
      <c r="L4202" s="89"/>
      <c r="M4202" s="89"/>
      <c r="N4202" s="264">
        <v>0</v>
      </c>
      <c r="O4202" s="264">
        <v>1937.2</v>
      </c>
      <c r="P4202" s="89" t="s">
        <v>670</v>
      </c>
    </row>
    <row r="4203" spans="1:16" ht="63.75" hidden="1">
      <c r="A4203" s="261">
        <v>70</v>
      </c>
      <c r="B4203" s="89"/>
      <c r="C4203" s="262" t="s">
        <v>53</v>
      </c>
      <c r="D4203" s="84">
        <v>43633</v>
      </c>
      <c r="E4203" s="85" t="s">
        <v>7956</v>
      </c>
      <c r="F4203" s="85" t="s">
        <v>3</v>
      </c>
      <c r="G4203" s="85">
        <v>1751548</v>
      </c>
      <c r="H4203" s="89"/>
      <c r="I4203" s="263" t="s">
        <v>8838</v>
      </c>
      <c r="J4203" s="89"/>
      <c r="K4203" s="89"/>
      <c r="L4203" s="89"/>
      <c r="M4203" s="89"/>
      <c r="N4203" s="264">
        <v>0</v>
      </c>
      <c r="O4203" s="264">
        <v>200</v>
      </c>
      <c r="P4203" s="89" t="s">
        <v>670</v>
      </c>
    </row>
    <row r="4204" spans="1:16" ht="63.75" hidden="1">
      <c r="A4204" s="261">
        <v>70</v>
      </c>
      <c r="B4204" s="89"/>
      <c r="C4204" s="262" t="s">
        <v>53</v>
      </c>
      <c r="D4204" s="84">
        <v>43633</v>
      </c>
      <c r="E4204" s="85" t="s">
        <v>7957</v>
      </c>
      <c r="F4204" s="85" t="s">
        <v>3</v>
      </c>
      <c r="G4204" s="85">
        <v>1751542</v>
      </c>
      <c r="H4204" s="89"/>
      <c r="I4204" s="263" t="s">
        <v>8839</v>
      </c>
      <c r="J4204" s="89"/>
      <c r="K4204" s="89"/>
      <c r="L4204" s="89"/>
      <c r="M4204" s="89"/>
      <c r="N4204" s="264">
        <v>0</v>
      </c>
      <c r="O4204" s="264">
        <v>22</v>
      </c>
      <c r="P4204" s="89" t="s">
        <v>670</v>
      </c>
    </row>
    <row r="4205" spans="1:16" ht="63.75" hidden="1">
      <c r="A4205" s="261">
        <v>310</v>
      </c>
      <c r="B4205" s="89"/>
      <c r="C4205" s="262" t="s">
        <v>141</v>
      </c>
      <c r="D4205" s="84">
        <v>43633</v>
      </c>
      <c r="E4205" s="85" t="s">
        <v>7958</v>
      </c>
      <c r="F4205" s="85" t="s">
        <v>3</v>
      </c>
      <c r="G4205" s="85">
        <v>1751525</v>
      </c>
      <c r="H4205" s="89"/>
      <c r="I4205" s="263" t="s">
        <v>8840</v>
      </c>
      <c r="J4205" s="89"/>
      <c r="K4205" s="89"/>
      <c r="L4205" s="89"/>
      <c r="M4205" s="89"/>
      <c r="N4205" s="264">
        <v>0</v>
      </c>
      <c r="O4205" s="264">
        <v>3093.7400000000002</v>
      </c>
      <c r="P4205" s="89" t="s">
        <v>670</v>
      </c>
    </row>
    <row r="4206" spans="1:16" ht="76.5" hidden="1">
      <c r="A4206" s="261">
        <v>35</v>
      </c>
      <c r="B4206" s="89"/>
      <c r="C4206" s="262" t="s">
        <v>46</v>
      </c>
      <c r="D4206" s="84">
        <v>43633</v>
      </c>
      <c r="E4206" s="85" t="s">
        <v>7959</v>
      </c>
      <c r="F4206" s="85" t="s">
        <v>3</v>
      </c>
      <c r="G4206" s="85">
        <v>1751524</v>
      </c>
      <c r="H4206" s="89"/>
      <c r="I4206" s="263" t="s">
        <v>8841</v>
      </c>
      <c r="J4206" s="89"/>
      <c r="K4206" s="89"/>
      <c r="L4206" s="89"/>
      <c r="M4206" s="89"/>
      <c r="N4206" s="264">
        <v>0</v>
      </c>
      <c r="O4206" s="264">
        <v>9068.09</v>
      </c>
      <c r="P4206" s="89" t="s">
        <v>670</v>
      </c>
    </row>
    <row r="4207" spans="1:16" ht="63.75" hidden="1">
      <c r="A4207" s="261">
        <v>593</v>
      </c>
      <c r="B4207" s="89"/>
      <c r="C4207" s="262" t="s">
        <v>612</v>
      </c>
      <c r="D4207" s="84">
        <v>43633</v>
      </c>
      <c r="E4207" s="85" t="s">
        <v>7960</v>
      </c>
      <c r="F4207" s="85" t="s">
        <v>3</v>
      </c>
      <c r="G4207" s="85">
        <v>1751522</v>
      </c>
      <c r="H4207" s="89"/>
      <c r="I4207" s="263" t="s">
        <v>8842</v>
      </c>
      <c r="J4207" s="89"/>
      <c r="K4207" s="89"/>
      <c r="L4207" s="89"/>
      <c r="M4207" s="89"/>
      <c r="N4207" s="264">
        <v>0</v>
      </c>
      <c r="O4207" s="264">
        <v>14420.83</v>
      </c>
      <c r="P4207" s="89" t="s">
        <v>670</v>
      </c>
    </row>
    <row r="4208" spans="1:16" ht="51" hidden="1">
      <c r="A4208" s="261">
        <v>287</v>
      </c>
      <c r="B4208" s="89"/>
      <c r="C4208" s="262" t="s">
        <v>126</v>
      </c>
      <c r="D4208" s="84">
        <v>43633</v>
      </c>
      <c r="E4208" s="85" t="s">
        <v>7961</v>
      </c>
      <c r="F4208" s="85" t="s">
        <v>3</v>
      </c>
      <c r="G4208" s="85">
        <v>1751481</v>
      </c>
      <c r="H4208" s="89"/>
      <c r="I4208" s="263" t="s">
        <v>8843</v>
      </c>
      <c r="J4208" s="89"/>
      <c r="K4208" s="89"/>
      <c r="L4208" s="89"/>
      <c r="M4208" s="89"/>
      <c r="N4208" s="264">
        <v>0</v>
      </c>
      <c r="O4208" s="264">
        <v>46</v>
      </c>
      <c r="P4208" s="89" t="s">
        <v>670</v>
      </c>
    </row>
    <row r="4209" spans="1:16" ht="63.75" hidden="1">
      <c r="A4209" s="261">
        <v>310</v>
      </c>
      <c r="B4209" s="89"/>
      <c r="C4209" s="262" t="s">
        <v>141</v>
      </c>
      <c r="D4209" s="84">
        <v>43633</v>
      </c>
      <c r="E4209" s="85" t="s">
        <v>7962</v>
      </c>
      <c r="F4209" s="85" t="s">
        <v>3</v>
      </c>
      <c r="G4209" s="85">
        <v>1751505</v>
      </c>
      <c r="H4209" s="89"/>
      <c r="I4209" s="263" t="s">
        <v>8844</v>
      </c>
      <c r="J4209" s="89"/>
      <c r="K4209" s="89"/>
      <c r="L4209" s="89"/>
      <c r="M4209" s="89"/>
      <c r="N4209" s="264">
        <v>0</v>
      </c>
      <c r="O4209" s="264">
        <v>36242.57</v>
      </c>
      <c r="P4209" s="89" t="s">
        <v>670</v>
      </c>
    </row>
    <row r="4210" spans="1:16" ht="63.75" hidden="1">
      <c r="A4210" s="261">
        <v>157</v>
      </c>
      <c r="B4210" s="89"/>
      <c r="C4210" s="262" t="s">
        <v>87</v>
      </c>
      <c r="D4210" s="84">
        <v>43633</v>
      </c>
      <c r="E4210" s="85" t="s">
        <v>7963</v>
      </c>
      <c r="F4210" s="85" t="s">
        <v>3</v>
      </c>
      <c r="G4210" s="85">
        <v>1751509</v>
      </c>
      <c r="H4210" s="89"/>
      <c r="I4210" s="263" t="s">
        <v>8845</v>
      </c>
      <c r="J4210" s="89"/>
      <c r="K4210" s="89"/>
      <c r="L4210" s="89"/>
      <c r="M4210" s="89"/>
      <c r="N4210" s="264">
        <v>0</v>
      </c>
      <c r="O4210" s="264">
        <v>3402.87</v>
      </c>
      <c r="P4210" s="89" t="s">
        <v>670</v>
      </c>
    </row>
    <row r="4211" spans="1:16" ht="63.75" hidden="1">
      <c r="A4211" s="261">
        <v>86</v>
      </c>
      <c r="B4211" s="89"/>
      <c r="C4211" s="262" t="s">
        <v>56</v>
      </c>
      <c r="D4211" s="84">
        <v>43633</v>
      </c>
      <c r="E4211" s="85" t="s">
        <v>7964</v>
      </c>
      <c r="F4211" s="85" t="s">
        <v>3</v>
      </c>
      <c r="G4211" s="85">
        <v>1751511</v>
      </c>
      <c r="H4211" s="89"/>
      <c r="I4211" s="263" t="s">
        <v>8846</v>
      </c>
      <c r="J4211" s="89"/>
      <c r="K4211" s="89"/>
      <c r="L4211" s="89"/>
      <c r="M4211" s="89"/>
      <c r="N4211" s="264">
        <v>0</v>
      </c>
      <c r="O4211" s="264">
        <v>52265.590000000004</v>
      </c>
      <c r="P4211" s="89" t="s">
        <v>670</v>
      </c>
    </row>
    <row r="4212" spans="1:16" ht="63.75" hidden="1">
      <c r="A4212" s="261">
        <v>376</v>
      </c>
      <c r="B4212" s="89"/>
      <c r="C4212" s="262" t="s">
        <v>638</v>
      </c>
      <c r="D4212" s="84">
        <v>43633</v>
      </c>
      <c r="E4212" s="85" t="s">
        <v>7965</v>
      </c>
      <c r="F4212" s="85" t="s">
        <v>3</v>
      </c>
      <c r="G4212" s="85">
        <v>1751520</v>
      </c>
      <c r="H4212" s="89"/>
      <c r="I4212" s="263" t="s">
        <v>8847</v>
      </c>
      <c r="J4212" s="89"/>
      <c r="K4212" s="89"/>
      <c r="L4212" s="89"/>
      <c r="M4212" s="89"/>
      <c r="N4212" s="264">
        <v>0</v>
      </c>
      <c r="O4212" s="264">
        <v>49739.71</v>
      </c>
      <c r="P4212" s="89" t="s">
        <v>670</v>
      </c>
    </row>
    <row r="4213" spans="1:16" ht="89.25" hidden="1">
      <c r="A4213" s="261" t="s">
        <v>559</v>
      </c>
      <c r="B4213" s="89"/>
      <c r="C4213" s="262" t="s">
        <v>759</v>
      </c>
      <c r="D4213" s="84">
        <v>43633</v>
      </c>
      <c r="E4213" s="85" t="s">
        <v>7966</v>
      </c>
      <c r="F4213" s="85" t="s">
        <v>671</v>
      </c>
      <c r="G4213" s="85">
        <v>504469</v>
      </c>
      <c r="H4213" s="89"/>
      <c r="I4213" s="263" t="s">
        <v>8848</v>
      </c>
      <c r="J4213" s="89"/>
      <c r="K4213" s="89"/>
      <c r="L4213" s="89"/>
      <c r="M4213" s="89"/>
      <c r="N4213" s="264">
        <v>3250</v>
      </c>
      <c r="O4213" s="264">
        <v>0</v>
      </c>
      <c r="P4213" s="89" t="s">
        <v>670</v>
      </c>
    </row>
    <row r="4214" spans="1:16" ht="63.75" hidden="1">
      <c r="A4214" s="261" t="s">
        <v>559</v>
      </c>
      <c r="B4214" s="89"/>
      <c r="C4214" s="262" t="s">
        <v>759</v>
      </c>
      <c r="D4214" s="84">
        <v>43633</v>
      </c>
      <c r="E4214" s="85" t="s">
        <v>7967</v>
      </c>
      <c r="F4214" s="85" t="s">
        <v>628</v>
      </c>
      <c r="G4214" s="85">
        <v>509276</v>
      </c>
      <c r="H4214" s="89"/>
      <c r="I4214" s="263" t="s">
        <v>8849</v>
      </c>
      <c r="J4214" s="89"/>
      <c r="K4214" s="89"/>
      <c r="L4214" s="89"/>
      <c r="M4214" s="89"/>
      <c r="N4214" s="264">
        <v>0</v>
      </c>
      <c r="O4214" s="264">
        <v>15201.2</v>
      </c>
      <c r="P4214" s="89" t="s">
        <v>670</v>
      </c>
    </row>
    <row r="4215" spans="1:16" ht="51" hidden="1">
      <c r="A4215" s="261">
        <v>25</v>
      </c>
      <c r="B4215" s="89"/>
      <c r="C4215" s="262" t="s">
        <v>45</v>
      </c>
      <c r="D4215" s="84">
        <v>43633</v>
      </c>
      <c r="E4215" s="85" t="s">
        <v>7968</v>
      </c>
      <c r="F4215" s="85" t="s">
        <v>6</v>
      </c>
      <c r="G4215" s="85">
        <v>1132932</v>
      </c>
      <c r="H4215" s="89"/>
      <c r="I4215" s="263" t="s">
        <v>8850</v>
      </c>
      <c r="J4215" s="89"/>
      <c r="K4215" s="89"/>
      <c r="L4215" s="89"/>
      <c r="M4215" s="89"/>
      <c r="N4215" s="264">
        <v>0</v>
      </c>
      <c r="O4215" s="264">
        <v>0.06</v>
      </c>
      <c r="P4215" s="89" t="s">
        <v>670</v>
      </c>
    </row>
    <row r="4216" spans="1:16" ht="51" hidden="1">
      <c r="A4216" s="261">
        <v>117</v>
      </c>
      <c r="B4216" s="89"/>
      <c r="C4216" s="262" t="s">
        <v>62</v>
      </c>
      <c r="D4216" s="84">
        <v>43633</v>
      </c>
      <c r="E4216" s="85" t="s">
        <v>7969</v>
      </c>
      <c r="F4216" s="85" t="s">
        <v>11</v>
      </c>
      <c r="G4216" s="85">
        <v>957118</v>
      </c>
      <c r="H4216" s="89"/>
      <c r="I4216" s="263" t="s">
        <v>8851</v>
      </c>
      <c r="J4216" s="89"/>
      <c r="K4216" s="89"/>
      <c r="L4216" s="89"/>
      <c r="M4216" s="89"/>
      <c r="N4216" s="264">
        <v>50</v>
      </c>
      <c r="O4216" s="264">
        <v>0</v>
      </c>
      <c r="P4216" s="89" t="s">
        <v>670</v>
      </c>
    </row>
    <row r="4217" spans="1:16" ht="63.75" hidden="1">
      <c r="A4217" s="261">
        <v>117</v>
      </c>
      <c r="B4217" s="89"/>
      <c r="C4217" s="262" t="s">
        <v>62</v>
      </c>
      <c r="D4217" s="84">
        <v>43633</v>
      </c>
      <c r="E4217" s="85" t="s">
        <v>7970</v>
      </c>
      <c r="F4217" s="85" t="s">
        <v>11</v>
      </c>
      <c r="G4217" s="85">
        <v>957119</v>
      </c>
      <c r="H4217" s="89"/>
      <c r="I4217" s="263" t="s">
        <v>8852</v>
      </c>
      <c r="J4217" s="89"/>
      <c r="K4217" s="89"/>
      <c r="L4217" s="89"/>
      <c r="M4217" s="89"/>
      <c r="N4217" s="264">
        <v>50</v>
      </c>
      <c r="O4217" s="264">
        <v>0</v>
      </c>
      <c r="P4217" s="89" t="s">
        <v>670</v>
      </c>
    </row>
    <row r="4218" spans="1:16" ht="51" hidden="1">
      <c r="A4218" s="261">
        <v>117</v>
      </c>
      <c r="B4218" s="89"/>
      <c r="C4218" s="262" t="s">
        <v>62</v>
      </c>
      <c r="D4218" s="84">
        <v>43633</v>
      </c>
      <c r="E4218" s="85" t="s">
        <v>7971</v>
      </c>
      <c r="F4218" s="85" t="s">
        <v>11</v>
      </c>
      <c r="G4218" s="85">
        <v>957171</v>
      </c>
      <c r="H4218" s="89"/>
      <c r="I4218" s="263" t="s">
        <v>8853</v>
      </c>
      <c r="J4218" s="89"/>
      <c r="K4218" s="89"/>
      <c r="L4218" s="89"/>
      <c r="M4218" s="89"/>
      <c r="N4218" s="264">
        <v>50</v>
      </c>
      <c r="O4218" s="264">
        <v>0</v>
      </c>
      <c r="P4218" s="89" t="s">
        <v>670</v>
      </c>
    </row>
    <row r="4219" spans="1:16" ht="51" hidden="1">
      <c r="A4219" s="261">
        <v>117</v>
      </c>
      <c r="B4219" s="89"/>
      <c r="C4219" s="262" t="s">
        <v>62</v>
      </c>
      <c r="D4219" s="84">
        <v>43633</v>
      </c>
      <c r="E4219" s="85" t="s">
        <v>7972</v>
      </c>
      <c r="F4219" s="85" t="s">
        <v>11</v>
      </c>
      <c r="G4219" s="85">
        <v>957178</v>
      </c>
      <c r="H4219" s="89"/>
      <c r="I4219" s="263" t="s">
        <v>8854</v>
      </c>
      <c r="J4219" s="89"/>
      <c r="K4219" s="89"/>
      <c r="L4219" s="89"/>
      <c r="M4219" s="89"/>
      <c r="N4219" s="264">
        <v>50</v>
      </c>
      <c r="O4219" s="264">
        <v>0</v>
      </c>
      <c r="P4219" s="89" t="s">
        <v>670</v>
      </c>
    </row>
    <row r="4220" spans="1:16" ht="76.5" hidden="1">
      <c r="A4220" s="261">
        <v>513</v>
      </c>
      <c r="B4220" s="89"/>
      <c r="C4220" s="262" t="s">
        <v>171</v>
      </c>
      <c r="D4220" s="84">
        <v>43633</v>
      </c>
      <c r="E4220" s="85" t="s">
        <v>7973</v>
      </c>
      <c r="F4220" s="85" t="s">
        <v>11</v>
      </c>
      <c r="G4220" s="85">
        <v>957183</v>
      </c>
      <c r="H4220" s="89"/>
      <c r="I4220" s="263" t="s">
        <v>8855</v>
      </c>
      <c r="J4220" s="89"/>
      <c r="K4220" s="89"/>
      <c r="L4220" s="89"/>
      <c r="M4220" s="89"/>
      <c r="N4220" s="264">
        <v>1960.3</v>
      </c>
      <c r="O4220" s="264">
        <v>0</v>
      </c>
      <c r="P4220" s="89" t="s">
        <v>670</v>
      </c>
    </row>
    <row r="4221" spans="1:16" ht="63.75" hidden="1">
      <c r="A4221" s="261" t="s">
        <v>557</v>
      </c>
      <c r="B4221" s="89"/>
      <c r="C4221" s="262" t="s">
        <v>777</v>
      </c>
      <c r="D4221" s="84">
        <v>43633</v>
      </c>
      <c r="E4221" s="85" t="s">
        <v>7974</v>
      </c>
      <c r="F4221" s="85" t="s">
        <v>11</v>
      </c>
      <c r="G4221" s="85">
        <v>12251</v>
      </c>
      <c r="H4221" s="89"/>
      <c r="I4221" s="263" t="s">
        <v>8856</v>
      </c>
      <c r="J4221" s="89"/>
      <c r="K4221" s="89"/>
      <c r="L4221" s="89"/>
      <c r="M4221" s="89"/>
      <c r="N4221" s="264">
        <v>1782.36</v>
      </c>
      <c r="O4221" s="264">
        <v>0</v>
      </c>
      <c r="P4221" s="89" t="s">
        <v>670</v>
      </c>
    </row>
    <row r="4222" spans="1:16" ht="51" hidden="1">
      <c r="A4222" s="261">
        <v>513</v>
      </c>
      <c r="B4222" s="89"/>
      <c r="C4222" s="262" t="s">
        <v>171</v>
      </c>
      <c r="D4222" s="84">
        <v>43633</v>
      </c>
      <c r="E4222" s="85" t="s">
        <v>7975</v>
      </c>
      <c r="F4222" s="85" t="s">
        <v>15</v>
      </c>
      <c r="G4222" s="85">
        <v>1068433</v>
      </c>
      <c r="H4222" s="89"/>
      <c r="I4222" s="263" t="s">
        <v>5337</v>
      </c>
      <c r="J4222" s="89"/>
      <c r="K4222" s="89"/>
      <c r="L4222" s="89"/>
      <c r="M4222" s="89"/>
      <c r="N4222" s="264">
        <v>50</v>
      </c>
      <c r="O4222" s="264">
        <v>0</v>
      </c>
      <c r="P4222" s="89" t="s">
        <v>670</v>
      </c>
    </row>
    <row r="4223" spans="1:16" ht="51" hidden="1">
      <c r="A4223" s="261">
        <v>134</v>
      </c>
      <c r="B4223" s="89"/>
      <c r="C4223" s="262" t="s">
        <v>70</v>
      </c>
      <c r="D4223" s="84">
        <v>43634</v>
      </c>
      <c r="E4223" s="85" t="s">
        <v>7976</v>
      </c>
      <c r="F4223" s="85" t="s">
        <v>3</v>
      </c>
      <c r="G4223" s="85">
        <v>1751983</v>
      </c>
      <c r="H4223" s="89"/>
      <c r="I4223" s="263" t="s">
        <v>8857</v>
      </c>
      <c r="J4223" s="89"/>
      <c r="K4223" s="89"/>
      <c r="L4223" s="89"/>
      <c r="M4223" s="89"/>
      <c r="N4223" s="264">
        <v>0</v>
      </c>
      <c r="O4223" s="264">
        <v>1040.5</v>
      </c>
      <c r="P4223" s="89" t="s">
        <v>670</v>
      </c>
    </row>
    <row r="4224" spans="1:16" ht="51" hidden="1">
      <c r="A4224" s="261">
        <v>35</v>
      </c>
      <c r="B4224" s="89"/>
      <c r="C4224" s="262" t="s">
        <v>46</v>
      </c>
      <c r="D4224" s="84">
        <v>43634</v>
      </c>
      <c r="E4224" s="85" t="s">
        <v>7977</v>
      </c>
      <c r="F4224" s="85" t="s">
        <v>3</v>
      </c>
      <c r="G4224" s="85">
        <v>1751971</v>
      </c>
      <c r="H4224" s="89"/>
      <c r="I4224" s="263" t="s">
        <v>749</v>
      </c>
      <c r="J4224" s="89"/>
      <c r="K4224" s="89"/>
      <c r="L4224" s="89"/>
      <c r="M4224" s="89"/>
      <c r="N4224" s="264">
        <v>0</v>
      </c>
      <c r="O4224" s="264">
        <v>1200</v>
      </c>
      <c r="P4224" s="89" t="s">
        <v>670</v>
      </c>
    </row>
    <row r="4225" spans="1:16" ht="51" hidden="1">
      <c r="A4225" s="261">
        <v>670</v>
      </c>
      <c r="B4225" s="89"/>
      <c r="C4225" s="262" t="s">
        <v>190</v>
      </c>
      <c r="D4225" s="84">
        <v>43634</v>
      </c>
      <c r="E4225" s="85" t="s">
        <v>7978</v>
      </c>
      <c r="F4225" s="85" t="s">
        <v>3</v>
      </c>
      <c r="G4225" s="85">
        <v>1751969</v>
      </c>
      <c r="H4225" s="89"/>
      <c r="I4225" s="263" t="s">
        <v>8858</v>
      </c>
      <c r="J4225" s="89"/>
      <c r="K4225" s="89"/>
      <c r="L4225" s="89"/>
      <c r="M4225" s="89"/>
      <c r="N4225" s="264">
        <v>0</v>
      </c>
      <c r="O4225" s="264">
        <v>3066</v>
      </c>
      <c r="P4225" s="89" t="s">
        <v>670</v>
      </c>
    </row>
    <row r="4226" spans="1:16" ht="51" hidden="1">
      <c r="A4226" s="261" t="s">
        <v>565</v>
      </c>
      <c r="B4226" s="89"/>
      <c r="C4226" s="262" t="s">
        <v>615</v>
      </c>
      <c r="D4226" s="84">
        <v>43634</v>
      </c>
      <c r="E4226" s="85" t="s">
        <v>7979</v>
      </c>
      <c r="F4226" s="85" t="s">
        <v>3</v>
      </c>
      <c r="G4226" s="85">
        <v>1751959</v>
      </c>
      <c r="H4226" s="89"/>
      <c r="I4226" s="263" t="s">
        <v>8859</v>
      </c>
      <c r="J4226" s="89"/>
      <c r="K4226" s="89"/>
      <c r="L4226" s="89"/>
      <c r="M4226" s="89"/>
      <c r="N4226" s="264">
        <v>0</v>
      </c>
      <c r="O4226" s="264">
        <v>27.2</v>
      </c>
      <c r="P4226" s="89" t="s">
        <v>670</v>
      </c>
    </row>
    <row r="4227" spans="1:16" ht="63.75" hidden="1">
      <c r="A4227" s="261">
        <v>592</v>
      </c>
      <c r="B4227" s="89"/>
      <c r="C4227" s="262" t="s">
        <v>645</v>
      </c>
      <c r="D4227" s="84">
        <v>43634</v>
      </c>
      <c r="E4227" s="85" t="s">
        <v>7980</v>
      </c>
      <c r="F4227" s="85" t="s">
        <v>3</v>
      </c>
      <c r="G4227" s="85">
        <v>1751956</v>
      </c>
      <c r="H4227" s="89"/>
      <c r="I4227" s="263" t="s">
        <v>8860</v>
      </c>
      <c r="J4227" s="89"/>
      <c r="K4227" s="89"/>
      <c r="L4227" s="89"/>
      <c r="M4227" s="89"/>
      <c r="N4227" s="264">
        <v>0</v>
      </c>
      <c r="O4227" s="264">
        <v>90</v>
      </c>
      <c r="P4227" s="89" t="s">
        <v>670</v>
      </c>
    </row>
    <row r="4228" spans="1:16" ht="51" hidden="1">
      <c r="A4228" s="261">
        <v>592</v>
      </c>
      <c r="B4228" s="89"/>
      <c r="C4228" s="262" t="s">
        <v>645</v>
      </c>
      <c r="D4228" s="84">
        <v>43634</v>
      </c>
      <c r="E4228" s="85" t="s">
        <v>7981</v>
      </c>
      <c r="F4228" s="85" t="s">
        <v>3</v>
      </c>
      <c r="G4228" s="85">
        <v>1751955</v>
      </c>
      <c r="H4228" s="89"/>
      <c r="I4228" s="263" t="s">
        <v>8861</v>
      </c>
      <c r="J4228" s="89"/>
      <c r="K4228" s="89"/>
      <c r="L4228" s="89"/>
      <c r="M4228" s="89"/>
      <c r="N4228" s="264">
        <v>0</v>
      </c>
      <c r="O4228" s="264">
        <v>30</v>
      </c>
      <c r="P4228" s="89" t="s">
        <v>670</v>
      </c>
    </row>
    <row r="4229" spans="1:16" ht="51" hidden="1">
      <c r="A4229" s="261">
        <v>592</v>
      </c>
      <c r="B4229" s="89"/>
      <c r="C4229" s="262" t="s">
        <v>645</v>
      </c>
      <c r="D4229" s="84">
        <v>43634</v>
      </c>
      <c r="E4229" s="85" t="s">
        <v>7982</v>
      </c>
      <c r="F4229" s="85" t="s">
        <v>3</v>
      </c>
      <c r="G4229" s="85">
        <v>1751954</v>
      </c>
      <c r="H4229" s="89"/>
      <c r="I4229" s="263" t="s">
        <v>8862</v>
      </c>
      <c r="J4229" s="89"/>
      <c r="K4229" s="89"/>
      <c r="L4229" s="89"/>
      <c r="M4229" s="89"/>
      <c r="N4229" s="264">
        <v>0</v>
      </c>
      <c r="O4229" s="264">
        <v>400</v>
      </c>
      <c r="P4229" s="89" t="s">
        <v>670</v>
      </c>
    </row>
    <row r="4230" spans="1:16" ht="38.25" hidden="1">
      <c r="A4230" s="261" t="s">
        <v>565</v>
      </c>
      <c r="B4230" s="89"/>
      <c r="C4230" s="262" t="s">
        <v>615</v>
      </c>
      <c r="D4230" s="84">
        <v>43634</v>
      </c>
      <c r="E4230" s="85" t="s">
        <v>7983</v>
      </c>
      <c r="F4230" s="85" t="s">
        <v>3</v>
      </c>
      <c r="G4230" s="85">
        <v>1751951</v>
      </c>
      <c r="H4230" s="89"/>
      <c r="I4230" s="263" t="s">
        <v>3154</v>
      </c>
      <c r="J4230" s="89"/>
      <c r="K4230" s="89"/>
      <c r="L4230" s="89"/>
      <c r="M4230" s="89"/>
      <c r="N4230" s="264">
        <v>0</v>
      </c>
      <c r="O4230" s="264">
        <v>630.93000000000006</v>
      </c>
      <c r="P4230" s="89" t="s">
        <v>670</v>
      </c>
    </row>
    <row r="4231" spans="1:16" ht="51" hidden="1">
      <c r="A4231" s="261" t="s">
        <v>565</v>
      </c>
      <c r="B4231" s="89"/>
      <c r="C4231" s="262" t="s">
        <v>615</v>
      </c>
      <c r="D4231" s="84">
        <v>43634</v>
      </c>
      <c r="E4231" s="85" t="s">
        <v>7984</v>
      </c>
      <c r="F4231" s="85" t="s">
        <v>3</v>
      </c>
      <c r="G4231" s="85">
        <v>1751942</v>
      </c>
      <c r="H4231" s="89"/>
      <c r="I4231" s="263" t="s">
        <v>6744</v>
      </c>
      <c r="J4231" s="89"/>
      <c r="K4231" s="89"/>
      <c r="L4231" s="89"/>
      <c r="M4231" s="89"/>
      <c r="N4231" s="264">
        <v>0</v>
      </c>
      <c r="O4231" s="264">
        <v>10000</v>
      </c>
      <c r="P4231" s="89" t="s">
        <v>670</v>
      </c>
    </row>
    <row r="4232" spans="1:16" ht="51" hidden="1">
      <c r="A4232" s="261" t="s">
        <v>565</v>
      </c>
      <c r="B4232" s="89"/>
      <c r="C4232" s="262" t="s">
        <v>615</v>
      </c>
      <c r="D4232" s="84">
        <v>43634</v>
      </c>
      <c r="E4232" s="85" t="s">
        <v>7985</v>
      </c>
      <c r="F4232" s="85" t="s">
        <v>3</v>
      </c>
      <c r="G4232" s="85">
        <v>1752081</v>
      </c>
      <c r="H4232" s="89"/>
      <c r="I4232" s="263" t="s">
        <v>8863</v>
      </c>
      <c r="J4232" s="89"/>
      <c r="K4232" s="89"/>
      <c r="L4232" s="89"/>
      <c r="M4232" s="89"/>
      <c r="N4232" s="264">
        <v>0</v>
      </c>
      <c r="O4232" s="264">
        <v>3413.94</v>
      </c>
      <c r="P4232" s="89" t="s">
        <v>670</v>
      </c>
    </row>
    <row r="4233" spans="1:16" ht="51" hidden="1">
      <c r="A4233" s="261" t="s">
        <v>565</v>
      </c>
      <c r="B4233" s="89"/>
      <c r="C4233" s="262" t="s">
        <v>615</v>
      </c>
      <c r="D4233" s="84">
        <v>43634</v>
      </c>
      <c r="E4233" s="85" t="s">
        <v>7986</v>
      </c>
      <c r="F4233" s="85" t="s">
        <v>3</v>
      </c>
      <c r="G4233" s="85">
        <v>1752080</v>
      </c>
      <c r="H4233" s="89"/>
      <c r="I4233" s="263" t="s">
        <v>8864</v>
      </c>
      <c r="J4233" s="89"/>
      <c r="K4233" s="89"/>
      <c r="L4233" s="89"/>
      <c r="M4233" s="89"/>
      <c r="N4233" s="264">
        <v>0</v>
      </c>
      <c r="O4233" s="264">
        <v>3077.9900000000002</v>
      </c>
      <c r="P4233" s="89" t="s">
        <v>670</v>
      </c>
    </row>
    <row r="4234" spans="1:16" ht="51" hidden="1">
      <c r="A4234" s="261">
        <v>132</v>
      </c>
      <c r="B4234" s="89"/>
      <c r="C4234" s="262" t="s">
        <v>68</v>
      </c>
      <c r="D4234" s="84">
        <v>43634</v>
      </c>
      <c r="E4234" s="85" t="s">
        <v>7987</v>
      </c>
      <c r="F4234" s="85" t="s">
        <v>3</v>
      </c>
      <c r="G4234" s="85">
        <v>1752045</v>
      </c>
      <c r="H4234" s="89"/>
      <c r="I4234" s="263" t="s">
        <v>8865</v>
      </c>
      <c r="J4234" s="89"/>
      <c r="K4234" s="89"/>
      <c r="L4234" s="89"/>
      <c r="M4234" s="89"/>
      <c r="N4234" s="264">
        <v>0</v>
      </c>
      <c r="O4234" s="264">
        <v>3</v>
      </c>
      <c r="P4234" s="89" t="s">
        <v>670</v>
      </c>
    </row>
    <row r="4235" spans="1:16" ht="38.25" hidden="1">
      <c r="A4235" s="261" t="s">
        <v>565</v>
      </c>
      <c r="B4235" s="89"/>
      <c r="C4235" s="262" t="s">
        <v>615</v>
      </c>
      <c r="D4235" s="84">
        <v>43634</v>
      </c>
      <c r="E4235" s="85" t="s">
        <v>7988</v>
      </c>
      <c r="F4235" s="85" t="s">
        <v>3</v>
      </c>
      <c r="G4235" s="85">
        <v>1752037</v>
      </c>
      <c r="H4235" s="89"/>
      <c r="I4235" s="263" t="s">
        <v>8866</v>
      </c>
      <c r="J4235" s="89"/>
      <c r="K4235" s="89"/>
      <c r="L4235" s="89"/>
      <c r="M4235" s="89"/>
      <c r="N4235" s="264">
        <v>0</v>
      </c>
      <c r="O4235" s="264">
        <v>1200</v>
      </c>
      <c r="P4235" s="89" t="s">
        <v>670</v>
      </c>
    </row>
    <row r="4236" spans="1:16" ht="51" hidden="1">
      <c r="A4236" s="261" t="s">
        <v>565</v>
      </c>
      <c r="B4236" s="89"/>
      <c r="C4236" s="262" t="s">
        <v>615</v>
      </c>
      <c r="D4236" s="84">
        <v>43634</v>
      </c>
      <c r="E4236" s="85" t="s">
        <v>7989</v>
      </c>
      <c r="F4236" s="85" t="s">
        <v>3</v>
      </c>
      <c r="G4236" s="85">
        <v>1751991</v>
      </c>
      <c r="H4236" s="89"/>
      <c r="I4236" s="263" t="s">
        <v>8867</v>
      </c>
      <c r="J4236" s="89"/>
      <c r="K4236" s="89"/>
      <c r="L4236" s="89"/>
      <c r="M4236" s="89"/>
      <c r="N4236" s="264">
        <v>0</v>
      </c>
      <c r="O4236" s="264">
        <v>3308.44</v>
      </c>
      <c r="P4236" s="89" t="s">
        <v>670</v>
      </c>
    </row>
    <row r="4237" spans="1:16" ht="51" hidden="1">
      <c r="A4237" s="261" t="s">
        <v>565</v>
      </c>
      <c r="B4237" s="89"/>
      <c r="C4237" s="262" t="s">
        <v>615</v>
      </c>
      <c r="D4237" s="84">
        <v>43634</v>
      </c>
      <c r="E4237" s="85" t="s">
        <v>7990</v>
      </c>
      <c r="F4237" s="85" t="s">
        <v>3</v>
      </c>
      <c r="G4237" s="85">
        <v>1751987</v>
      </c>
      <c r="H4237" s="89"/>
      <c r="I4237" s="263" t="s">
        <v>8868</v>
      </c>
      <c r="J4237" s="89"/>
      <c r="K4237" s="89"/>
      <c r="L4237" s="89"/>
      <c r="M4237" s="89"/>
      <c r="N4237" s="264">
        <v>0</v>
      </c>
      <c r="O4237" s="264">
        <v>2881.44</v>
      </c>
      <c r="P4237" s="89" t="s">
        <v>670</v>
      </c>
    </row>
    <row r="4238" spans="1:16" ht="63.75" hidden="1">
      <c r="A4238" s="261">
        <v>599</v>
      </c>
      <c r="B4238" s="89"/>
      <c r="C4238" s="262" t="s">
        <v>1366</v>
      </c>
      <c r="D4238" s="84">
        <v>43634</v>
      </c>
      <c r="E4238" s="85" t="s">
        <v>7991</v>
      </c>
      <c r="F4238" s="85" t="s">
        <v>3</v>
      </c>
      <c r="G4238" s="85">
        <v>1751907</v>
      </c>
      <c r="H4238" s="89"/>
      <c r="I4238" s="263" t="s">
        <v>8869</v>
      </c>
      <c r="J4238" s="89"/>
      <c r="K4238" s="89"/>
      <c r="L4238" s="89"/>
      <c r="M4238" s="89"/>
      <c r="N4238" s="264">
        <v>0</v>
      </c>
      <c r="O4238" s="264">
        <v>42.93</v>
      </c>
      <c r="P4238" s="89" t="s">
        <v>741</v>
      </c>
    </row>
    <row r="4239" spans="1:16" ht="63.75" hidden="1">
      <c r="A4239" s="261">
        <v>599</v>
      </c>
      <c r="B4239" s="89"/>
      <c r="C4239" s="262" t="s">
        <v>1366</v>
      </c>
      <c r="D4239" s="84">
        <v>43634</v>
      </c>
      <c r="E4239" s="85" t="s">
        <v>7992</v>
      </c>
      <c r="F4239" s="85" t="s">
        <v>3</v>
      </c>
      <c r="G4239" s="85">
        <v>1751903</v>
      </c>
      <c r="H4239" s="89"/>
      <c r="I4239" s="263" t="s">
        <v>8870</v>
      </c>
      <c r="J4239" s="89"/>
      <c r="K4239" s="89"/>
      <c r="L4239" s="89"/>
      <c r="M4239" s="89"/>
      <c r="N4239" s="264">
        <v>0</v>
      </c>
      <c r="O4239" s="264">
        <v>1240.5</v>
      </c>
      <c r="P4239" s="89" t="s">
        <v>670</v>
      </c>
    </row>
    <row r="4240" spans="1:16" ht="51" hidden="1">
      <c r="A4240" s="261">
        <v>16</v>
      </c>
      <c r="B4240" s="89"/>
      <c r="C4240" s="262" t="s">
        <v>43</v>
      </c>
      <c r="D4240" s="84">
        <v>43634</v>
      </c>
      <c r="E4240" s="85" t="s">
        <v>7993</v>
      </c>
      <c r="F4240" s="85" t="s">
        <v>3</v>
      </c>
      <c r="G4240" s="85">
        <v>1751899</v>
      </c>
      <c r="H4240" s="89"/>
      <c r="I4240" s="263" t="s">
        <v>8871</v>
      </c>
      <c r="J4240" s="89"/>
      <c r="K4240" s="89"/>
      <c r="L4240" s="89"/>
      <c r="M4240" s="89"/>
      <c r="N4240" s="264">
        <v>0</v>
      </c>
      <c r="O4240" s="264">
        <v>1500.33</v>
      </c>
      <c r="P4240" s="89" t="s">
        <v>741</v>
      </c>
    </row>
    <row r="4241" spans="1:16" ht="63.75" hidden="1">
      <c r="A4241" s="261">
        <v>35</v>
      </c>
      <c r="B4241" s="89"/>
      <c r="C4241" s="262" t="s">
        <v>46</v>
      </c>
      <c r="D4241" s="84">
        <v>43634</v>
      </c>
      <c r="E4241" s="85" t="s">
        <v>7994</v>
      </c>
      <c r="F4241" s="85" t="s">
        <v>3</v>
      </c>
      <c r="G4241" s="85">
        <v>1751887</v>
      </c>
      <c r="H4241" s="89"/>
      <c r="I4241" s="263" t="s">
        <v>8872</v>
      </c>
      <c r="J4241" s="89"/>
      <c r="K4241" s="89"/>
      <c r="L4241" s="89"/>
      <c r="M4241" s="89"/>
      <c r="N4241" s="264">
        <v>0</v>
      </c>
      <c r="O4241" s="264">
        <v>1027.3499999999999</v>
      </c>
      <c r="P4241" s="89" t="s">
        <v>670</v>
      </c>
    </row>
    <row r="4242" spans="1:16" ht="51" hidden="1">
      <c r="A4242" s="261">
        <v>15</v>
      </c>
      <c r="B4242" s="89"/>
      <c r="C4242" s="262" t="s">
        <v>42</v>
      </c>
      <c r="D4242" s="84">
        <v>43634</v>
      </c>
      <c r="E4242" s="85" t="s">
        <v>7995</v>
      </c>
      <c r="F4242" s="85" t="s">
        <v>3</v>
      </c>
      <c r="G4242" s="85">
        <v>1751858</v>
      </c>
      <c r="H4242" s="89"/>
      <c r="I4242" s="263" t="s">
        <v>8873</v>
      </c>
      <c r="J4242" s="89"/>
      <c r="K4242" s="89"/>
      <c r="L4242" s="89"/>
      <c r="M4242" s="89"/>
      <c r="N4242" s="264">
        <v>0</v>
      </c>
      <c r="O4242" s="264">
        <v>542</v>
      </c>
      <c r="P4242" s="89" t="s">
        <v>670</v>
      </c>
    </row>
    <row r="4243" spans="1:16" ht="51" hidden="1">
      <c r="A4243" s="261">
        <v>190</v>
      </c>
      <c r="B4243" s="89"/>
      <c r="C4243" s="262" t="s">
        <v>92</v>
      </c>
      <c r="D4243" s="84">
        <v>43634</v>
      </c>
      <c r="E4243" s="85" t="s">
        <v>7996</v>
      </c>
      <c r="F4243" s="85" t="s">
        <v>3</v>
      </c>
      <c r="G4243" s="85">
        <v>1751914</v>
      </c>
      <c r="H4243" s="89"/>
      <c r="I4243" s="263" t="s">
        <v>8874</v>
      </c>
      <c r="J4243" s="89"/>
      <c r="K4243" s="89"/>
      <c r="L4243" s="89"/>
      <c r="M4243" s="89"/>
      <c r="N4243" s="264">
        <v>0</v>
      </c>
      <c r="O4243" s="264">
        <v>155</v>
      </c>
      <c r="P4243" s="89" t="s">
        <v>670</v>
      </c>
    </row>
    <row r="4244" spans="1:16" ht="51" hidden="1">
      <c r="A4244" s="261" t="s">
        <v>565</v>
      </c>
      <c r="B4244" s="89"/>
      <c r="C4244" s="262" t="s">
        <v>615</v>
      </c>
      <c r="D4244" s="84">
        <v>43634</v>
      </c>
      <c r="E4244" s="85" t="s">
        <v>7997</v>
      </c>
      <c r="F4244" s="85" t="s">
        <v>3</v>
      </c>
      <c r="G4244" s="85">
        <v>1751912</v>
      </c>
      <c r="H4244" s="89"/>
      <c r="I4244" s="263" t="s">
        <v>8875</v>
      </c>
      <c r="J4244" s="89"/>
      <c r="K4244" s="89"/>
      <c r="L4244" s="89"/>
      <c r="M4244" s="89"/>
      <c r="N4244" s="264">
        <v>0</v>
      </c>
      <c r="O4244" s="264">
        <v>357</v>
      </c>
      <c r="P4244" s="89" t="s">
        <v>670</v>
      </c>
    </row>
    <row r="4245" spans="1:16" ht="51" hidden="1">
      <c r="A4245" s="261" t="s">
        <v>565</v>
      </c>
      <c r="B4245" s="89"/>
      <c r="C4245" s="262" t="s">
        <v>615</v>
      </c>
      <c r="D4245" s="84">
        <v>43634</v>
      </c>
      <c r="E4245" s="85" t="s">
        <v>7998</v>
      </c>
      <c r="F4245" s="85" t="s">
        <v>3</v>
      </c>
      <c r="G4245" s="85">
        <v>1751911</v>
      </c>
      <c r="H4245" s="89"/>
      <c r="I4245" s="263" t="s">
        <v>8876</v>
      </c>
      <c r="J4245" s="89"/>
      <c r="K4245" s="89"/>
      <c r="L4245" s="89"/>
      <c r="M4245" s="89"/>
      <c r="N4245" s="264">
        <v>0</v>
      </c>
      <c r="O4245" s="264">
        <v>356.92</v>
      </c>
      <c r="P4245" s="89" t="s">
        <v>670</v>
      </c>
    </row>
    <row r="4246" spans="1:16" ht="51" hidden="1">
      <c r="A4246" s="261">
        <v>41</v>
      </c>
      <c r="B4246" s="89"/>
      <c r="C4246" s="262" t="s">
        <v>47</v>
      </c>
      <c r="D4246" s="84">
        <v>43634</v>
      </c>
      <c r="E4246" s="85" t="s">
        <v>7999</v>
      </c>
      <c r="F4246" s="85" t="s">
        <v>3</v>
      </c>
      <c r="G4246" s="85">
        <v>1751833</v>
      </c>
      <c r="H4246" s="89"/>
      <c r="I4246" s="263" t="s">
        <v>8877</v>
      </c>
      <c r="J4246" s="89"/>
      <c r="K4246" s="89"/>
      <c r="L4246" s="89"/>
      <c r="M4246" s="89"/>
      <c r="N4246" s="264">
        <v>0</v>
      </c>
      <c r="O4246" s="264">
        <v>30</v>
      </c>
      <c r="P4246" s="89" t="s">
        <v>670</v>
      </c>
    </row>
    <row r="4247" spans="1:16" ht="63.75" hidden="1">
      <c r="A4247" s="261" t="s">
        <v>565</v>
      </c>
      <c r="B4247" s="89"/>
      <c r="C4247" s="262" t="s">
        <v>615</v>
      </c>
      <c r="D4247" s="84">
        <v>43634</v>
      </c>
      <c r="E4247" s="85" t="s">
        <v>8000</v>
      </c>
      <c r="F4247" s="85" t="s">
        <v>3</v>
      </c>
      <c r="G4247" s="85">
        <v>1751848</v>
      </c>
      <c r="H4247" s="89"/>
      <c r="I4247" s="263" t="s">
        <v>8878</v>
      </c>
      <c r="J4247" s="89"/>
      <c r="K4247" s="89"/>
      <c r="L4247" s="89"/>
      <c r="M4247" s="89"/>
      <c r="N4247" s="264">
        <v>0</v>
      </c>
      <c r="O4247" s="264">
        <v>1062.96</v>
      </c>
      <c r="P4247" s="89" t="s">
        <v>670</v>
      </c>
    </row>
    <row r="4248" spans="1:16" ht="51" hidden="1">
      <c r="A4248" s="261">
        <v>342</v>
      </c>
      <c r="B4248" s="89"/>
      <c r="C4248" s="262" t="s">
        <v>148</v>
      </c>
      <c r="D4248" s="84">
        <v>43634</v>
      </c>
      <c r="E4248" s="85" t="s">
        <v>8001</v>
      </c>
      <c r="F4248" s="85" t="s">
        <v>3</v>
      </c>
      <c r="G4248" s="85">
        <v>1751879</v>
      </c>
      <c r="H4248" s="89"/>
      <c r="I4248" s="263" t="s">
        <v>8879</v>
      </c>
      <c r="J4248" s="89"/>
      <c r="K4248" s="89"/>
      <c r="L4248" s="89"/>
      <c r="M4248" s="89"/>
      <c r="N4248" s="264">
        <v>0</v>
      </c>
      <c r="O4248" s="264">
        <v>1553.6000000000001</v>
      </c>
      <c r="P4248" s="89" t="s">
        <v>670</v>
      </c>
    </row>
    <row r="4249" spans="1:16" ht="51" hidden="1">
      <c r="A4249" s="261">
        <v>513</v>
      </c>
      <c r="B4249" s="89"/>
      <c r="C4249" s="262" t="s">
        <v>171</v>
      </c>
      <c r="D4249" s="84">
        <v>43634</v>
      </c>
      <c r="E4249" s="85" t="s">
        <v>8002</v>
      </c>
      <c r="F4249" s="85" t="s">
        <v>11</v>
      </c>
      <c r="G4249" s="85">
        <v>957222</v>
      </c>
      <c r="H4249" s="89"/>
      <c r="I4249" s="263" t="s">
        <v>8880</v>
      </c>
      <c r="J4249" s="89"/>
      <c r="K4249" s="89"/>
      <c r="L4249" s="89"/>
      <c r="M4249" s="89"/>
      <c r="N4249" s="264">
        <v>50</v>
      </c>
      <c r="O4249" s="264">
        <v>0</v>
      </c>
      <c r="P4249" s="89" t="s">
        <v>670</v>
      </c>
    </row>
    <row r="4250" spans="1:16" ht="76.5" hidden="1">
      <c r="A4250" s="261" t="s">
        <v>557</v>
      </c>
      <c r="B4250" s="89"/>
      <c r="C4250" s="262" t="s">
        <v>777</v>
      </c>
      <c r="D4250" s="84">
        <v>43634</v>
      </c>
      <c r="E4250" s="85" t="s">
        <v>8003</v>
      </c>
      <c r="F4250" s="85" t="s">
        <v>6</v>
      </c>
      <c r="G4250" s="85">
        <v>1133571</v>
      </c>
      <c r="H4250" s="89"/>
      <c r="I4250" s="263" t="s">
        <v>8881</v>
      </c>
      <c r="J4250" s="89"/>
      <c r="K4250" s="89"/>
      <c r="L4250" s="89"/>
      <c r="M4250" s="89"/>
      <c r="N4250" s="264">
        <v>0</v>
      </c>
      <c r="O4250" s="264">
        <v>50000</v>
      </c>
      <c r="P4250" s="89" t="s">
        <v>670</v>
      </c>
    </row>
    <row r="4251" spans="1:16" ht="63.75" hidden="1">
      <c r="A4251" s="261">
        <v>41</v>
      </c>
      <c r="B4251" s="89"/>
      <c r="C4251" s="262" t="s">
        <v>47</v>
      </c>
      <c r="D4251" s="84">
        <v>43634</v>
      </c>
      <c r="E4251" s="85" t="s">
        <v>8004</v>
      </c>
      <c r="F4251" s="85" t="s">
        <v>6</v>
      </c>
      <c r="G4251" s="85">
        <v>1133637</v>
      </c>
      <c r="H4251" s="89"/>
      <c r="I4251" s="263" t="s">
        <v>8882</v>
      </c>
      <c r="J4251" s="89"/>
      <c r="K4251" s="89"/>
      <c r="L4251" s="89"/>
      <c r="M4251" s="89"/>
      <c r="N4251" s="264">
        <v>0</v>
      </c>
      <c r="O4251" s="264">
        <v>36018</v>
      </c>
      <c r="P4251" s="89" t="s">
        <v>670</v>
      </c>
    </row>
    <row r="4252" spans="1:16" ht="63.75" hidden="1">
      <c r="A4252" s="261">
        <v>513</v>
      </c>
      <c r="B4252" s="89"/>
      <c r="C4252" s="262" t="s">
        <v>171</v>
      </c>
      <c r="D4252" s="84">
        <v>43634</v>
      </c>
      <c r="E4252" s="85" t="s">
        <v>8005</v>
      </c>
      <c r="F4252" s="85" t="s">
        <v>11</v>
      </c>
      <c r="G4252" s="85">
        <v>957264</v>
      </c>
      <c r="H4252" s="89"/>
      <c r="I4252" s="263" t="s">
        <v>8883</v>
      </c>
      <c r="J4252" s="89"/>
      <c r="K4252" s="89"/>
      <c r="L4252" s="89"/>
      <c r="M4252" s="89"/>
      <c r="N4252" s="264">
        <v>50</v>
      </c>
      <c r="O4252" s="264">
        <v>0</v>
      </c>
      <c r="P4252" s="89" t="s">
        <v>670</v>
      </c>
    </row>
    <row r="4253" spans="1:16" ht="51" hidden="1">
      <c r="A4253" s="261">
        <v>117</v>
      </c>
      <c r="B4253" s="89"/>
      <c r="C4253" s="262" t="s">
        <v>62</v>
      </c>
      <c r="D4253" s="84">
        <v>43634</v>
      </c>
      <c r="E4253" s="85" t="s">
        <v>8006</v>
      </c>
      <c r="F4253" s="85" t="s">
        <v>11</v>
      </c>
      <c r="G4253" s="85">
        <v>957290</v>
      </c>
      <c r="H4253" s="89"/>
      <c r="I4253" s="263" t="s">
        <v>8884</v>
      </c>
      <c r="J4253" s="89"/>
      <c r="K4253" s="89"/>
      <c r="L4253" s="89"/>
      <c r="M4253" s="89"/>
      <c r="N4253" s="264">
        <v>50</v>
      </c>
      <c r="O4253" s="264">
        <v>0</v>
      </c>
      <c r="P4253" s="89" t="s">
        <v>670</v>
      </c>
    </row>
    <row r="4254" spans="1:16" ht="51" hidden="1">
      <c r="A4254" s="261">
        <v>513</v>
      </c>
      <c r="B4254" s="89"/>
      <c r="C4254" s="262" t="s">
        <v>171</v>
      </c>
      <c r="D4254" s="84">
        <v>43634</v>
      </c>
      <c r="E4254" s="85" t="s">
        <v>8007</v>
      </c>
      <c r="F4254" s="85" t="s">
        <v>11</v>
      </c>
      <c r="G4254" s="85">
        <v>957293</v>
      </c>
      <c r="H4254" s="89"/>
      <c r="I4254" s="263" t="s">
        <v>8885</v>
      </c>
      <c r="J4254" s="89"/>
      <c r="K4254" s="89"/>
      <c r="L4254" s="89"/>
      <c r="M4254" s="89"/>
      <c r="N4254" s="264">
        <v>50</v>
      </c>
      <c r="O4254" s="264">
        <v>0</v>
      </c>
      <c r="P4254" s="89" t="s">
        <v>670</v>
      </c>
    </row>
    <row r="4255" spans="1:16" ht="51" hidden="1">
      <c r="A4255" s="261">
        <v>117</v>
      </c>
      <c r="B4255" s="89"/>
      <c r="C4255" s="262" t="s">
        <v>62</v>
      </c>
      <c r="D4255" s="84">
        <v>43634</v>
      </c>
      <c r="E4255" s="85" t="s">
        <v>8008</v>
      </c>
      <c r="F4255" s="85" t="s">
        <v>11</v>
      </c>
      <c r="G4255" s="85">
        <v>957299</v>
      </c>
      <c r="H4255" s="89"/>
      <c r="I4255" s="263" t="s">
        <v>8886</v>
      </c>
      <c r="J4255" s="89"/>
      <c r="K4255" s="89"/>
      <c r="L4255" s="89"/>
      <c r="M4255" s="89"/>
      <c r="N4255" s="264">
        <v>50</v>
      </c>
      <c r="O4255" s="264">
        <v>0</v>
      </c>
      <c r="P4255" s="89" t="s">
        <v>670</v>
      </c>
    </row>
    <row r="4256" spans="1:16" ht="51" hidden="1">
      <c r="A4256" s="261">
        <v>340</v>
      </c>
      <c r="B4256" s="89"/>
      <c r="C4256" s="262" t="s">
        <v>147</v>
      </c>
      <c r="D4256" s="84">
        <v>43634</v>
      </c>
      <c r="E4256" s="85" t="s">
        <v>8009</v>
      </c>
      <c r="F4256" s="85" t="s">
        <v>6</v>
      </c>
      <c r="G4256" s="85">
        <v>957324</v>
      </c>
      <c r="H4256" s="89"/>
      <c r="I4256" s="263" t="s">
        <v>8887</v>
      </c>
      <c r="J4256" s="89"/>
      <c r="K4256" s="89"/>
      <c r="L4256" s="89"/>
      <c r="M4256" s="89"/>
      <c r="N4256" s="264">
        <v>0</v>
      </c>
      <c r="O4256" s="264">
        <v>13617.1</v>
      </c>
      <c r="P4256" s="89" t="s">
        <v>670</v>
      </c>
    </row>
    <row r="4257" spans="1:16" ht="51" hidden="1">
      <c r="A4257" s="261">
        <v>340</v>
      </c>
      <c r="B4257" s="89"/>
      <c r="C4257" s="262" t="s">
        <v>147</v>
      </c>
      <c r="D4257" s="84">
        <v>43634</v>
      </c>
      <c r="E4257" s="85" t="s">
        <v>8010</v>
      </c>
      <c r="F4257" s="85" t="s">
        <v>6</v>
      </c>
      <c r="G4257" s="85">
        <v>957323</v>
      </c>
      <c r="H4257" s="89"/>
      <c r="I4257" s="263" t="s">
        <v>8888</v>
      </c>
      <c r="J4257" s="89"/>
      <c r="K4257" s="89"/>
      <c r="L4257" s="89"/>
      <c r="M4257" s="89"/>
      <c r="N4257" s="264">
        <v>0</v>
      </c>
      <c r="O4257" s="264">
        <v>78135.399999999994</v>
      </c>
      <c r="P4257" s="89" t="s">
        <v>670</v>
      </c>
    </row>
    <row r="4258" spans="1:16" ht="63.75" hidden="1">
      <c r="A4258" s="261">
        <v>340</v>
      </c>
      <c r="B4258" s="89"/>
      <c r="C4258" s="262" t="s">
        <v>147</v>
      </c>
      <c r="D4258" s="84">
        <v>43634</v>
      </c>
      <c r="E4258" s="85" t="s">
        <v>8011</v>
      </c>
      <c r="F4258" s="85" t="s">
        <v>11</v>
      </c>
      <c r="G4258" s="85">
        <v>957323</v>
      </c>
      <c r="H4258" s="89"/>
      <c r="I4258" s="263" t="s">
        <v>8889</v>
      </c>
      <c r="J4258" s="89"/>
      <c r="K4258" s="89"/>
      <c r="L4258" s="89"/>
      <c r="M4258" s="89"/>
      <c r="N4258" s="264">
        <v>50</v>
      </c>
      <c r="O4258" s="264">
        <v>0</v>
      </c>
      <c r="P4258" s="89" t="s">
        <v>670</v>
      </c>
    </row>
    <row r="4259" spans="1:16" ht="51" hidden="1">
      <c r="A4259" s="261">
        <v>340</v>
      </c>
      <c r="B4259" s="89"/>
      <c r="C4259" s="262" t="s">
        <v>147</v>
      </c>
      <c r="D4259" s="84">
        <v>43634</v>
      </c>
      <c r="E4259" s="85" t="s">
        <v>8012</v>
      </c>
      <c r="F4259" s="85" t="s">
        <v>11</v>
      </c>
      <c r="G4259" s="85">
        <v>957324</v>
      </c>
      <c r="H4259" s="89"/>
      <c r="I4259" s="263" t="s">
        <v>8890</v>
      </c>
      <c r="J4259" s="89"/>
      <c r="K4259" s="89"/>
      <c r="L4259" s="89"/>
      <c r="M4259" s="89"/>
      <c r="N4259" s="264">
        <v>50</v>
      </c>
      <c r="O4259" s="264">
        <v>0</v>
      </c>
      <c r="P4259" s="89" t="s">
        <v>670</v>
      </c>
    </row>
    <row r="4260" spans="1:16" ht="51" hidden="1">
      <c r="A4260" s="261">
        <v>225</v>
      </c>
      <c r="B4260" s="89"/>
      <c r="C4260" s="262" t="s">
        <v>106</v>
      </c>
      <c r="D4260" s="84">
        <v>43635</v>
      </c>
      <c r="E4260" s="85" t="s">
        <v>8013</v>
      </c>
      <c r="F4260" s="85" t="s">
        <v>3</v>
      </c>
      <c r="G4260" s="85">
        <v>1752376</v>
      </c>
      <c r="H4260" s="89"/>
      <c r="I4260" s="263" t="s">
        <v>8891</v>
      </c>
      <c r="J4260" s="89"/>
      <c r="K4260" s="89"/>
      <c r="L4260" s="89"/>
      <c r="M4260" s="89"/>
      <c r="N4260" s="264">
        <v>0</v>
      </c>
      <c r="O4260" s="264">
        <v>100</v>
      </c>
      <c r="P4260" s="89" t="s">
        <v>670</v>
      </c>
    </row>
    <row r="4261" spans="1:16" ht="38.25" hidden="1">
      <c r="A4261" s="261" t="s">
        <v>565</v>
      </c>
      <c r="B4261" s="89"/>
      <c r="C4261" s="262" t="s">
        <v>615</v>
      </c>
      <c r="D4261" s="84">
        <v>43635</v>
      </c>
      <c r="E4261" s="85" t="s">
        <v>8014</v>
      </c>
      <c r="F4261" s="85" t="s">
        <v>3</v>
      </c>
      <c r="G4261" s="85">
        <v>1752377</v>
      </c>
      <c r="H4261" s="89"/>
      <c r="I4261" s="263" t="s">
        <v>8892</v>
      </c>
      <c r="J4261" s="89"/>
      <c r="K4261" s="89"/>
      <c r="L4261" s="89"/>
      <c r="M4261" s="89"/>
      <c r="N4261" s="264">
        <v>0</v>
      </c>
      <c r="O4261" s="264">
        <v>18.88</v>
      </c>
      <c r="P4261" s="89" t="s">
        <v>670</v>
      </c>
    </row>
    <row r="4262" spans="1:16" ht="38.25" hidden="1">
      <c r="A4262" s="261" t="s">
        <v>565</v>
      </c>
      <c r="B4262" s="89"/>
      <c r="C4262" s="262" t="s">
        <v>615</v>
      </c>
      <c r="D4262" s="84">
        <v>43635</v>
      </c>
      <c r="E4262" s="85" t="s">
        <v>8015</v>
      </c>
      <c r="F4262" s="85" t="s">
        <v>3</v>
      </c>
      <c r="G4262" s="85">
        <v>1752361</v>
      </c>
      <c r="H4262" s="89"/>
      <c r="I4262" s="263" t="s">
        <v>8893</v>
      </c>
      <c r="J4262" s="89"/>
      <c r="K4262" s="89"/>
      <c r="L4262" s="89"/>
      <c r="M4262" s="89"/>
      <c r="N4262" s="264">
        <v>0</v>
      </c>
      <c r="O4262" s="264">
        <v>3000</v>
      </c>
      <c r="P4262" s="89" t="s">
        <v>670</v>
      </c>
    </row>
    <row r="4263" spans="1:16" ht="38.25" hidden="1">
      <c r="A4263" s="261" t="s">
        <v>565</v>
      </c>
      <c r="B4263" s="89"/>
      <c r="C4263" s="262" t="s">
        <v>615</v>
      </c>
      <c r="D4263" s="84">
        <v>43635</v>
      </c>
      <c r="E4263" s="85" t="s">
        <v>8016</v>
      </c>
      <c r="F4263" s="85" t="s">
        <v>3</v>
      </c>
      <c r="G4263" s="85">
        <v>1752360</v>
      </c>
      <c r="H4263" s="89"/>
      <c r="I4263" s="263" t="s">
        <v>8893</v>
      </c>
      <c r="J4263" s="89"/>
      <c r="K4263" s="89"/>
      <c r="L4263" s="89"/>
      <c r="M4263" s="89"/>
      <c r="N4263" s="264">
        <v>0</v>
      </c>
      <c r="O4263" s="264">
        <v>3000</v>
      </c>
      <c r="P4263" s="89" t="s">
        <v>670</v>
      </c>
    </row>
    <row r="4264" spans="1:16" ht="51" hidden="1">
      <c r="A4264" s="261">
        <v>514</v>
      </c>
      <c r="B4264" s="89"/>
      <c r="C4264" s="262" t="s">
        <v>172</v>
      </c>
      <c r="D4264" s="84">
        <v>43635</v>
      </c>
      <c r="E4264" s="85" t="s">
        <v>8017</v>
      </c>
      <c r="F4264" s="85" t="s">
        <v>3</v>
      </c>
      <c r="G4264" s="85">
        <v>1752350</v>
      </c>
      <c r="H4264" s="89"/>
      <c r="I4264" s="263" t="s">
        <v>8894</v>
      </c>
      <c r="J4264" s="89"/>
      <c r="K4264" s="89"/>
      <c r="L4264" s="89"/>
      <c r="M4264" s="89"/>
      <c r="N4264" s="264">
        <v>0</v>
      </c>
      <c r="O4264" s="264">
        <v>11981.45</v>
      </c>
      <c r="P4264" s="89" t="s">
        <v>670</v>
      </c>
    </row>
    <row r="4265" spans="1:16" ht="51" hidden="1">
      <c r="A4265" s="261">
        <v>16</v>
      </c>
      <c r="B4265" s="89"/>
      <c r="C4265" s="262" t="s">
        <v>43</v>
      </c>
      <c r="D4265" s="84">
        <v>43635</v>
      </c>
      <c r="E4265" s="85" t="s">
        <v>8018</v>
      </c>
      <c r="F4265" s="85" t="s">
        <v>3</v>
      </c>
      <c r="G4265" s="85">
        <v>1752343</v>
      </c>
      <c r="H4265" s="89"/>
      <c r="I4265" s="263" t="s">
        <v>8895</v>
      </c>
      <c r="J4265" s="89"/>
      <c r="K4265" s="89"/>
      <c r="L4265" s="89"/>
      <c r="M4265" s="89"/>
      <c r="N4265" s="264">
        <v>0</v>
      </c>
      <c r="O4265" s="264">
        <v>4589.5</v>
      </c>
      <c r="P4265" s="89" t="s">
        <v>670</v>
      </c>
    </row>
    <row r="4266" spans="1:16" ht="51" hidden="1">
      <c r="A4266" s="261" t="s">
        <v>565</v>
      </c>
      <c r="B4266" s="89"/>
      <c r="C4266" s="262" t="s">
        <v>615</v>
      </c>
      <c r="D4266" s="84">
        <v>43635</v>
      </c>
      <c r="E4266" s="85" t="s">
        <v>8019</v>
      </c>
      <c r="F4266" s="85" t="s">
        <v>3</v>
      </c>
      <c r="G4266" s="85">
        <v>1752505</v>
      </c>
      <c r="H4266" s="89"/>
      <c r="I4266" s="263" t="s">
        <v>8896</v>
      </c>
      <c r="J4266" s="89"/>
      <c r="K4266" s="89"/>
      <c r="L4266" s="89"/>
      <c r="M4266" s="89"/>
      <c r="N4266" s="264">
        <v>0</v>
      </c>
      <c r="O4266" s="264">
        <v>279.17</v>
      </c>
      <c r="P4266" s="89" t="s">
        <v>670</v>
      </c>
    </row>
    <row r="4267" spans="1:16" ht="63.75" hidden="1">
      <c r="A4267" s="261">
        <v>48</v>
      </c>
      <c r="B4267" s="89"/>
      <c r="C4267" s="262" t="s">
        <v>50</v>
      </c>
      <c r="D4267" s="84">
        <v>43635</v>
      </c>
      <c r="E4267" s="85" t="s">
        <v>8020</v>
      </c>
      <c r="F4267" s="85" t="s">
        <v>3</v>
      </c>
      <c r="G4267" s="85">
        <v>1752504</v>
      </c>
      <c r="H4267" s="89"/>
      <c r="I4267" s="263" t="s">
        <v>8897</v>
      </c>
      <c r="J4267" s="89"/>
      <c r="K4267" s="89"/>
      <c r="L4267" s="89"/>
      <c r="M4267" s="89"/>
      <c r="N4267" s="264">
        <v>0</v>
      </c>
      <c r="O4267" s="264">
        <v>448</v>
      </c>
      <c r="P4267" s="89" t="s">
        <v>670</v>
      </c>
    </row>
    <row r="4268" spans="1:16" ht="51" hidden="1">
      <c r="A4268" s="261" t="s">
        <v>565</v>
      </c>
      <c r="B4268" s="89"/>
      <c r="C4268" s="262" t="s">
        <v>615</v>
      </c>
      <c r="D4268" s="84">
        <v>43635</v>
      </c>
      <c r="E4268" s="85" t="s">
        <v>8021</v>
      </c>
      <c r="F4268" s="85" t="s">
        <v>3</v>
      </c>
      <c r="G4268" s="85">
        <v>1752502</v>
      </c>
      <c r="H4268" s="89"/>
      <c r="I4268" s="263" t="s">
        <v>8898</v>
      </c>
      <c r="J4268" s="89"/>
      <c r="K4268" s="89"/>
      <c r="L4268" s="89"/>
      <c r="M4268" s="89"/>
      <c r="N4268" s="264">
        <v>0</v>
      </c>
      <c r="O4268" s="264">
        <v>4068.04</v>
      </c>
      <c r="P4268" s="89" t="s">
        <v>670</v>
      </c>
    </row>
    <row r="4269" spans="1:16" ht="51" hidden="1">
      <c r="A4269" s="261" t="s">
        <v>565</v>
      </c>
      <c r="B4269" s="89"/>
      <c r="C4269" s="262" t="s">
        <v>615</v>
      </c>
      <c r="D4269" s="84">
        <v>43635</v>
      </c>
      <c r="E4269" s="85" t="s">
        <v>8022</v>
      </c>
      <c r="F4269" s="85" t="s">
        <v>3</v>
      </c>
      <c r="G4269" s="85">
        <v>1752500</v>
      </c>
      <c r="H4269" s="89"/>
      <c r="I4269" s="263" t="s">
        <v>8899</v>
      </c>
      <c r="J4269" s="89"/>
      <c r="K4269" s="89"/>
      <c r="L4269" s="89"/>
      <c r="M4269" s="89"/>
      <c r="N4269" s="264">
        <v>0</v>
      </c>
      <c r="O4269" s="264">
        <v>552.4</v>
      </c>
      <c r="P4269" s="89" t="s">
        <v>670</v>
      </c>
    </row>
    <row r="4270" spans="1:16" ht="51" hidden="1">
      <c r="A4270" s="261">
        <v>592</v>
      </c>
      <c r="B4270" s="89"/>
      <c r="C4270" s="262" t="s">
        <v>645</v>
      </c>
      <c r="D4270" s="84">
        <v>43635</v>
      </c>
      <c r="E4270" s="85" t="s">
        <v>8023</v>
      </c>
      <c r="F4270" s="85" t="s">
        <v>3</v>
      </c>
      <c r="G4270" s="85">
        <v>1752480</v>
      </c>
      <c r="H4270" s="89"/>
      <c r="I4270" s="263" t="s">
        <v>8900</v>
      </c>
      <c r="J4270" s="89"/>
      <c r="K4270" s="89"/>
      <c r="L4270" s="89"/>
      <c r="M4270" s="89"/>
      <c r="N4270" s="264">
        <v>0</v>
      </c>
      <c r="O4270" s="264">
        <v>33226.300000000003</v>
      </c>
      <c r="P4270" s="89" t="s">
        <v>670</v>
      </c>
    </row>
    <row r="4271" spans="1:16" ht="51" hidden="1">
      <c r="A4271" s="261">
        <v>592</v>
      </c>
      <c r="B4271" s="89"/>
      <c r="C4271" s="262" t="s">
        <v>645</v>
      </c>
      <c r="D4271" s="84">
        <v>43635</v>
      </c>
      <c r="E4271" s="85" t="s">
        <v>8024</v>
      </c>
      <c r="F4271" s="85" t="s">
        <v>3</v>
      </c>
      <c r="G4271" s="85">
        <v>1752479</v>
      </c>
      <c r="H4271" s="89"/>
      <c r="I4271" s="263" t="s">
        <v>8901</v>
      </c>
      <c r="J4271" s="89"/>
      <c r="K4271" s="89"/>
      <c r="L4271" s="89"/>
      <c r="M4271" s="89"/>
      <c r="N4271" s="264">
        <v>0</v>
      </c>
      <c r="O4271" s="264">
        <v>6876</v>
      </c>
      <c r="P4271" s="89" t="s">
        <v>670</v>
      </c>
    </row>
    <row r="4272" spans="1:16" ht="51" hidden="1">
      <c r="A4272" s="261">
        <v>526</v>
      </c>
      <c r="B4272" s="89"/>
      <c r="C4272" s="262" t="s">
        <v>610</v>
      </c>
      <c r="D4272" s="84">
        <v>43635</v>
      </c>
      <c r="E4272" s="85" t="s">
        <v>8025</v>
      </c>
      <c r="F4272" s="85" t="s">
        <v>3</v>
      </c>
      <c r="G4272" s="85">
        <v>1752476</v>
      </c>
      <c r="H4272" s="89"/>
      <c r="I4272" s="263" t="s">
        <v>8902</v>
      </c>
      <c r="J4272" s="89"/>
      <c r="K4272" s="89"/>
      <c r="L4272" s="89"/>
      <c r="M4272" s="89"/>
      <c r="N4272" s="264">
        <v>0</v>
      </c>
      <c r="O4272" s="264">
        <v>40</v>
      </c>
      <c r="P4272" s="89" t="s">
        <v>670</v>
      </c>
    </row>
    <row r="4273" spans="1:16" ht="51" hidden="1">
      <c r="A4273" s="261" t="s">
        <v>565</v>
      </c>
      <c r="B4273" s="89"/>
      <c r="C4273" s="262" t="s">
        <v>615</v>
      </c>
      <c r="D4273" s="84">
        <v>43635</v>
      </c>
      <c r="E4273" s="85" t="s">
        <v>8026</v>
      </c>
      <c r="F4273" s="85" t="s">
        <v>3</v>
      </c>
      <c r="G4273" s="85">
        <v>1752466</v>
      </c>
      <c r="H4273" s="89"/>
      <c r="I4273" s="263" t="s">
        <v>8903</v>
      </c>
      <c r="J4273" s="89"/>
      <c r="K4273" s="89"/>
      <c r="L4273" s="89"/>
      <c r="M4273" s="89"/>
      <c r="N4273" s="264">
        <v>0</v>
      </c>
      <c r="O4273" s="264">
        <v>4144.09</v>
      </c>
      <c r="P4273" s="89" t="s">
        <v>670</v>
      </c>
    </row>
    <row r="4274" spans="1:16" ht="51" hidden="1">
      <c r="A4274" s="261" t="s">
        <v>565</v>
      </c>
      <c r="B4274" s="89"/>
      <c r="C4274" s="262" t="s">
        <v>615</v>
      </c>
      <c r="D4274" s="84">
        <v>43635</v>
      </c>
      <c r="E4274" s="85" t="s">
        <v>8027</v>
      </c>
      <c r="F4274" s="85" t="s">
        <v>3</v>
      </c>
      <c r="G4274" s="85">
        <v>1752464</v>
      </c>
      <c r="H4274" s="89"/>
      <c r="I4274" s="263" t="s">
        <v>8904</v>
      </c>
      <c r="J4274" s="89"/>
      <c r="K4274" s="89"/>
      <c r="L4274" s="89"/>
      <c r="M4274" s="89"/>
      <c r="N4274" s="264">
        <v>0</v>
      </c>
      <c r="O4274" s="264">
        <v>4309.08</v>
      </c>
      <c r="P4274" s="89" t="s">
        <v>670</v>
      </c>
    </row>
    <row r="4275" spans="1:16" ht="51" hidden="1">
      <c r="A4275" s="261" t="s">
        <v>565</v>
      </c>
      <c r="B4275" s="89"/>
      <c r="C4275" s="262" t="s">
        <v>615</v>
      </c>
      <c r="D4275" s="84">
        <v>43635</v>
      </c>
      <c r="E4275" s="85" t="s">
        <v>8028</v>
      </c>
      <c r="F4275" s="85" t="s">
        <v>3</v>
      </c>
      <c r="G4275" s="85">
        <v>1752445</v>
      </c>
      <c r="H4275" s="89"/>
      <c r="I4275" s="263" t="s">
        <v>7211</v>
      </c>
      <c r="J4275" s="89"/>
      <c r="K4275" s="89"/>
      <c r="L4275" s="89"/>
      <c r="M4275" s="89"/>
      <c r="N4275" s="264">
        <v>0</v>
      </c>
      <c r="O4275" s="264">
        <v>300</v>
      </c>
      <c r="P4275" s="89" t="s">
        <v>670</v>
      </c>
    </row>
    <row r="4276" spans="1:16" ht="38.25" hidden="1">
      <c r="A4276" s="261">
        <v>590</v>
      </c>
      <c r="B4276" s="89"/>
      <c r="C4276" s="262" t="s">
        <v>611</v>
      </c>
      <c r="D4276" s="84">
        <v>43635</v>
      </c>
      <c r="E4276" s="85" t="s">
        <v>8029</v>
      </c>
      <c r="F4276" s="85" t="s">
        <v>3</v>
      </c>
      <c r="G4276" s="85">
        <v>1752438</v>
      </c>
      <c r="H4276" s="89"/>
      <c r="I4276" s="263" t="s">
        <v>8905</v>
      </c>
      <c r="J4276" s="89"/>
      <c r="K4276" s="89"/>
      <c r="L4276" s="89"/>
      <c r="M4276" s="89"/>
      <c r="N4276" s="264">
        <v>0</v>
      </c>
      <c r="O4276" s="264">
        <v>1448</v>
      </c>
      <c r="P4276" s="89" t="s">
        <v>670</v>
      </c>
    </row>
    <row r="4277" spans="1:16" ht="63.75" hidden="1">
      <c r="A4277" s="261">
        <v>576</v>
      </c>
      <c r="B4277" s="89"/>
      <c r="C4277" s="262" t="s">
        <v>1363</v>
      </c>
      <c r="D4277" s="84">
        <v>43635</v>
      </c>
      <c r="E4277" s="85" t="s">
        <v>8030</v>
      </c>
      <c r="F4277" s="85" t="s">
        <v>3</v>
      </c>
      <c r="G4277" s="85">
        <v>1752432</v>
      </c>
      <c r="H4277" s="89"/>
      <c r="I4277" s="263" t="s">
        <v>8906</v>
      </c>
      <c r="J4277" s="89"/>
      <c r="K4277" s="89"/>
      <c r="L4277" s="89"/>
      <c r="M4277" s="89"/>
      <c r="N4277" s="264">
        <v>0</v>
      </c>
      <c r="O4277" s="264">
        <v>200</v>
      </c>
      <c r="P4277" s="89" t="s">
        <v>670</v>
      </c>
    </row>
    <row r="4278" spans="1:16" ht="63.75" hidden="1">
      <c r="A4278" s="261">
        <v>576</v>
      </c>
      <c r="B4278" s="89"/>
      <c r="C4278" s="262" t="s">
        <v>1363</v>
      </c>
      <c r="D4278" s="84">
        <v>43635</v>
      </c>
      <c r="E4278" s="85" t="s">
        <v>8031</v>
      </c>
      <c r="F4278" s="85" t="s">
        <v>3</v>
      </c>
      <c r="G4278" s="85">
        <v>1752431</v>
      </c>
      <c r="H4278" s="89"/>
      <c r="I4278" s="263" t="s">
        <v>8907</v>
      </c>
      <c r="J4278" s="89"/>
      <c r="K4278" s="89"/>
      <c r="L4278" s="89"/>
      <c r="M4278" s="89"/>
      <c r="N4278" s="264">
        <v>0</v>
      </c>
      <c r="O4278" s="264">
        <v>199</v>
      </c>
      <c r="P4278" s="89" t="s">
        <v>670</v>
      </c>
    </row>
    <row r="4279" spans="1:16" ht="51" hidden="1">
      <c r="A4279" s="261" t="s">
        <v>556</v>
      </c>
      <c r="B4279" s="89"/>
      <c r="C4279" s="262" t="s">
        <v>616</v>
      </c>
      <c r="D4279" s="84">
        <v>43635</v>
      </c>
      <c r="E4279" s="85" t="s">
        <v>8032</v>
      </c>
      <c r="F4279" s="85" t="s">
        <v>3</v>
      </c>
      <c r="G4279" s="85">
        <v>1752299</v>
      </c>
      <c r="H4279" s="89"/>
      <c r="I4279" s="263" t="s">
        <v>8908</v>
      </c>
      <c r="J4279" s="89"/>
      <c r="K4279" s="89"/>
      <c r="L4279" s="89"/>
      <c r="M4279" s="89"/>
      <c r="N4279" s="264">
        <v>0</v>
      </c>
      <c r="O4279" s="264">
        <v>35</v>
      </c>
      <c r="P4279" s="89" t="s">
        <v>670</v>
      </c>
    </row>
    <row r="4280" spans="1:16" ht="51" hidden="1">
      <c r="A4280" s="261">
        <v>163</v>
      </c>
      <c r="B4280" s="89"/>
      <c r="C4280" s="262" t="s">
        <v>88</v>
      </c>
      <c r="D4280" s="84">
        <v>43635</v>
      </c>
      <c r="E4280" s="85" t="s">
        <v>8033</v>
      </c>
      <c r="F4280" s="85" t="s">
        <v>3</v>
      </c>
      <c r="G4280" s="85">
        <v>1752284</v>
      </c>
      <c r="H4280" s="89"/>
      <c r="I4280" s="263" t="s">
        <v>8909</v>
      </c>
      <c r="J4280" s="89"/>
      <c r="K4280" s="89"/>
      <c r="L4280" s="89"/>
      <c r="M4280" s="89"/>
      <c r="N4280" s="264">
        <v>0</v>
      </c>
      <c r="O4280" s="264">
        <v>4059.98</v>
      </c>
      <c r="P4280" s="89" t="s">
        <v>670</v>
      </c>
    </row>
    <row r="4281" spans="1:16" ht="51" hidden="1">
      <c r="A4281" s="261">
        <v>163</v>
      </c>
      <c r="B4281" s="89"/>
      <c r="C4281" s="262" t="s">
        <v>88</v>
      </c>
      <c r="D4281" s="84">
        <v>43635</v>
      </c>
      <c r="E4281" s="85" t="s">
        <v>8034</v>
      </c>
      <c r="F4281" s="85" t="s">
        <v>3</v>
      </c>
      <c r="G4281" s="85">
        <v>1752279</v>
      </c>
      <c r="H4281" s="89"/>
      <c r="I4281" s="263" t="s">
        <v>8910</v>
      </c>
      <c r="J4281" s="89"/>
      <c r="K4281" s="89"/>
      <c r="L4281" s="89"/>
      <c r="M4281" s="89"/>
      <c r="N4281" s="264">
        <v>0</v>
      </c>
      <c r="O4281" s="264">
        <v>1390.2</v>
      </c>
      <c r="P4281" s="89" t="s">
        <v>670</v>
      </c>
    </row>
    <row r="4282" spans="1:16" ht="51" hidden="1">
      <c r="A4282" s="261" t="s">
        <v>565</v>
      </c>
      <c r="B4282" s="89"/>
      <c r="C4282" s="262" t="s">
        <v>615</v>
      </c>
      <c r="D4282" s="84">
        <v>43635</v>
      </c>
      <c r="E4282" s="85" t="s">
        <v>8035</v>
      </c>
      <c r="F4282" s="85" t="s">
        <v>3</v>
      </c>
      <c r="G4282" s="85">
        <v>1752270</v>
      </c>
      <c r="H4282" s="89"/>
      <c r="I4282" s="263" t="s">
        <v>8911</v>
      </c>
      <c r="J4282" s="89"/>
      <c r="K4282" s="89"/>
      <c r="L4282" s="89"/>
      <c r="M4282" s="89"/>
      <c r="N4282" s="264">
        <v>0</v>
      </c>
      <c r="O4282" s="264">
        <v>5316.14</v>
      </c>
      <c r="P4282" s="89" t="s">
        <v>670</v>
      </c>
    </row>
    <row r="4283" spans="1:16" ht="51" hidden="1">
      <c r="A4283" s="261" t="s">
        <v>565</v>
      </c>
      <c r="B4283" s="89"/>
      <c r="C4283" s="262" t="s">
        <v>615</v>
      </c>
      <c r="D4283" s="84">
        <v>43635</v>
      </c>
      <c r="E4283" s="85" t="s">
        <v>8036</v>
      </c>
      <c r="F4283" s="85" t="s">
        <v>3</v>
      </c>
      <c r="G4283" s="85">
        <v>1752263</v>
      </c>
      <c r="H4283" s="89"/>
      <c r="I4283" s="263" t="s">
        <v>8912</v>
      </c>
      <c r="J4283" s="89"/>
      <c r="K4283" s="89"/>
      <c r="L4283" s="89"/>
      <c r="M4283" s="89"/>
      <c r="N4283" s="264">
        <v>0</v>
      </c>
      <c r="O4283" s="264">
        <v>4744.08</v>
      </c>
      <c r="P4283" s="89" t="s">
        <v>670</v>
      </c>
    </row>
    <row r="4284" spans="1:16" ht="63.75" hidden="1">
      <c r="A4284" s="261">
        <v>155</v>
      </c>
      <c r="B4284" s="89"/>
      <c r="C4284" s="262" t="s">
        <v>85</v>
      </c>
      <c r="D4284" s="84">
        <v>43635</v>
      </c>
      <c r="E4284" s="85" t="s">
        <v>8037</v>
      </c>
      <c r="F4284" s="85" t="s">
        <v>3</v>
      </c>
      <c r="G4284" s="85">
        <v>1752257</v>
      </c>
      <c r="H4284" s="89"/>
      <c r="I4284" s="263" t="s">
        <v>8913</v>
      </c>
      <c r="J4284" s="89"/>
      <c r="K4284" s="89"/>
      <c r="L4284" s="89"/>
      <c r="M4284" s="89"/>
      <c r="N4284" s="264">
        <v>0</v>
      </c>
      <c r="O4284" s="264">
        <v>2060</v>
      </c>
      <c r="P4284" s="89" t="s">
        <v>670</v>
      </c>
    </row>
    <row r="4285" spans="1:16" ht="63.75" hidden="1">
      <c r="A4285" s="261">
        <v>163</v>
      </c>
      <c r="B4285" s="89"/>
      <c r="C4285" s="262" t="s">
        <v>88</v>
      </c>
      <c r="D4285" s="84">
        <v>43635</v>
      </c>
      <c r="E4285" s="85" t="s">
        <v>8038</v>
      </c>
      <c r="F4285" s="85" t="s">
        <v>3</v>
      </c>
      <c r="G4285" s="85">
        <v>1752237</v>
      </c>
      <c r="H4285" s="89"/>
      <c r="I4285" s="263" t="s">
        <v>8914</v>
      </c>
      <c r="J4285" s="89"/>
      <c r="K4285" s="89"/>
      <c r="L4285" s="89"/>
      <c r="M4285" s="89"/>
      <c r="N4285" s="264">
        <v>0</v>
      </c>
      <c r="O4285" s="264">
        <v>469.6</v>
      </c>
      <c r="P4285" s="89" t="s">
        <v>670</v>
      </c>
    </row>
    <row r="4286" spans="1:16" ht="38.25" hidden="1">
      <c r="A4286" s="261" t="s">
        <v>565</v>
      </c>
      <c r="B4286" s="89"/>
      <c r="C4286" s="262" t="s">
        <v>615</v>
      </c>
      <c r="D4286" s="84">
        <v>43635</v>
      </c>
      <c r="E4286" s="85" t="s">
        <v>8039</v>
      </c>
      <c r="F4286" s="85" t="s">
        <v>3</v>
      </c>
      <c r="G4286" s="85">
        <v>1752321</v>
      </c>
      <c r="H4286" s="89"/>
      <c r="I4286" s="263" t="s">
        <v>8915</v>
      </c>
      <c r="J4286" s="89"/>
      <c r="K4286" s="89"/>
      <c r="L4286" s="89"/>
      <c r="M4286" s="89"/>
      <c r="N4286" s="264">
        <v>0</v>
      </c>
      <c r="O4286" s="264">
        <v>0.02</v>
      </c>
      <c r="P4286" s="89" t="s">
        <v>670</v>
      </c>
    </row>
    <row r="4287" spans="1:16" ht="51" hidden="1">
      <c r="A4287" s="261" t="s">
        <v>565</v>
      </c>
      <c r="B4287" s="89"/>
      <c r="C4287" s="262" t="s">
        <v>615</v>
      </c>
      <c r="D4287" s="84">
        <v>43635</v>
      </c>
      <c r="E4287" s="85" t="s">
        <v>8040</v>
      </c>
      <c r="F4287" s="85" t="s">
        <v>3</v>
      </c>
      <c r="G4287" s="85">
        <v>1752258</v>
      </c>
      <c r="H4287" s="89"/>
      <c r="I4287" s="263" t="s">
        <v>8916</v>
      </c>
      <c r="J4287" s="89"/>
      <c r="K4287" s="89"/>
      <c r="L4287" s="89"/>
      <c r="M4287" s="89"/>
      <c r="N4287" s="264">
        <v>0</v>
      </c>
      <c r="O4287" s="264">
        <v>4138.41</v>
      </c>
      <c r="P4287" s="89" t="s">
        <v>670</v>
      </c>
    </row>
    <row r="4288" spans="1:16" ht="63.75" hidden="1">
      <c r="A4288" s="261">
        <v>35</v>
      </c>
      <c r="B4288" s="89"/>
      <c r="C4288" s="262" t="s">
        <v>46</v>
      </c>
      <c r="D4288" s="84">
        <v>43635</v>
      </c>
      <c r="E4288" s="85" t="s">
        <v>8041</v>
      </c>
      <c r="F4288" s="85" t="s">
        <v>3</v>
      </c>
      <c r="G4288" s="85">
        <v>1752375</v>
      </c>
      <c r="H4288" s="89"/>
      <c r="I4288" s="263" t="s">
        <v>8917</v>
      </c>
      <c r="J4288" s="89"/>
      <c r="K4288" s="89"/>
      <c r="L4288" s="89"/>
      <c r="M4288" s="89"/>
      <c r="N4288" s="264">
        <v>0</v>
      </c>
      <c r="O4288" s="264">
        <v>7483.96</v>
      </c>
      <c r="P4288" s="89" t="s">
        <v>670</v>
      </c>
    </row>
    <row r="4289" spans="1:16" ht="51" hidden="1">
      <c r="A4289" s="261" t="s">
        <v>565</v>
      </c>
      <c r="B4289" s="89"/>
      <c r="C4289" s="262" t="s">
        <v>615</v>
      </c>
      <c r="D4289" s="84">
        <v>43635</v>
      </c>
      <c r="E4289" s="85" t="s">
        <v>8042</v>
      </c>
      <c r="F4289" s="85" t="s">
        <v>3</v>
      </c>
      <c r="G4289" s="85">
        <v>1752235</v>
      </c>
      <c r="H4289" s="89"/>
      <c r="I4289" s="263" t="s">
        <v>8918</v>
      </c>
      <c r="J4289" s="89"/>
      <c r="K4289" s="89"/>
      <c r="L4289" s="89"/>
      <c r="M4289" s="89"/>
      <c r="N4289" s="264">
        <v>0</v>
      </c>
      <c r="O4289" s="264">
        <v>3000</v>
      </c>
      <c r="P4289" s="89" t="s">
        <v>670</v>
      </c>
    </row>
    <row r="4290" spans="1:16" ht="51" hidden="1">
      <c r="A4290" s="261">
        <v>163</v>
      </c>
      <c r="B4290" s="89"/>
      <c r="C4290" s="262" t="s">
        <v>88</v>
      </c>
      <c r="D4290" s="84">
        <v>43635</v>
      </c>
      <c r="E4290" s="85" t="s">
        <v>8043</v>
      </c>
      <c r="F4290" s="85" t="s">
        <v>3</v>
      </c>
      <c r="G4290" s="85">
        <v>1752239</v>
      </c>
      <c r="H4290" s="89"/>
      <c r="I4290" s="263" t="s">
        <v>8919</v>
      </c>
      <c r="J4290" s="89"/>
      <c r="K4290" s="89"/>
      <c r="L4290" s="89"/>
      <c r="M4290" s="89"/>
      <c r="N4290" s="264">
        <v>0</v>
      </c>
      <c r="O4290" s="264">
        <v>245.70000000000002</v>
      </c>
      <c r="P4290" s="89" t="s">
        <v>670</v>
      </c>
    </row>
    <row r="4291" spans="1:16" ht="63.75" hidden="1">
      <c r="A4291" s="261" t="s">
        <v>557</v>
      </c>
      <c r="B4291" s="89"/>
      <c r="C4291" s="262" t="s">
        <v>777</v>
      </c>
      <c r="D4291" s="84">
        <v>43635</v>
      </c>
      <c r="E4291" s="85" t="s">
        <v>8044</v>
      </c>
      <c r="F4291" s="85" t="s">
        <v>11</v>
      </c>
      <c r="G4291" s="85">
        <v>12326</v>
      </c>
      <c r="H4291" s="89"/>
      <c r="I4291" s="263" t="s">
        <v>8920</v>
      </c>
      <c r="J4291" s="89"/>
      <c r="K4291" s="89"/>
      <c r="L4291" s="89"/>
      <c r="M4291" s="89"/>
      <c r="N4291" s="264">
        <v>3564.38</v>
      </c>
      <c r="O4291" s="264">
        <v>0</v>
      </c>
      <c r="P4291" s="89" t="s">
        <v>670</v>
      </c>
    </row>
    <row r="4292" spans="1:16" ht="63.75" hidden="1">
      <c r="A4292" s="261">
        <v>513</v>
      </c>
      <c r="B4292" s="89"/>
      <c r="C4292" s="262" t="s">
        <v>171</v>
      </c>
      <c r="D4292" s="84">
        <v>43635</v>
      </c>
      <c r="E4292" s="85" t="s">
        <v>8045</v>
      </c>
      <c r="F4292" s="85" t="s">
        <v>15</v>
      </c>
      <c r="G4292" s="85">
        <v>1070148</v>
      </c>
      <c r="H4292" s="89"/>
      <c r="I4292" s="263" t="s">
        <v>8921</v>
      </c>
      <c r="J4292" s="89"/>
      <c r="K4292" s="89"/>
      <c r="L4292" s="89"/>
      <c r="M4292" s="89"/>
      <c r="N4292" s="264">
        <v>50</v>
      </c>
      <c r="O4292" s="264">
        <v>0</v>
      </c>
      <c r="P4292" s="89" t="s">
        <v>670</v>
      </c>
    </row>
    <row r="4293" spans="1:16" ht="76.5" hidden="1">
      <c r="A4293" s="261">
        <v>584</v>
      </c>
      <c r="B4293" s="89"/>
      <c r="C4293" s="262" t="s">
        <v>182</v>
      </c>
      <c r="D4293" s="84">
        <v>43635</v>
      </c>
      <c r="E4293" s="85" t="s">
        <v>8046</v>
      </c>
      <c r="F4293" s="85" t="s">
        <v>11</v>
      </c>
      <c r="G4293" s="85">
        <v>957327</v>
      </c>
      <c r="H4293" s="89"/>
      <c r="I4293" s="263" t="s">
        <v>8922</v>
      </c>
      <c r="J4293" s="89"/>
      <c r="K4293" s="89"/>
      <c r="L4293" s="89"/>
      <c r="M4293" s="89"/>
      <c r="N4293" s="264">
        <v>0</v>
      </c>
      <c r="O4293" s="264">
        <v>242566.73</v>
      </c>
      <c r="P4293" s="89" t="s">
        <v>670</v>
      </c>
    </row>
    <row r="4294" spans="1:16" ht="63.75" hidden="1">
      <c r="A4294" s="261">
        <v>20</v>
      </c>
      <c r="B4294" s="89"/>
      <c r="C4294" s="262" t="s">
        <v>44</v>
      </c>
      <c r="D4294" s="84">
        <v>43635</v>
      </c>
      <c r="E4294" s="85" t="s">
        <v>8047</v>
      </c>
      <c r="F4294" s="85" t="s">
        <v>6</v>
      </c>
      <c r="G4294" s="85">
        <v>1134284</v>
      </c>
      <c r="H4294" s="89"/>
      <c r="I4294" s="263" t="s">
        <v>8923</v>
      </c>
      <c r="J4294" s="89"/>
      <c r="K4294" s="89"/>
      <c r="L4294" s="89"/>
      <c r="M4294" s="89"/>
      <c r="N4294" s="264">
        <v>0</v>
      </c>
      <c r="O4294" s="264">
        <v>207261.08</v>
      </c>
      <c r="P4294" s="89" t="s">
        <v>670</v>
      </c>
    </row>
    <row r="4295" spans="1:16" ht="63.75" hidden="1">
      <c r="A4295" s="261">
        <v>373</v>
      </c>
      <c r="B4295" s="89"/>
      <c r="C4295" s="262" t="s">
        <v>636</v>
      </c>
      <c r="D4295" s="84">
        <v>43635</v>
      </c>
      <c r="E4295" s="85" t="s">
        <v>8048</v>
      </c>
      <c r="F4295" s="85" t="s">
        <v>6</v>
      </c>
      <c r="G4295" s="85">
        <v>1134389</v>
      </c>
      <c r="H4295" s="89"/>
      <c r="I4295" s="263" t="s">
        <v>8924</v>
      </c>
      <c r="J4295" s="89"/>
      <c r="K4295" s="89"/>
      <c r="L4295" s="89"/>
      <c r="M4295" s="89"/>
      <c r="N4295" s="264">
        <v>0</v>
      </c>
      <c r="O4295" s="264">
        <v>440000</v>
      </c>
      <c r="P4295" s="89" t="s">
        <v>670</v>
      </c>
    </row>
    <row r="4296" spans="1:16" ht="63.75" hidden="1">
      <c r="A4296" s="261" t="s">
        <v>559</v>
      </c>
      <c r="B4296" s="89"/>
      <c r="C4296" s="262" t="s">
        <v>759</v>
      </c>
      <c r="D4296" s="84">
        <v>43635</v>
      </c>
      <c r="E4296" s="85" t="s">
        <v>8049</v>
      </c>
      <c r="F4296" s="85" t="s">
        <v>6</v>
      </c>
      <c r="G4296" s="85">
        <v>1134390</v>
      </c>
      <c r="H4296" s="89"/>
      <c r="I4296" s="263" t="s">
        <v>8925</v>
      </c>
      <c r="J4296" s="89"/>
      <c r="K4296" s="89"/>
      <c r="L4296" s="89"/>
      <c r="M4296" s="89"/>
      <c r="N4296" s="264">
        <v>0</v>
      </c>
      <c r="O4296" s="264">
        <v>200108.95</v>
      </c>
      <c r="P4296" s="89" t="s">
        <v>670</v>
      </c>
    </row>
    <row r="4297" spans="1:16" ht="63.75" hidden="1">
      <c r="A4297" s="261">
        <v>373</v>
      </c>
      <c r="B4297" s="89"/>
      <c r="C4297" s="262" t="s">
        <v>636</v>
      </c>
      <c r="D4297" s="84">
        <v>43635</v>
      </c>
      <c r="E4297" s="85" t="s">
        <v>8050</v>
      </c>
      <c r="F4297" s="85" t="s">
        <v>6</v>
      </c>
      <c r="G4297" s="85">
        <v>1134392</v>
      </c>
      <c r="H4297" s="89"/>
      <c r="I4297" s="263" t="s">
        <v>8926</v>
      </c>
      <c r="J4297" s="89"/>
      <c r="K4297" s="89"/>
      <c r="L4297" s="89"/>
      <c r="M4297" s="89"/>
      <c r="N4297" s="264">
        <v>0</v>
      </c>
      <c r="O4297" s="264">
        <v>330000</v>
      </c>
      <c r="P4297" s="89" t="s">
        <v>670</v>
      </c>
    </row>
    <row r="4298" spans="1:16" ht="63.75" hidden="1">
      <c r="A4298" s="261">
        <v>41</v>
      </c>
      <c r="B4298" s="89"/>
      <c r="C4298" s="262" t="s">
        <v>47</v>
      </c>
      <c r="D4298" s="84">
        <v>43635</v>
      </c>
      <c r="E4298" s="85" t="s">
        <v>8051</v>
      </c>
      <c r="F4298" s="85" t="s">
        <v>6</v>
      </c>
      <c r="G4298" s="85">
        <v>1134394</v>
      </c>
      <c r="H4298" s="89"/>
      <c r="I4298" s="263" t="s">
        <v>8927</v>
      </c>
      <c r="J4298" s="89"/>
      <c r="K4298" s="89"/>
      <c r="L4298" s="89"/>
      <c r="M4298" s="89"/>
      <c r="N4298" s="264">
        <v>0</v>
      </c>
      <c r="O4298" s="264">
        <v>180000</v>
      </c>
      <c r="P4298" s="89" t="s">
        <v>670</v>
      </c>
    </row>
    <row r="4299" spans="1:16" ht="89.25" hidden="1">
      <c r="A4299" s="261">
        <v>572</v>
      </c>
      <c r="B4299" s="89"/>
      <c r="C4299" s="262" t="s">
        <v>177</v>
      </c>
      <c r="D4299" s="84">
        <v>43635</v>
      </c>
      <c r="E4299" s="85" t="s">
        <v>8052</v>
      </c>
      <c r="F4299" s="85" t="s">
        <v>6</v>
      </c>
      <c r="G4299" s="85">
        <v>957349</v>
      </c>
      <c r="H4299" s="89"/>
      <c r="I4299" s="263" t="s">
        <v>8928</v>
      </c>
      <c r="J4299" s="89"/>
      <c r="K4299" s="89"/>
      <c r="L4299" s="89"/>
      <c r="M4299" s="89"/>
      <c r="N4299" s="264">
        <v>0</v>
      </c>
      <c r="O4299" s="264">
        <v>1997876.69</v>
      </c>
      <c r="P4299" s="89" t="s">
        <v>670</v>
      </c>
    </row>
    <row r="4300" spans="1:16" ht="89.25" hidden="1">
      <c r="A4300" s="261">
        <v>132</v>
      </c>
      <c r="B4300" s="89"/>
      <c r="C4300" s="262" t="s">
        <v>68</v>
      </c>
      <c r="D4300" s="84">
        <v>43635</v>
      </c>
      <c r="E4300" s="85" t="s">
        <v>8053</v>
      </c>
      <c r="F4300" s="85" t="s">
        <v>6</v>
      </c>
      <c r="G4300" s="85">
        <v>957353</v>
      </c>
      <c r="H4300" s="89"/>
      <c r="I4300" s="263" t="s">
        <v>8929</v>
      </c>
      <c r="J4300" s="89"/>
      <c r="K4300" s="89"/>
      <c r="L4300" s="89"/>
      <c r="M4300" s="89"/>
      <c r="N4300" s="264">
        <v>0</v>
      </c>
      <c r="O4300" s="264">
        <v>318668038</v>
      </c>
      <c r="P4300" s="89" t="s">
        <v>670</v>
      </c>
    </row>
    <row r="4301" spans="1:16" ht="76.5" hidden="1">
      <c r="A4301" s="261">
        <v>10</v>
      </c>
      <c r="B4301" s="89"/>
      <c r="C4301" s="262" t="s">
        <v>41</v>
      </c>
      <c r="D4301" s="84">
        <v>43635</v>
      </c>
      <c r="E4301" s="85" t="s">
        <v>8054</v>
      </c>
      <c r="F4301" s="85" t="s">
        <v>6</v>
      </c>
      <c r="G4301" s="85">
        <v>957401</v>
      </c>
      <c r="H4301" s="89"/>
      <c r="I4301" s="263" t="s">
        <v>8930</v>
      </c>
      <c r="J4301" s="89"/>
      <c r="K4301" s="89"/>
      <c r="L4301" s="89"/>
      <c r="M4301" s="89"/>
      <c r="N4301" s="264">
        <v>0</v>
      </c>
      <c r="O4301" s="264">
        <v>33441.949999999997</v>
      </c>
      <c r="P4301" s="89" t="s">
        <v>670</v>
      </c>
    </row>
    <row r="4302" spans="1:16" ht="76.5" hidden="1">
      <c r="A4302" s="261">
        <v>10</v>
      </c>
      <c r="B4302" s="89"/>
      <c r="C4302" s="262" t="s">
        <v>41</v>
      </c>
      <c r="D4302" s="84">
        <v>43635</v>
      </c>
      <c r="E4302" s="85" t="s">
        <v>8055</v>
      </c>
      <c r="F4302" s="85" t="s">
        <v>6</v>
      </c>
      <c r="G4302" s="85">
        <v>957403</v>
      </c>
      <c r="H4302" s="89"/>
      <c r="I4302" s="263" t="s">
        <v>8931</v>
      </c>
      <c r="J4302" s="89"/>
      <c r="K4302" s="89"/>
      <c r="L4302" s="89"/>
      <c r="M4302" s="89"/>
      <c r="N4302" s="264">
        <v>0</v>
      </c>
      <c r="O4302" s="264">
        <v>118248.84</v>
      </c>
      <c r="P4302" s="89" t="s">
        <v>670</v>
      </c>
    </row>
    <row r="4303" spans="1:16" ht="51" hidden="1">
      <c r="A4303" s="261">
        <v>340</v>
      </c>
      <c r="B4303" s="89"/>
      <c r="C4303" s="262" t="s">
        <v>147</v>
      </c>
      <c r="D4303" s="84">
        <v>43635</v>
      </c>
      <c r="E4303" s="85" t="s">
        <v>8056</v>
      </c>
      <c r="F4303" s="85" t="s">
        <v>6</v>
      </c>
      <c r="G4303" s="85">
        <v>957429</v>
      </c>
      <c r="H4303" s="89"/>
      <c r="I4303" s="263" t="s">
        <v>8932</v>
      </c>
      <c r="J4303" s="89"/>
      <c r="K4303" s="89"/>
      <c r="L4303" s="89"/>
      <c r="M4303" s="89"/>
      <c r="N4303" s="264">
        <v>0</v>
      </c>
      <c r="O4303" s="264">
        <v>104560.12</v>
      </c>
      <c r="P4303" s="89" t="s">
        <v>670</v>
      </c>
    </row>
    <row r="4304" spans="1:16" ht="51" hidden="1">
      <c r="A4304" s="261">
        <v>340</v>
      </c>
      <c r="B4304" s="89"/>
      <c r="C4304" s="262" t="s">
        <v>147</v>
      </c>
      <c r="D4304" s="84">
        <v>43635</v>
      </c>
      <c r="E4304" s="85" t="s">
        <v>8057</v>
      </c>
      <c r="F4304" s="85" t="s">
        <v>6</v>
      </c>
      <c r="G4304" s="85">
        <v>1071019</v>
      </c>
      <c r="H4304" s="89"/>
      <c r="I4304" s="263" t="s">
        <v>8933</v>
      </c>
      <c r="J4304" s="89"/>
      <c r="K4304" s="89"/>
      <c r="L4304" s="89"/>
      <c r="M4304" s="89"/>
      <c r="N4304" s="264">
        <v>0</v>
      </c>
      <c r="O4304" s="264">
        <v>35207.1</v>
      </c>
      <c r="P4304" s="89" t="s">
        <v>670</v>
      </c>
    </row>
    <row r="4305" spans="1:16" ht="51" hidden="1">
      <c r="A4305" s="261">
        <v>513</v>
      </c>
      <c r="B4305" s="89"/>
      <c r="C4305" s="262" t="s">
        <v>171</v>
      </c>
      <c r="D4305" s="84">
        <v>43635</v>
      </c>
      <c r="E4305" s="85" t="s">
        <v>8058</v>
      </c>
      <c r="F4305" s="85" t="s">
        <v>15</v>
      </c>
      <c r="G4305" s="85">
        <v>1070755</v>
      </c>
      <c r="H4305" s="89"/>
      <c r="I4305" s="263" t="s">
        <v>8934</v>
      </c>
      <c r="J4305" s="89"/>
      <c r="K4305" s="89"/>
      <c r="L4305" s="89"/>
      <c r="M4305" s="89"/>
      <c r="N4305" s="264">
        <v>50</v>
      </c>
      <c r="O4305" s="264">
        <v>0</v>
      </c>
      <c r="P4305" s="89" t="s">
        <v>670</v>
      </c>
    </row>
    <row r="4306" spans="1:16" ht="51" hidden="1">
      <c r="A4306" s="261">
        <v>513</v>
      </c>
      <c r="B4306" s="89"/>
      <c r="C4306" s="262" t="s">
        <v>171</v>
      </c>
      <c r="D4306" s="84">
        <v>43635</v>
      </c>
      <c r="E4306" s="85" t="s">
        <v>8059</v>
      </c>
      <c r="F4306" s="85" t="s">
        <v>15</v>
      </c>
      <c r="G4306" s="85">
        <v>1070757</v>
      </c>
      <c r="H4306" s="89"/>
      <c r="I4306" s="263" t="s">
        <v>3312</v>
      </c>
      <c r="J4306" s="89"/>
      <c r="K4306" s="89"/>
      <c r="L4306" s="89"/>
      <c r="M4306" s="89"/>
      <c r="N4306" s="264">
        <v>50</v>
      </c>
      <c r="O4306" s="264">
        <v>0</v>
      </c>
      <c r="P4306" s="89" t="s">
        <v>670</v>
      </c>
    </row>
    <row r="4307" spans="1:16" ht="63.75" hidden="1">
      <c r="A4307" s="261">
        <v>291</v>
      </c>
      <c r="B4307" s="89"/>
      <c r="C4307" s="262" t="s">
        <v>129</v>
      </c>
      <c r="D4307" s="84">
        <v>43635</v>
      </c>
      <c r="E4307" s="85" t="s">
        <v>8060</v>
      </c>
      <c r="F4307" s="85" t="s">
        <v>11</v>
      </c>
      <c r="G4307" s="85">
        <v>1070902</v>
      </c>
      <c r="H4307" s="89"/>
      <c r="I4307" s="263" t="s">
        <v>8935</v>
      </c>
      <c r="J4307" s="89"/>
      <c r="K4307" s="89"/>
      <c r="L4307" s="89"/>
      <c r="M4307" s="89"/>
      <c r="N4307" s="264">
        <v>50</v>
      </c>
      <c r="O4307" s="264">
        <v>0</v>
      </c>
      <c r="P4307" s="89" t="s">
        <v>670</v>
      </c>
    </row>
    <row r="4308" spans="1:16" ht="63.75" hidden="1">
      <c r="A4308" s="261">
        <v>291</v>
      </c>
      <c r="B4308" s="89"/>
      <c r="C4308" s="262" t="s">
        <v>129</v>
      </c>
      <c r="D4308" s="84">
        <v>43635</v>
      </c>
      <c r="E4308" s="85" t="s">
        <v>8061</v>
      </c>
      <c r="F4308" s="85" t="s">
        <v>11</v>
      </c>
      <c r="G4308" s="85">
        <v>1070903</v>
      </c>
      <c r="H4308" s="89"/>
      <c r="I4308" s="263" t="s">
        <v>8936</v>
      </c>
      <c r="J4308" s="89"/>
      <c r="K4308" s="89"/>
      <c r="L4308" s="89"/>
      <c r="M4308" s="89"/>
      <c r="N4308" s="264">
        <v>50</v>
      </c>
      <c r="O4308" s="264">
        <v>0</v>
      </c>
      <c r="P4308" s="89" t="s">
        <v>670</v>
      </c>
    </row>
    <row r="4309" spans="1:16" ht="51" hidden="1">
      <c r="A4309" s="261">
        <v>340</v>
      </c>
      <c r="B4309" s="89"/>
      <c r="C4309" s="262" t="s">
        <v>147</v>
      </c>
      <c r="D4309" s="84">
        <v>43635</v>
      </c>
      <c r="E4309" s="85" t="s">
        <v>8062</v>
      </c>
      <c r="F4309" s="85" t="s">
        <v>15</v>
      </c>
      <c r="G4309" s="85">
        <v>1071020</v>
      </c>
      <c r="H4309" s="89"/>
      <c r="I4309" s="263" t="s">
        <v>5318</v>
      </c>
      <c r="J4309" s="89"/>
      <c r="K4309" s="89"/>
      <c r="L4309" s="89"/>
      <c r="M4309" s="89"/>
      <c r="N4309" s="264">
        <v>50</v>
      </c>
      <c r="O4309" s="264">
        <v>0</v>
      </c>
      <c r="P4309" s="89" t="s">
        <v>670</v>
      </c>
    </row>
    <row r="4310" spans="1:16" ht="89.25" hidden="1">
      <c r="A4310" s="261">
        <v>599</v>
      </c>
      <c r="B4310" s="89"/>
      <c r="C4310" s="262" t="s">
        <v>1366</v>
      </c>
      <c r="D4310" s="84">
        <v>43635</v>
      </c>
      <c r="E4310" s="85" t="s">
        <v>8063</v>
      </c>
      <c r="F4310" s="85" t="s">
        <v>11</v>
      </c>
      <c r="G4310" s="85">
        <v>957402</v>
      </c>
      <c r="H4310" s="89"/>
      <c r="I4310" s="263" t="s">
        <v>8937</v>
      </c>
      <c r="J4310" s="89"/>
      <c r="K4310" s="89"/>
      <c r="L4310" s="89"/>
      <c r="M4310" s="89"/>
      <c r="N4310" s="264">
        <v>50</v>
      </c>
      <c r="O4310" s="264">
        <v>0</v>
      </c>
      <c r="P4310" s="89" t="s">
        <v>670</v>
      </c>
    </row>
    <row r="4311" spans="1:16" ht="51" hidden="1">
      <c r="A4311" s="261">
        <v>513</v>
      </c>
      <c r="B4311" s="89"/>
      <c r="C4311" s="262" t="s">
        <v>171</v>
      </c>
      <c r="D4311" s="84">
        <v>43635</v>
      </c>
      <c r="E4311" s="85" t="s">
        <v>8064</v>
      </c>
      <c r="F4311" s="85" t="s">
        <v>11</v>
      </c>
      <c r="G4311" s="85">
        <v>957405</v>
      </c>
      <c r="H4311" s="89"/>
      <c r="I4311" s="263" t="s">
        <v>8938</v>
      </c>
      <c r="J4311" s="89"/>
      <c r="K4311" s="89"/>
      <c r="L4311" s="89"/>
      <c r="M4311" s="89"/>
      <c r="N4311" s="264">
        <v>50</v>
      </c>
      <c r="O4311" s="264">
        <v>0</v>
      </c>
      <c r="P4311" s="89" t="s">
        <v>670</v>
      </c>
    </row>
    <row r="4312" spans="1:16" ht="63.75" hidden="1">
      <c r="A4312" s="261">
        <v>340</v>
      </c>
      <c r="B4312" s="89"/>
      <c r="C4312" s="262" t="s">
        <v>147</v>
      </c>
      <c r="D4312" s="84">
        <v>43635</v>
      </c>
      <c r="E4312" s="85" t="s">
        <v>8065</v>
      </c>
      <c r="F4312" s="85" t="s">
        <v>11</v>
      </c>
      <c r="G4312" s="85">
        <v>957429</v>
      </c>
      <c r="H4312" s="89"/>
      <c r="I4312" s="263" t="s">
        <v>8939</v>
      </c>
      <c r="J4312" s="89"/>
      <c r="K4312" s="89"/>
      <c r="L4312" s="89"/>
      <c r="M4312" s="89"/>
      <c r="N4312" s="264">
        <v>50</v>
      </c>
      <c r="O4312" s="264">
        <v>0</v>
      </c>
      <c r="P4312" s="89" t="s">
        <v>670</v>
      </c>
    </row>
    <row r="4313" spans="1:16" ht="38.25" hidden="1">
      <c r="A4313" s="261" t="s">
        <v>565</v>
      </c>
      <c r="B4313" s="89"/>
      <c r="C4313" s="262" t="s">
        <v>615</v>
      </c>
      <c r="D4313" s="84">
        <v>43640</v>
      </c>
      <c r="E4313" s="85" t="s">
        <v>8066</v>
      </c>
      <c r="F4313" s="85" t="s">
        <v>3</v>
      </c>
      <c r="G4313" s="85">
        <v>1752811</v>
      </c>
      <c r="H4313" s="89"/>
      <c r="I4313" s="263" t="s">
        <v>8940</v>
      </c>
      <c r="J4313" s="89"/>
      <c r="K4313" s="89"/>
      <c r="L4313" s="89"/>
      <c r="M4313" s="89"/>
      <c r="N4313" s="264">
        <v>0</v>
      </c>
      <c r="O4313" s="264">
        <v>738.15</v>
      </c>
      <c r="P4313" s="89" t="s">
        <v>670</v>
      </c>
    </row>
    <row r="4314" spans="1:16" ht="51" hidden="1">
      <c r="A4314" s="261">
        <v>117</v>
      </c>
      <c r="B4314" s="89"/>
      <c r="C4314" s="262" t="s">
        <v>62</v>
      </c>
      <c r="D4314" s="84">
        <v>43640</v>
      </c>
      <c r="E4314" s="85" t="s">
        <v>8067</v>
      </c>
      <c r="F4314" s="85" t="s">
        <v>3</v>
      </c>
      <c r="G4314" s="85">
        <v>1752786</v>
      </c>
      <c r="H4314" s="89"/>
      <c r="I4314" s="263" t="s">
        <v>8941</v>
      </c>
      <c r="J4314" s="89"/>
      <c r="K4314" s="89"/>
      <c r="L4314" s="89"/>
      <c r="M4314" s="89"/>
      <c r="N4314" s="264">
        <v>0</v>
      </c>
      <c r="O4314" s="264">
        <v>696</v>
      </c>
      <c r="P4314" s="89" t="s">
        <v>670</v>
      </c>
    </row>
    <row r="4315" spans="1:16" ht="38.25" hidden="1">
      <c r="A4315" s="261">
        <v>152</v>
      </c>
      <c r="B4315" s="89"/>
      <c r="C4315" s="262" t="s">
        <v>82</v>
      </c>
      <c r="D4315" s="84">
        <v>43640</v>
      </c>
      <c r="E4315" s="85" t="s">
        <v>8068</v>
      </c>
      <c r="F4315" s="85" t="s">
        <v>3</v>
      </c>
      <c r="G4315" s="85">
        <v>1752785</v>
      </c>
      <c r="H4315" s="89"/>
      <c r="I4315" s="263" t="s">
        <v>8942</v>
      </c>
      <c r="J4315" s="89"/>
      <c r="K4315" s="89"/>
      <c r="L4315" s="89"/>
      <c r="M4315" s="89"/>
      <c r="N4315" s="264">
        <v>0</v>
      </c>
      <c r="O4315" s="264">
        <v>160</v>
      </c>
      <c r="P4315" s="89" t="s">
        <v>670</v>
      </c>
    </row>
    <row r="4316" spans="1:16" ht="51" hidden="1">
      <c r="A4316" s="261">
        <v>526</v>
      </c>
      <c r="B4316" s="89"/>
      <c r="C4316" s="262" t="s">
        <v>610</v>
      </c>
      <c r="D4316" s="84">
        <v>43640</v>
      </c>
      <c r="E4316" s="85" t="s">
        <v>8069</v>
      </c>
      <c r="F4316" s="85" t="s">
        <v>3</v>
      </c>
      <c r="G4316" s="85">
        <v>1752783</v>
      </c>
      <c r="H4316" s="89"/>
      <c r="I4316" s="263" t="s">
        <v>8943</v>
      </c>
      <c r="J4316" s="89"/>
      <c r="K4316" s="89"/>
      <c r="L4316" s="89"/>
      <c r="M4316" s="89"/>
      <c r="N4316" s="264">
        <v>0</v>
      </c>
      <c r="O4316" s="264">
        <v>37.69</v>
      </c>
      <c r="P4316" s="89" t="s">
        <v>670</v>
      </c>
    </row>
    <row r="4317" spans="1:16" ht="51" hidden="1">
      <c r="A4317" s="261">
        <v>670</v>
      </c>
      <c r="B4317" s="89"/>
      <c r="C4317" s="262" t="s">
        <v>190</v>
      </c>
      <c r="D4317" s="84">
        <v>43640</v>
      </c>
      <c r="E4317" s="85" t="s">
        <v>8070</v>
      </c>
      <c r="F4317" s="85" t="s">
        <v>3</v>
      </c>
      <c r="G4317" s="85">
        <v>1752890</v>
      </c>
      <c r="H4317" s="89"/>
      <c r="I4317" s="263" t="s">
        <v>8944</v>
      </c>
      <c r="J4317" s="89"/>
      <c r="K4317" s="89"/>
      <c r="L4317" s="89"/>
      <c r="M4317" s="89"/>
      <c r="N4317" s="264">
        <v>0</v>
      </c>
      <c r="O4317" s="264">
        <v>3066</v>
      </c>
      <c r="P4317" s="89" t="s">
        <v>670</v>
      </c>
    </row>
    <row r="4318" spans="1:16" ht="51" hidden="1">
      <c r="A4318" s="261" t="s">
        <v>565</v>
      </c>
      <c r="B4318" s="89"/>
      <c r="C4318" s="262" t="s">
        <v>615</v>
      </c>
      <c r="D4318" s="84">
        <v>43640</v>
      </c>
      <c r="E4318" s="85" t="s">
        <v>8071</v>
      </c>
      <c r="F4318" s="85" t="s">
        <v>3</v>
      </c>
      <c r="G4318" s="85">
        <v>1752929</v>
      </c>
      <c r="H4318" s="89"/>
      <c r="I4318" s="263" t="s">
        <v>8945</v>
      </c>
      <c r="J4318" s="89"/>
      <c r="K4318" s="89"/>
      <c r="L4318" s="89"/>
      <c r="M4318" s="89"/>
      <c r="N4318" s="264">
        <v>0</v>
      </c>
      <c r="O4318" s="264">
        <v>100</v>
      </c>
      <c r="P4318" s="89" t="s">
        <v>670</v>
      </c>
    </row>
    <row r="4319" spans="1:16" ht="38.25" hidden="1">
      <c r="A4319" s="261">
        <v>15</v>
      </c>
      <c r="B4319" s="89"/>
      <c r="C4319" s="262" t="s">
        <v>42</v>
      </c>
      <c r="D4319" s="84">
        <v>43640</v>
      </c>
      <c r="E4319" s="85" t="s">
        <v>8072</v>
      </c>
      <c r="F4319" s="85" t="s">
        <v>3</v>
      </c>
      <c r="G4319" s="85">
        <v>1752663</v>
      </c>
      <c r="H4319" s="89"/>
      <c r="I4319" s="263" t="s">
        <v>8946</v>
      </c>
      <c r="J4319" s="89"/>
      <c r="K4319" s="89"/>
      <c r="L4319" s="89"/>
      <c r="M4319" s="89"/>
      <c r="N4319" s="264">
        <v>0</v>
      </c>
      <c r="O4319" s="264">
        <v>253610.83000000002</v>
      </c>
      <c r="P4319" s="89" t="s">
        <v>670</v>
      </c>
    </row>
    <row r="4320" spans="1:16" ht="63.75" hidden="1">
      <c r="A4320" s="261">
        <v>291</v>
      </c>
      <c r="B4320" s="89"/>
      <c r="C4320" s="262" t="s">
        <v>129</v>
      </c>
      <c r="D4320" s="84">
        <v>43640</v>
      </c>
      <c r="E4320" s="85" t="s">
        <v>8073</v>
      </c>
      <c r="F4320" s="85" t="s">
        <v>3</v>
      </c>
      <c r="G4320" s="85">
        <v>1752749</v>
      </c>
      <c r="H4320" s="89"/>
      <c r="I4320" s="263" t="s">
        <v>8947</v>
      </c>
      <c r="J4320" s="89"/>
      <c r="K4320" s="89"/>
      <c r="L4320" s="89"/>
      <c r="M4320" s="89"/>
      <c r="N4320" s="264">
        <v>0</v>
      </c>
      <c r="O4320" s="264">
        <v>37295.629999999997</v>
      </c>
      <c r="P4320" s="89" t="s">
        <v>670</v>
      </c>
    </row>
    <row r="4321" spans="1:16" ht="63.75" hidden="1">
      <c r="A4321" s="261">
        <v>81</v>
      </c>
      <c r="B4321" s="89"/>
      <c r="C4321" s="262" t="s">
        <v>55</v>
      </c>
      <c r="D4321" s="84">
        <v>43640</v>
      </c>
      <c r="E4321" s="85" t="s">
        <v>8074</v>
      </c>
      <c r="F4321" s="85" t="s">
        <v>3</v>
      </c>
      <c r="G4321" s="85">
        <v>1752755</v>
      </c>
      <c r="H4321" s="89"/>
      <c r="I4321" s="263" t="s">
        <v>8948</v>
      </c>
      <c r="J4321" s="89"/>
      <c r="K4321" s="89"/>
      <c r="L4321" s="89"/>
      <c r="M4321" s="89"/>
      <c r="N4321" s="264">
        <v>0</v>
      </c>
      <c r="O4321" s="264">
        <v>202359</v>
      </c>
      <c r="P4321" s="89" t="s">
        <v>670</v>
      </c>
    </row>
    <row r="4322" spans="1:16" ht="51" hidden="1">
      <c r="A4322" s="261">
        <v>670</v>
      </c>
      <c r="B4322" s="89"/>
      <c r="C4322" s="262" t="s">
        <v>190</v>
      </c>
      <c r="D4322" s="84">
        <v>43640</v>
      </c>
      <c r="E4322" s="85" t="s">
        <v>8075</v>
      </c>
      <c r="F4322" s="85" t="s">
        <v>3</v>
      </c>
      <c r="G4322" s="85">
        <v>1752742</v>
      </c>
      <c r="H4322" s="89"/>
      <c r="I4322" s="263" t="s">
        <v>8949</v>
      </c>
      <c r="J4322" s="89"/>
      <c r="K4322" s="89"/>
      <c r="L4322" s="89"/>
      <c r="M4322" s="89"/>
      <c r="N4322" s="264">
        <v>0</v>
      </c>
      <c r="O4322" s="264">
        <v>3066</v>
      </c>
      <c r="P4322" s="89" t="s">
        <v>670</v>
      </c>
    </row>
    <row r="4323" spans="1:16" ht="51" hidden="1">
      <c r="A4323" s="261" t="s">
        <v>565</v>
      </c>
      <c r="B4323" s="89"/>
      <c r="C4323" s="262" t="s">
        <v>615</v>
      </c>
      <c r="D4323" s="84">
        <v>43640</v>
      </c>
      <c r="E4323" s="85" t="s">
        <v>8076</v>
      </c>
      <c r="F4323" s="85" t="s">
        <v>3</v>
      </c>
      <c r="G4323" s="85">
        <v>1752722</v>
      </c>
      <c r="H4323" s="89"/>
      <c r="I4323" s="263" t="s">
        <v>8950</v>
      </c>
      <c r="J4323" s="89"/>
      <c r="K4323" s="89"/>
      <c r="L4323" s="89"/>
      <c r="M4323" s="89"/>
      <c r="N4323" s="264">
        <v>0</v>
      </c>
      <c r="O4323" s="264">
        <v>7650.72</v>
      </c>
      <c r="P4323" s="89" t="s">
        <v>670</v>
      </c>
    </row>
    <row r="4324" spans="1:16" ht="51" hidden="1">
      <c r="A4324" s="261">
        <v>156</v>
      </c>
      <c r="B4324" s="89"/>
      <c r="C4324" s="262" t="s">
        <v>86</v>
      </c>
      <c r="D4324" s="84">
        <v>43640</v>
      </c>
      <c r="E4324" s="85" t="s">
        <v>8077</v>
      </c>
      <c r="F4324" s="85" t="s">
        <v>3</v>
      </c>
      <c r="G4324" s="85">
        <v>1752714</v>
      </c>
      <c r="H4324" s="89"/>
      <c r="I4324" s="263" t="s">
        <v>8951</v>
      </c>
      <c r="J4324" s="89"/>
      <c r="K4324" s="89"/>
      <c r="L4324" s="89"/>
      <c r="M4324" s="89"/>
      <c r="N4324" s="264">
        <v>0</v>
      </c>
      <c r="O4324" s="264">
        <v>410.1</v>
      </c>
      <c r="P4324" s="89" t="s">
        <v>670</v>
      </c>
    </row>
    <row r="4325" spans="1:16" ht="38.25" hidden="1">
      <c r="A4325" s="261" t="s">
        <v>565</v>
      </c>
      <c r="B4325" s="89"/>
      <c r="C4325" s="262" t="s">
        <v>615</v>
      </c>
      <c r="D4325" s="84">
        <v>43640</v>
      </c>
      <c r="E4325" s="85" t="s">
        <v>8078</v>
      </c>
      <c r="F4325" s="85" t="s">
        <v>3</v>
      </c>
      <c r="G4325" s="85">
        <v>1752694</v>
      </c>
      <c r="H4325" s="89"/>
      <c r="I4325" s="263" t="s">
        <v>7129</v>
      </c>
      <c r="J4325" s="89"/>
      <c r="K4325" s="89"/>
      <c r="L4325" s="89"/>
      <c r="M4325" s="89"/>
      <c r="N4325" s="264">
        <v>0</v>
      </c>
      <c r="O4325" s="264">
        <v>685.42</v>
      </c>
      <c r="P4325" s="89" t="s">
        <v>670</v>
      </c>
    </row>
    <row r="4326" spans="1:16" ht="38.25" hidden="1">
      <c r="A4326" s="261" t="s">
        <v>565</v>
      </c>
      <c r="B4326" s="89"/>
      <c r="C4326" s="262" t="s">
        <v>615</v>
      </c>
      <c r="D4326" s="84">
        <v>43640</v>
      </c>
      <c r="E4326" s="85" t="s">
        <v>8079</v>
      </c>
      <c r="F4326" s="85" t="s">
        <v>3</v>
      </c>
      <c r="G4326" s="85">
        <v>1752648</v>
      </c>
      <c r="H4326" s="89"/>
      <c r="I4326" s="263" t="s">
        <v>8952</v>
      </c>
      <c r="J4326" s="89"/>
      <c r="K4326" s="89"/>
      <c r="L4326" s="89"/>
      <c r="M4326" s="89"/>
      <c r="N4326" s="264">
        <v>0</v>
      </c>
      <c r="O4326" s="264">
        <v>1219.96</v>
      </c>
      <c r="P4326" s="89" t="s">
        <v>670</v>
      </c>
    </row>
    <row r="4327" spans="1:16" ht="38.25" hidden="1">
      <c r="A4327" s="261" t="s">
        <v>565</v>
      </c>
      <c r="B4327" s="89"/>
      <c r="C4327" s="262" t="s">
        <v>615</v>
      </c>
      <c r="D4327" s="84">
        <v>43640</v>
      </c>
      <c r="E4327" s="85" t="s">
        <v>8080</v>
      </c>
      <c r="F4327" s="85" t="s">
        <v>3</v>
      </c>
      <c r="G4327" s="85">
        <v>1752637</v>
      </c>
      <c r="H4327" s="89"/>
      <c r="I4327" s="263" t="s">
        <v>8953</v>
      </c>
      <c r="J4327" s="89"/>
      <c r="K4327" s="89"/>
      <c r="L4327" s="89"/>
      <c r="M4327" s="89"/>
      <c r="N4327" s="264">
        <v>0</v>
      </c>
      <c r="O4327" s="264">
        <v>2586.6799999999998</v>
      </c>
      <c r="P4327" s="89" t="s">
        <v>670</v>
      </c>
    </row>
    <row r="4328" spans="1:16" ht="51" hidden="1">
      <c r="A4328" s="261" t="s">
        <v>565</v>
      </c>
      <c r="B4328" s="89"/>
      <c r="C4328" s="262" t="s">
        <v>615</v>
      </c>
      <c r="D4328" s="84">
        <v>43640</v>
      </c>
      <c r="E4328" s="85" t="s">
        <v>8081</v>
      </c>
      <c r="F4328" s="85" t="s">
        <v>3</v>
      </c>
      <c r="G4328" s="85">
        <v>1752635</v>
      </c>
      <c r="H4328" s="89"/>
      <c r="I4328" s="263" t="s">
        <v>8954</v>
      </c>
      <c r="J4328" s="89"/>
      <c r="K4328" s="89"/>
      <c r="L4328" s="89"/>
      <c r="M4328" s="89"/>
      <c r="N4328" s="264">
        <v>0</v>
      </c>
      <c r="O4328" s="264">
        <v>1372.94</v>
      </c>
      <c r="P4328" s="89" t="s">
        <v>670</v>
      </c>
    </row>
    <row r="4329" spans="1:16" ht="63.75" hidden="1">
      <c r="A4329" s="261">
        <v>513</v>
      </c>
      <c r="B4329" s="89"/>
      <c r="C4329" s="262" t="s">
        <v>171</v>
      </c>
      <c r="D4329" s="84">
        <v>43640</v>
      </c>
      <c r="E4329" s="85" t="s">
        <v>8082</v>
      </c>
      <c r="F4329" s="85" t="s">
        <v>15</v>
      </c>
      <c r="G4329" s="85">
        <v>1071633</v>
      </c>
      <c r="H4329" s="89"/>
      <c r="I4329" s="263" t="s">
        <v>7039</v>
      </c>
      <c r="J4329" s="89"/>
      <c r="K4329" s="89"/>
      <c r="L4329" s="89"/>
      <c r="M4329" s="89"/>
      <c r="N4329" s="264">
        <v>50</v>
      </c>
      <c r="O4329" s="264">
        <v>0</v>
      </c>
      <c r="P4329" s="89" t="s">
        <v>670</v>
      </c>
    </row>
    <row r="4330" spans="1:16" ht="114.75" hidden="1">
      <c r="A4330" s="261">
        <v>132</v>
      </c>
      <c r="B4330" s="89"/>
      <c r="C4330" s="262" t="s">
        <v>68</v>
      </c>
      <c r="D4330" s="84">
        <v>43640</v>
      </c>
      <c r="E4330" s="85" t="s">
        <v>8083</v>
      </c>
      <c r="F4330" s="85" t="s">
        <v>629</v>
      </c>
      <c r="G4330" s="85">
        <v>8383</v>
      </c>
      <c r="H4330" s="89"/>
      <c r="I4330" s="263" t="s">
        <v>8955</v>
      </c>
      <c r="J4330" s="89"/>
      <c r="K4330" s="89"/>
      <c r="L4330" s="89"/>
      <c r="M4330" s="89"/>
      <c r="N4330" s="264">
        <v>4405.03</v>
      </c>
      <c r="O4330" s="264">
        <v>0</v>
      </c>
      <c r="P4330" s="89" t="s">
        <v>670</v>
      </c>
    </row>
    <row r="4331" spans="1:16" ht="63.75" hidden="1">
      <c r="A4331" s="261">
        <v>513</v>
      </c>
      <c r="B4331" s="89"/>
      <c r="C4331" s="262" t="s">
        <v>171</v>
      </c>
      <c r="D4331" s="84">
        <v>43640</v>
      </c>
      <c r="E4331" s="85" t="s">
        <v>8084</v>
      </c>
      <c r="F4331" s="85" t="s">
        <v>15</v>
      </c>
      <c r="G4331" s="85">
        <v>1071639</v>
      </c>
      <c r="H4331" s="89"/>
      <c r="I4331" s="263" t="s">
        <v>8956</v>
      </c>
      <c r="J4331" s="89"/>
      <c r="K4331" s="89"/>
      <c r="L4331" s="89"/>
      <c r="M4331" s="89"/>
      <c r="N4331" s="264">
        <v>50</v>
      </c>
      <c r="O4331" s="264">
        <v>0</v>
      </c>
      <c r="P4331" s="89" t="s">
        <v>670</v>
      </c>
    </row>
    <row r="4332" spans="1:16" ht="63.75" hidden="1">
      <c r="A4332" s="261">
        <v>340</v>
      </c>
      <c r="B4332" s="89"/>
      <c r="C4332" s="262" t="s">
        <v>147</v>
      </c>
      <c r="D4332" s="84">
        <v>43640</v>
      </c>
      <c r="E4332" s="85" t="s">
        <v>8085</v>
      </c>
      <c r="F4332" s="85" t="s">
        <v>6</v>
      </c>
      <c r="G4332" s="85">
        <v>1072104</v>
      </c>
      <c r="H4332" s="89"/>
      <c r="I4332" s="263" t="s">
        <v>8957</v>
      </c>
      <c r="J4332" s="89"/>
      <c r="K4332" s="89"/>
      <c r="L4332" s="89"/>
      <c r="M4332" s="89"/>
      <c r="N4332" s="264">
        <v>0</v>
      </c>
      <c r="O4332" s="264">
        <v>69927.34</v>
      </c>
      <c r="P4332" s="89" t="s">
        <v>670</v>
      </c>
    </row>
    <row r="4333" spans="1:16" ht="63.75" hidden="1">
      <c r="A4333" s="261">
        <v>513</v>
      </c>
      <c r="B4333" s="89"/>
      <c r="C4333" s="262" t="s">
        <v>171</v>
      </c>
      <c r="D4333" s="84">
        <v>43640</v>
      </c>
      <c r="E4333" s="85" t="s">
        <v>8086</v>
      </c>
      <c r="F4333" s="85" t="s">
        <v>15</v>
      </c>
      <c r="G4333" s="85">
        <v>1072107</v>
      </c>
      <c r="H4333" s="89"/>
      <c r="I4333" s="263" t="s">
        <v>8958</v>
      </c>
      <c r="J4333" s="89"/>
      <c r="K4333" s="89"/>
      <c r="L4333" s="89"/>
      <c r="M4333" s="89"/>
      <c r="N4333" s="264">
        <v>50</v>
      </c>
      <c r="O4333" s="264">
        <v>0</v>
      </c>
      <c r="P4333" s="89" t="s">
        <v>670</v>
      </c>
    </row>
    <row r="4334" spans="1:16" ht="51" hidden="1">
      <c r="A4334" s="261">
        <v>340</v>
      </c>
      <c r="B4334" s="89"/>
      <c r="C4334" s="262" t="s">
        <v>147</v>
      </c>
      <c r="D4334" s="84">
        <v>43640</v>
      </c>
      <c r="E4334" s="85" t="s">
        <v>8087</v>
      </c>
      <c r="F4334" s="85" t="s">
        <v>15</v>
      </c>
      <c r="G4334" s="85">
        <v>1072105</v>
      </c>
      <c r="H4334" s="89"/>
      <c r="I4334" s="263" t="s">
        <v>8959</v>
      </c>
      <c r="J4334" s="89"/>
      <c r="K4334" s="89"/>
      <c r="L4334" s="89"/>
      <c r="M4334" s="89"/>
      <c r="N4334" s="264">
        <v>50</v>
      </c>
      <c r="O4334" s="264">
        <v>0</v>
      </c>
      <c r="P4334" s="89" t="s">
        <v>670</v>
      </c>
    </row>
    <row r="4335" spans="1:16" ht="76.5" hidden="1">
      <c r="A4335" s="261" t="s">
        <v>557</v>
      </c>
      <c r="B4335" s="89"/>
      <c r="C4335" s="262" t="s">
        <v>777</v>
      </c>
      <c r="D4335" s="84">
        <v>43640</v>
      </c>
      <c r="E4335" s="85" t="s">
        <v>8088</v>
      </c>
      <c r="F4335" s="85" t="s">
        <v>6</v>
      </c>
      <c r="G4335" s="85">
        <v>1134954</v>
      </c>
      <c r="H4335" s="89"/>
      <c r="I4335" s="263" t="s">
        <v>8960</v>
      </c>
      <c r="J4335" s="89"/>
      <c r="K4335" s="89"/>
      <c r="L4335" s="89"/>
      <c r="M4335" s="89"/>
      <c r="N4335" s="264">
        <v>0</v>
      </c>
      <c r="O4335" s="264">
        <v>60000</v>
      </c>
      <c r="P4335" s="89" t="s">
        <v>670</v>
      </c>
    </row>
    <row r="4336" spans="1:16" ht="63.75" hidden="1">
      <c r="A4336" s="261">
        <v>41</v>
      </c>
      <c r="B4336" s="89"/>
      <c r="C4336" s="262" t="s">
        <v>47</v>
      </c>
      <c r="D4336" s="84">
        <v>43640</v>
      </c>
      <c r="E4336" s="85" t="s">
        <v>8089</v>
      </c>
      <c r="F4336" s="85" t="s">
        <v>6</v>
      </c>
      <c r="G4336" s="85">
        <v>1134998</v>
      </c>
      <c r="H4336" s="89"/>
      <c r="I4336" s="263" t="s">
        <v>8961</v>
      </c>
      <c r="J4336" s="89"/>
      <c r="K4336" s="89"/>
      <c r="L4336" s="89"/>
      <c r="M4336" s="89"/>
      <c r="N4336" s="264">
        <v>0</v>
      </c>
      <c r="O4336" s="264">
        <v>79866</v>
      </c>
      <c r="P4336" s="89" t="s">
        <v>670</v>
      </c>
    </row>
    <row r="4337" spans="1:16" ht="76.5" hidden="1">
      <c r="A4337" s="261">
        <v>313</v>
      </c>
      <c r="B4337" s="89"/>
      <c r="C4337" s="262" t="s">
        <v>144</v>
      </c>
      <c r="D4337" s="84">
        <v>43640</v>
      </c>
      <c r="E4337" s="85" t="s">
        <v>8090</v>
      </c>
      <c r="F4337" s="85" t="s">
        <v>6</v>
      </c>
      <c r="G4337" s="85">
        <v>957521</v>
      </c>
      <c r="H4337" s="89"/>
      <c r="I4337" s="263" t="s">
        <v>8962</v>
      </c>
      <c r="J4337" s="89"/>
      <c r="K4337" s="89"/>
      <c r="L4337" s="89"/>
      <c r="M4337" s="89"/>
      <c r="N4337" s="264">
        <v>0</v>
      </c>
      <c r="O4337" s="264">
        <v>122777.47</v>
      </c>
      <c r="P4337" s="89" t="s">
        <v>670</v>
      </c>
    </row>
    <row r="4338" spans="1:16" ht="63.75" hidden="1">
      <c r="A4338" s="261" t="s">
        <v>559</v>
      </c>
      <c r="B4338" s="89"/>
      <c r="C4338" s="262" t="s">
        <v>759</v>
      </c>
      <c r="D4338" s="84">
        <v>43640</v>
      </c>
      <c r="E4338" s="85" t="s">
        <v>8091</v>
      </c>
      <c r="F4338" s="85" t="s">
        <v>628</v>
      </c>
      <c r="G4338" s="85">
        <v>527196</v>
      </c>
      <c r="H4338" s="89"/>
      <c r="I4338" s="263" t="s">
        <v>8963</v>
      </c>
      <c r="J4338" s="89"/>
      <c r="K4338" s="89"/>
      <c r="L4338" s="89"/>
      <c r="M4338" s="89"/>
      <c r="N4338" s="264">
        <v>0</v>
      </c>
      <c r="O4338" s="264">
        <v>17659.05</v>
      </c>
      <c r="P4338" s="89" t="s">
        <v>670</v>
      </c>
    </row>
    <row r="4339" spans="1:16" ht="63.75" hidden="1">
      <c r="A4339" s="261" t="s">
        <v>559</v>
      </c>
      <c r="B4339" s="89"/>
      <c r="C4339" s="262" t="s">
        <v>759</v>
      </c>
      <c r="D4339" s="84">
        <v>43640</v>
      </c>
      <c r="E4339" s="85" t="s">
        <v>8091</v>
      </c>
      <c r="F4339" s="85" t="s">
        <v>628</v>
      </c>
      <c r="G4339" s="85">
        <v>527195</v>
      </c>
      <c r="H4339" s="89"/>
      <c r="I4339" s="263" t="s">
        <v>8964</v>
      </c>
      <c r="J4339" s="89"/>
      <c r="K4339" s="89"/>
      <c r="L4339" s="89"/>
      <c r="M4339" s="89"/>
      <c r="N4339" s="264">
        <v>0</v>
      </c>
      <c r="O4339" s="264">
        <v>552552.87</v>
      </c>
      <c r="P4339" s="89" t="s">
        <v>670</v>
      </c>
    </row>
    <row r="4340" spans="1:16" ht="63.75" hidden="1">
      <c r="A4340" s="261">
        <v>513</v>
      </c>
      <c r="B4340" s="89"/>
      <c r="C4340" s="262" t="s">
        <v>171</v>
      </c>
      <c r="D4340" s="84">
        <v>43640</v>
      </c>
      <c r="E4340" s="85" t="s">
        <v>8092</v>
      </c>
      <c r="F4340" s="85" t="s">
        <v>15</v>
      </c>
      <c r="G4340" s="85">
        <v>1072256</v>
      </c>
      <c r="H4340" s="89"/>
      <c r="I4340" s="263" t="s">
        <v>8965</v>
      </c>
      <c r="J4340" s="89"/>
      <c r="K4340" s="89"/>
      <c r="L4340" s="89"/>
      <c r="M4340" s="89"/>
      <c r="N4340" s="264">
        <v>50</v>
      </c>
      <c r="O4340" s="264">
        <v>0</v>
      </c>
      <c r="P4340" s="89" t="s">
        <v>670</v>
      </c>
    </row>
    <row r="4341" spans="1:16" ht="51" hidden="1">
      <c r="A4341" s="261">
        <v>513</v>
      </c>
      <c r="B4341" s="89"/>
      <c r="C4341" s="262" t="s">
        <v>171</v>
      </c>
      <c r="D4341" s="84">
        <v>43640</v>
      </c>
      <c r="E4341" s="85" t="s">
        <v>8093</v>
      </c>
      <c r="F4341" s="85" t="s">
        <v>15</v>
      </c>
      <c r="G4341" s="85">
        <v>1072258</v>
      </c>
      <c r="H4341" s="89"/>
      <c r="I4341" s="263" t="s">
        <v>719</v>
      </c>
      <c r="J4341" s="89"/>
      <c r="K4341" s="89"/>
      <c r="L4341" s="89"/>
      <c r="M4341" s="89"/>
      <c r="N4341" s="264">
        <v>50</v>
      </c>
      <c r="O4341" s="264">
        <v>0</v>
      </c>
      <c r="P4341" s="89" t="s">
        <v>670</v>
      </c>
    </row>
    <row r="4342" spans="1:16" ht="51" hidden="1">
      <c r="A4342" s="261">
        <v>513</v>
      </c>
      <c r="B4342" s="89"/>
      <c r="C4342" s="262" t="s">
        <v>171</v>
      </c>
      <c r="D4342" s="84">
        <v>43640</v>
      </c>
      <c r="E4342" s="85" t="s">
        <v>8094</v>
      </c>
      <c r="F4342" s="85" t="s">
        <v>15</v>
      </c>
      <c r="G4342" s="85">
        <v>1072260</v>
      </c>
      <c r="H4342" s="89"/>
      <c r="I4342" s="263" t="s">
        <v>718</v>
      </c>
      <c r="J4342" s="89"/>
      <c r="K4342" s="89"/>
      <c r="L4342" s="89"/>
      <c r="M4342" s="89"/>
      <c r="N4342" s="264">
        <v>50</v>
      </c>
      <c r="O4342" s="264">
        <v>0</v>
      </c>
      <c r="P4342" s="89" t="s">
        <v>670</v>
      </c>
    </row>
    <row r="4343" spans="1:16" ht="51" hidden="1">
      <c r="A4343" s="261">
        <v>513</v>
      </c>
      <c r="B4343" s="89"/>
      <c r="C4343" s="262" t="s">
        <v>171</v>
      </c>
      <c r="D4343" s="84">
        <v>43640</v>
      </c>
      <c r="E4343" s="85" t="s">
        <v>8095</v>
      </c>
      <c r="F4343" s="85" t="s">
        <v>15</v>
      </c>
      <c r="G4343" s="85">
        <v>1072405</v>
      </c>
      <c r="H4343" s="89"/>
      <c r="I4343" s="263" t="s">
        <v>4240</v>
      </c>
      <c r="J4343" s="89"/>
      <c r="K4343" s="89"/>
      <c r="L4343" s="89"/>
      <c r="M4343" s="89"/>
      <c r="N4343" s="264">
        <v>50</v>
      </c>
      <c r="O4343" s="264">
        <v>0</v>
      </c>
      <c r="P4343" s="89" t="s">
        <v>670</v>
      </c>
    </row>
    <row r="4344" spans="1:16" ht="51" hidden="1">
      <c r="A4344" s="261">
        <v>117</v>
      </c>
      <c r="B4344" s="89"/>
      <c r="C4344" s="262" t="s">
        <v>62</v>
      </c>
      <c r="D4344" s="84">
        <v>43640</v>
      </c>
      <c r="E4344" s="85" t="s">
        <v>8096</v>
      </c>
      <c r="F4344" s="85" t="s">
        <v>11</v>
      </c>
      <c r="G4344" s="85">
        <v>957547</v>
      </c>
      <c r="H4344" s="89"/>
      <c r="I4344" s="263" t="s">
        <v>8966</v>
      </c>
      <c r="J4344" s="89"/>
      <c r="K4344" s="89"/>
      <c r="L4344" s="89"/>
      <c r="M4344" s="89"/>
      <c r="N4344" s="264">
        <v>50</v>
      </c>
      <c r="O4344" s="264">
        <v>0</v>
      </c>
      <c r="P4344" s="89" t="s">
        <v>670</v>
      </c>
    </row>
    <row r="4345" spans="1:16" ht="51" hidden="1">
      <c r="A4345" s="261">
        <v>117</v>
      </c>
      <c r="B4345" s="89"/>
      <c r="C4345" s="262" t="s">
        <v>62</v>
      </c>
      <c r="D4345" s="84">
        <v>43640</v>
      </c>
      <c r="E4345" s="85" t="s">
        <v>8097</v>
      </c>
      <c r="F4345" s="85" t="s">
        <v>11</v>
      </c>
      <c r="G4345" s="85">
        <v>957550</v>
      </c>
      <c r="H4345" s="89"/>
      <c r="I4345" s="263" t="s">
        <v>8967</v>
      </c>
      <c r="J4345" s="89"/>
      <c r="K4345" s="89"/>
      <c r="L4345" s="89"/>
      <c r="M4345" s="89"/>
      <c r="N4345" s="264">
        <v>50</v>
      </c>
      <c r="O4345" s="264">
        <v>0</v>
      </c>
      <c r="P4345" s="89" t="s">
        <v>670</v>
      </c>
    </row>
    <row r="4346" spans="1:16" ht="51" hidden="1">
      <c r="A4346" s="261">
        <v>117</v>
      </c>
      <c r="B4346" s="89"/>
      <c r="C4346" s="262" t="s">
        <v>62</v>
      </c>
      <c r="D4346" s="84">
        <v>43640</v>
      </c>
      <c r="E4346" s="85" t="s">
        <v>8098</v>
      </c>
      <c r="F4346" s="85" t="s">
        <v>11</v>
      </c>
      <c r="G4346" s="85">
        <v>957553</v>
      </c>
      <c r="H4346" s="89"/>
      <c r="I4346" s="263" t="s">
        <v>8968</v>
      </c>
      <c r="J4346" s="89"/>
      <c r="K4346" s="89"/>
      <c r="L4346" s="89"/>
      <c r="M4346" s="89"/>
      <c r="N4346" s="264">
        <v>50</v>
      </c>
      <c r="O4346" s="264">
        <v>0</v>
      </c>
      <c r="P4346" s="89" t="s">
        <v>670</v>
      </c>
    </row>
    <row r="4347" spans="1:16" ht="76.5" hidden="1">
      <c r="A4347" s="261" t="s">
        <v>557</v>
      </c>
      <c r="B4347" s="89"/>
      <c r="C4347" s="262" t="s">
        <v>777</v>
      </c>
      <c r="D4347" s="84">
        <v>43640</v>
      </c>
      <c r="E4347" s="85" t="s">
        <v>8099</v>
      </c>
      <c r="F4347" s="85" t="s">
        <v>11</v>
      </c>
      <c r="G4347" s="85">
        <v>957554</v>
      </c>
      <c r="H4347" s="89"/>
      <c r="I4347" s="263" t="s">
        <v>8969</v>
      </c>
      <c r="J4347" s="89"/>
      <c r="K4347" s="89"/>
      <c r="L4347" s="89"/>
      <c r="M4347" s="89"/>
      <c r="N4347" s="264">
        <v>50</v>
      </c>
      <c r="O4347" s="264">
        <v>0</v>
      </c>
      <c r="P4347" s="89" t="s">
        <v>670</v>
      </c>
    </row>
    <row r="4348" spans="1:16" ht="51" hidden="1">
      <c r="A4348" s="261">
        <v>513</v>
      </c>
      <c r="B4348" s="89"/>
      <c r="C4348" s="262" t="s">
        <v>171</v>
      </c>
      <c r="D4348" s="84">
        <v>43640</v>
      </c>
      <c r="E4348" s="85" t="s">
        <v>8100</v>
      </c>
      <c r="F4348" s="85" t="s">
        <v>11</v>
      </c>
      <c r="G4348" s="85">
        <v>957563</v>
      </c>
      <c r="H4348" s="89"/>
      <c r="I4348" s="263" t="s">
        <v>8970</v>
      </c>
      <c r="J4348" s="89"/>
      <c r="K4348" s="89"/>
      <c r="L4348" s="89"/>
      <c r="M4348" s="89"/>
      <c r="N4348" s="264">
        <v>50</v>
      </c>
      <c r="O4348" s="264">
        <v>0</v>
      </c>
      <c r="P4348" s="89" t="s">
        <v>670</v>
      </c>
    </row>
    <row r="4349" spans="1:16" ht="51" hidden="1">
      <c r="A4349" s="261">
        <v>513</v>
      </c>
      <c r="B4349" s="89"/>
      <c r="C4349" s="262" t="s">
        <v>171</v>
      </c>
      <c r="D4349" s="84">
        <v>43640</v>
      </c>
      <c r="E4349" s="85" t="s">
        <v>8101</v>
      </c>
      <c r="F4349" s="85" t="s">
        <v>11</v>
      </c>
      <c r="G4349" s="85">
        <v>957565</v>
      </c>
      <c r="H4349" s="89"/>
      <c r="I4349" s="263" t="s">
        <v>8971</v>
      </c>
      <c r="J4349" s="89"/>
      <c r="K4349" s="89"/>
      <c r="L4349" s="89"/>
      <c r="M4349" s="89"/>
      <c r="N4349" s="264">
        <v>50</v>
      </c>
      <c r="O4349" s="264">
        <v>0</v>
      </c>
      <c r="P4349" s="89" t="s">
        <v>670</v>
      </c>
    </row>
    <row r="4350" spans="1:16" ht="102" hidden="1">
      <c r="A4350" s="261">
        <v>132</v>
      </c>
      <c r="B4350" s="89"/>
      <c r="C4350" s="262" t="s">
        <v>68</v>
      </c>
      <c r="D4350" s="84">
        <v>43640</v>
      </c>
      <c r="E4350" s="85" t="s">
        <v>8102</v>
      </c>
      <c r="F4350" s="85" t="s">
        <v>11</v>
      </c>
      <c r="G4350" s="85">
        <v>957488</v>
      </c>
      <c r="H4350" s="89"/>
      <c r="I4350" s="263" t="s">
        <v>8972</v>
      </c>
      <c r="J4350" s="89"/>
      <c r="K4350" s="89"/>
      <c r="L4350" s="89"/>
      <c r="M4350" s="89"/>
      <c r="N4350" s="264">
        <v>490</v>
      </c>
      <c r="O4350" s="264">
        <v>0</v>
      </c>
      <c r="P4350" s="89" t="s">
        <v>670</v>
      </c>
    </row>
    <row r="4351" spans="1:16" ht="51" hidden="1">
      <c r="A4351" s="261" t="s">
        <v>565</v>
      </c>
      <c r="B4351" s="89"/>
      <c r="C4351" s="262" t="s">
        <v>615</v>
      </c>
      <c r="D4351" s="84">
        <v>43641</v>
      </c>
      <c r="E4351" s="85" t="s">
        <v>8103</v>
      </c>
      <c r="F4351" s="85" t="s">
        <v>3</v>
      </c>
      <c r="G4351" s="85">
        <v>1753264</v>
      </c>
      <c r="H4351" s="89"/>
      <c r="I4351" s="263" t="s">
        <v>8973</v>
      </c>
      <c r="J4351" s="89"/>
      <c r="K4351" s="89"/>
      <c r="L4351" s="89"/>
      <c r="M4351" s="89"/>
      <c r="N4351" s="264">
        <v>0</v>
      </c>
      <c r="O4351" s="264">
        <v>4386.5</v>
      </c>
      <c r="P4351" s="89" t="s">
        <v>670</v>
      </c>
    </row>
    <row r="4352" spans="1:16" ht="51" hidden="1">
      <c r="A4352" s="261">
        <v>35</v>
      </c>
      <c r="B4352" s="89"/>
      <c r="C4352" s="262" t="s">
        <v>46</v>
      </c>
      <c r="D4352" s="84">
        <v>43641</v>
      </c>
      <c r="E4352" s="85" t="s">
        <v>8104</v>
      </c>
      <c r="F4352" s="85" t="s">
        <v>3</v>
      </c>
      <c r="G4352" s="85">
        <v>1753241</v>
      </c>
      <c r="H4352" s="89"/>
      <c r="I4352" s="263" t="s">
        <v>8974</v>
      </c>
      <c r="J4352" s="89"/>
      <c r="K4352" s="89"/>
      <c r="L4352" s="89"/>
      <c r="M4352" s="89"/>
      <c r="N4352" s="264">
        <v>0</v>
      </c>
      <c r="O4352" s="264">
        <v>32</v>
      </c>
      <c r="P4352" s="89" t="s">
        <v>670</v>
      </c>
    </row>
    <row r="4353" spans="1:16" ht="51" hidden="1">
      <c r="A4353" s="261" t="s">
        <v>565</v>
      </c>
      <c r="B4353" s="89"/>
      <c r="C4353" s="262" t="s">
        <v>615</v>
      </c>
      <c r="D4353" s="84">
        <v>43641</v>
      </c>
      <c r="E4353" s="85" t="s">
        <v>8105</v>
      </c>
      <c r="F4353" s="85" t="s">
        <v>3</v>
      </c>
      <c r="G4353" s="85">
        <v>1753235</v>
      </c>
      <c r="H4353" s="89"/>
      <c r="I4353" s="263" t="s">
        <v>738</v>
      </c>
      <c r="J4353" s="89"/>
      <c r="K4353" s="89"/>
      <c r="L4353" s="89"/>
      <c r="M4353" s="89"/>
      <c r="N4353" s="264">
        <v>0</v>
      </c>
      <c r="O4353" s="264">
        <v>700</v>
      </c>
      <c r="P4353" s="89" t="s">
        <v>670</v>
      </c>
    </row>
    <row r="4354" spans="1:16" ht="51" hidden="1">
      <c r="A4354" s="261" t="s">
        <v>565</v>
      </c>
      <c r="B4354" s="89"/>
      <c r="C4354" s="262" t="s">
        <v>615</v>
      </c>
      <c r="D4354" s="84">
        <v>43641</v>
      </c>
      <c r="E4354" s="85" t="s">
        <v>8106</v>
      </c>
      <c r="F4354" s="85" t="s">
        <v>3</v>
      </c>
      <c r="G4354" s="85">
        <v>1753232</v>
      </c>
      <c r="H4354" s="89"/>
      <c r="I4354" s="263" t="s">
        <v>8975</v>
      </c>
      <c r="J4354" s="89"/>
      <c r="K4354" s="89"/>
      <c r="L4354" s="89"/>
      <c r="M4354" s="89"/>
      <c r="N4354" s="264">
        <v>0</v>
      </c>
      <c r="O4354" s="264">
        <v>6597.8600000000006</v>
      </c>
      <c r="P4354" s="89" t="s">
        <v>670</v>
      </c>
    </row>
    <row r="4355" spans="1:16" ht="51" hidden="1">
      <c r="A4355" s="261">
        <v>526</v>
      </c>
      <c r="B4355" s="89"/>
      <c r="C4355" s="262" t="s">
        <v>610</v>
      </c>
      <c r="D4355" s="84">
        <v>43641</v>
      </c>
      <c r="E4355" s="85" t="s">
        <v>8107</v>
      </c>
      <c r="F4355" s="85" t="s">
        <v>3</v>
      </c>
      <c r="G4355" s="85">
        <v>1753210</v>
      </c>
      <c r="H4355" s="89"/>
      <c r="I4355" s="263" t="s">
        <v>8659</v>
      </c>
      <c r="J4355" s="89"/>
      <c r="K4355" s="89"/>
      <c r="L4355" s="89"/>
      <c r="M4355" s="89"/>
      <c r="N4355" s="264">
        <v>0</v>
      </c>
      <c r="O4355" s="264">
        <v>120</v>
      </c>
      <c r="P4355" s="89" t="s">
        <v>670</v>
      </c>
    </row>
    <row r="4356" spans="1:16" ht="51" hidden="1">
      <c r="A4356" s="261">
        <v>66</v>
      </c>
      <c r="B4356" s="89"/>
      <c r="C4356" s="262" t="s">
        <v>52</v>
      </c>
      <c r="D4356" s="84">
        <v>43641</v>
      </c>
      <c r="E4356" s="85" t="s">
        <v>8108</v>
      </c>
      <c r="F4356" s="85" t="s">
        <v>3</v>
      </c>
      <c r="G4356" s="85">
        <v>1753181</v>
      </c>
      <c r="H4356" s="89"/>
      <c r="I4356" s="263" t="s">
        <v>8976</v>
      </c>
      <c r="J4356" s="89"/>
      <c r="K4356" s="89"/>
      <c r="L4356" s="89"/>
      <c r="M4356" s="89"/>
      <c r="N4356" s="264">
        <v>0</v>
      </c>
      <c r="O4356" s="264">
        <v>163.08000000000001</v>
      </c>
      <c r="P4356" s="89" t="s">
        <v>670</v>
      </c>
    </row>
    <row r="4357" spans="1:16" ht="63.75" hidden="1">
      <c r="A4357" s="261">
        <v>572</v>
      </c>
      <c r="B4357" s="89"/>
      <c r="C4357" s="262" t="s">
        <v>177</v>
      </c>
      <c r="D4357" s="84">
        <v>43641</v>
      </c>
      <c r="E4357" s="85" t="s">
        <v>8109</v>
      </c>
      <c r="F4357" s="85" t="s">
        <v>3</v>
      </c>
      <c r="G4357" s="85">
        <v>1753173</v>
      </c>
      <c r="H4357" s="89"/>
      <c r="I4357" s="263" t="s">
        <v>8977</v>
      </c>
      <c r="J4357" s="89"/>
      <c r="K4357" s="89"/>
      <c r="L4357" s="89"/>
      <c r="M4357" s="89"/>
      <c r="N4357" s="264">
        <v>0</v>
      </c>
      <c r="O4357" s="264">
        <v>4260.22</v>
      </c>
      <c r="P4357" s="89" t="s">
        <v>670</v>
      </c>
    </row>
    <row r="4358" spans="1:16" ht="38.25" hidden="1">
      <c r="A4358" s="261" t="s">
        <v>565</v>
      </c>
      <c r="B4358" s="89"/>
      <c r="C4358" s="262" t="s">
        <v>615</v>
      </c>
      <c r="D4358" s="84">
        <v>43641</v>
      </c>
      <c r="E4358" s="85" t="s">
        <v>8110</v>
      </c>
      <c r="F4358" s="85" t="s">
        <v>3</v>
      </c>
      <c r="G4358" s="85">
        <v>1753278</v>
      </c>
      <c r="H4358" s="89"/>
      <c r="I4358" s="263" t="s">
        <v>8978</v>
      </c>
      <c r="J4358" s="89"/>
      <c r="K4358" s="89"/>
      <c r="L4358" s="89"/>
      <c r="M4358" s="89"/>
      <c r="N4358" s="264">
        <v>0</v>
      </c>
      <c r="O4358" s="264">
        <v>1617.77</v>
      </c>
      <c r="P4358" s="89" t="s">
        <v>670</v>
      </c>
    </row>
    <row r="4359" spans="1:16" ht="51" hidden="1">
      <c r="A4359" s="261" t="s">
        <v>565</v>
      </c>
      <c r="B4359" s="89"/>
      <c r="C4359" s="262" t="s">
        <v>615</v>
      </c>
      <c r="D4359" s="84">
        <v>43641</v>
      </c>
      <c r="E4359" s="85" t="s">
        <v>8111</v>
      </c>
      <c r="F4359" s="85" t="s">
        <v>3</v>
      </c>
      <c r="G4359" s="85">
        <v>1753302</v>
      </c>
      <c r="H4359" s="89"/>
      <c r="I4359" s="263" t="s">
        <v>8979</v>
      </c>
      <c r="J4359" s="89"/>
      <c r="K4359" s="89"/>
      <c r="L4359" s="89"/>
      <c r="M4359" s="89"/>
      <c r="N4359" s="264">
        <v>0</v>
      </c>
      <c r="O4359" s="264">
        <v>9239.9600000000009</v>
      </c>
      <c r="P4359" s="89" t="s">
        <v>670</v>
      </c>
    </row>
    <row r="4360" spans="1:16" ht="63.75" hidden="1">
      <c r="A4360" s="261">
        <v>512</v>
      </c>
      <c r="B4360" s="89"/>
      <c r="C4360" s="262" t="s">
        <v>779</v>
      </c>
      <c r="D4360" s="84">
        <v>43641</v>
      </c>
      <c r="E4360" s="85" t="s">
        <v>8112</v>
      </c>
      <c r="F4360" s="85" t="s">
        <v>3</v>
      </c>
      <c r="G4360" s="85">
        <v>1753304</v>
      </c>
      <c r="H4360" s="89"/>
      <c r="I4360" s="263" t="s">
        <v>8980</v>
      </c>
      <c r="J4360" s="89"/>
      <c r="K4360" s="89"/>
      <c r="L4360" s="89"/>
      <c r="M4360" s="89"/>
      <c r="N4360" s="264">
        <v>0</v>
      </c>
      <c r="O4360" s="264">
        <v>45</v>
      </c>
      <c r="P4360" s="89" t="s">
        <v>670</v>
      </c>
    </row>
    <row r="4361" spans="1:16" ht="51" hidden="1">
      <c r="A4361" s="261" t="s">
        <v>565</v>
      </c>
      <c r="B4361" s="89"/>
      <c r="C4361" s="262" t="s">
        <v>615</v>
      </c>
      <c r="D4361" s="84">
        <v>43641</v>
      </c>
      <c r="E4361" s="85" t="s">
        <v>8113</v>
      </c>
      <c r="F4361" s="85" t="s">
        <v>3</v>
      </c>
      <c r="G4361" s="85">
        <v>1753314</v>
      </c>
      <c r="H4361" s="89"/>
      <c r="I4361" s="263" t="s">
        <v>8981</v>
      </c>
      <c r="J4361" s="89"/>
      <c r="K4361" s="89"/>
      <c r="L4361" s="89"/>
      <c r="M4361" s="89"/>
      <c r="N4361" s="264">
        <v>0</v>
      </c>
      <c r="O4361" s="264">
        <v>1771.66</v>
      </c>
      <c r="P4361" s="89" t="s">
        <v>670</v>
      </c>
    </row>
    <row r="4362" spans="1:16" ht="51" hidden="1">
      <c r="A4362" s="261" t="s">
        <v>565</v>
      </c>
      <c r="B4362" s="89"/>
      <c r="C4362" s="262" t="s">
        <v>615</v>
      </c>
      <c r="D4362" s="84">
        <v>43641</v>
      </c>
      <c r="E4362" s="85" t="s">
        <v>8114</v>
      </c>
      <c r="F4362" s="85" t="s">
        <v>3</v>
      </c>
      <c r="G4362" s="85">
        <v>1753316</v>
      </c>
      <c r="H4362" s="89"/>
      <c r="I4362" s="263" t="s">
        <v>8982</v>
      </c>
      <c r="J4362" s="89"/>
      <c r="K4362" s="89"/>
      <c r="L4362" s="89"/>
      <c r="M4362" s="89"/>
      <c r="N4362" s="264">
        <v>0</v>
      </c>
      <c r="O4362" s="264">
        <v>470.11</v>
      </c>
      <c r="P4362" s="89" t="s">
        <v>670</v>
      </c>
    </row>
    <row r="4363" spans="1:16" ht="63.75" hidden="1">
      <c r="A4363" s="261" t="s">
        <v>556</v>
      </c>
      <c r="B4363" s="89"/>
      <c r="C4363" s="262" t="s">
        <v>616</v>
      </c>
      <c r="D4363" s="84">
        <v>43641</v>
      </c>
      <c r="E4363" s="85" t="s">
        <v>8115</v>
      </c>
      <c r="F4363" s="85" t="s">
        <v>3</v>
      </c>
      <c r="G4363" s="85">
        <v>1753095</v>
      </c>
      <c r="H4363" s="89"/>
      <c r="I4363" s="263" t="s">
        <v>8983</v>
      </c>
      <c r="J4363" s="89"/>
      <c r="K4363" s="89"/>
      <c r="L4363" s="89"/>
      <c r="M4363" s="89"/>
      <c r="N4363" s="264">
        <v>0</v>
      </c>
      <c r="O4363" s="264">
        <v>373</v>
      </c>
      <c r="P4363" s="89" t="s">
        <v>670</v>
      </c>
    </row>
    <row r="4364" spans="1:16" ht="51" hidden="1">
      <c r="A4364" s="261" t="s">
        <v>565</v>
      </c>
      <c r="B4364" s="89"/>
      <c r="C4364" s="262" t="s">
        <v>615</v>
      </c>
      <c r="D4364" s="84">
        <v>43641</v>
      </c>
      <c r="E4364" s="85" t="s">
        <v>8116</v>
      </c>
      <c r="F4364" s="85" t="s">
        <v>3</v>
      </c>
      <c r="G4364" s="85">
        <v>1753105</v>
      </c>
      <c r="H4364" s="89"/>
      <c r="I4364" s="263" t="s">
        <v>8984</v>
      </c>
      <c r="J4364" s="89"/>
      <c r="K4364" s="89"/>
      <c r="L4364" s="89"/>
      <c r="M4364" s="89"/>
      <c r="N4364" s="264">
        <v>0</v>
      </c>
      <c r="O4364" s="264">
        <v>4805</v>
      </c>
      <c r="P4364" s="89" t="s">
        <v>670</v>
      </c>
    </row>
    <row r="4365" spans="1:16" ht="51" hidden="1">
      <c r="A4365" s="261" t="s">
        <v>565</v>
      </c>
      <c r="B4365" s="89"/>
      <c r="C4365" s="262" t="s">
        <v>615</v>
      </c>
      <c r="D4365" s="84">
        <v>43641</v>
      </c>
      <c r="E4365" s="85" t="s">
        <v>8117</v>
      </c>
      <c r="F4365" s="85" t="s">
        <v>3</v>
      </c>
      <c r="G4365" s="85">
        <v>1753106</v>
      </c>
      <c r="H4365" s="89"/>
      <c r="I4365" s="263" t="s">
        <v>8985</v>
      </c>
      <c r="J4365" s="89"/>
      <c r="K4365" s="89"/>
      <c r="L4365" s="89"/>
      <c r="M4365" s="89"/>
      <c r="N4365" s="264">
        <v>0</v>
      </c>
      <c r="O4365" s="264">
        <v>6203</v>
      </c>
      <c r="P4365" s="89" t="s">
        <v>670</v>
      </c>
    </row>
    <row r="4366" spans="1:16" ht="63.75" hidden="1">
      <c r="A4366" s="261">
        <v>35</v>
      </c>
      <c r="B4366" s="89"/>
      <c r="C4366" s="262" t="s">
        <v>46</v>
      </c>
      <c r="D4366" s="84">
        <v>43641</v>
      </c>
      <c r="E4366" s="85" t="s">
        <v>8118</v>
      </c>
      <c r="F4366" s="85" t="s">
        <v>3</v>
      </c>
      <c r="G4366" s="85">
        <v>1753128</v>
      </c>
      <c r="H4366" s="89"/>
      <c r="I4366" s="263" t="s">
        <v>8986</v>
      </c>
      <c r="J4366" s="89"/>
      <c r="K4366" s="89"/>
      <c r="L4366" s="89"/>
      <c r="M4366" s="89"/>
      <c r="N4366" s="264">
        <v>0</v>
      </c>
      <c r="O4366" s="264">
        <v>3255.61</v>
      </c>
      <c r="P4366" s="89" t="s">
        <v>670</v>
      </c>
    </row>
    <row r="4367" spans="1:16" ht="51" hidden="1">
      <c r="A4367" s="261">
        <v>346</v>
      </c>
      <c r="B4367" s="89"/>
      <c r="C4367" s="262" t="s">
        <v>152</v>
      </c>
      <c r="D4367" s="84">
        <v>43641</v>
      </c>
      <c r="E4367" s="85" t="s">
        <v>8119</v>
      </c>
      <c r="F4367" s="85" t="s">
        <v>3</v>
      </c>
      <c r="G4367" s="85">
        <v>1753146</v>
      </c>
      <c r="H4367" s="89"/>
      <c r="I4367" s="263" t="s">
        <v>8987</v>
      </c>
      <c r="J4367" s="89"/>
      <c r="K4367" s="89"/>
      <c r="L4367" s="89"/>
      <c r="M4367" s="89"/>
      <c r="N4367" s="264">
        <v>0</v>
      </c>
      <c r="O4367" s="264">
        <v>12758.07</v>
      </c>
      <c r="P4367" s="89" t="s">
        <v>670</v>
      </c>
    </row>
    <row r="4368" spans="1:16" ht="51" hidden="1">
      <c r="A4368" s="261">
        <v>650</v>
      </c>
      <c r="B4368" s="89"/>
      <c r="C4368" s="262" t="s">
        <v>187</v>
      </c>
      <c r="D4368" s="84">
        <v>43641</v>
      </c>
      <c r="E4368" s="85" t="s">
        <v>8120</v>
      </c>
      <c r="F4368" s="85" t="s">
        <v>3</v>
      </c>
      <c r="G4368" s="85">
        <v>1753158</v>
      </c>
      <c r="H4368" s="89"/>
      <c r="I4368" s="263" t="s">
        <v>8988</v>
      </c>
      <c r="J4368" s="89"/>
      <c r="K4368" s="89"/>
      <c r="L4368" s="89"/>
      <c r="M4368" s="89"/>
      <c r="N4368" s="264">
        <v>0</v>
      </c>
      <c r="O4368" s="264">
        <v>11233.380000000001</v>
      </c>
      <c r="P4368" s="89" t="s">
        <v>670</v>
      </c>
    </row>
    <row r="4369" spans="1:16" ht="51" hidden="1">
      <c r="A4369" s="261" t="s">
        <v>565</v>
      </c>
      <c r="B4369" s="89"/>
      <c r="C4369" s="262" t="s">
        <v>615</v>
      </c>
      <c r="D4369" s="84">
        <v>43641</v>
      </c>
      <c r="E4369" s="85" t="s">
        <v>8121</v>
      </c>
      <c r="F4369" s="85" t="s">
        <v>3</v>
      </c>
      <c r="G4369" s="85">
        <v>1753126</v>
      </c>
      <c r="H4369" s="89"/>
      <c r="I4369" s="263" t="s">
        <v>8989</v>
      </c>
      <c r="J4369" s="89"/>
      <c r="K4369" s="89"/>
      <c r="L4369" s="89"/>
      <c r="M4369" s="89"/>
      <c r="N4369" s="264">
        <v>0</v>
      </c>
      <c r="O4369" s="264">
        <v>1000</v>
      </c>
      <c r="P4369" s="89" t="s">
        <v>670</v>
      </c>
    </row>
    <row r="4370" spans="1:16" ht="51" hidden="1">
      <c r="A4370" s="261">
        <v>117</v>
      </c>
      <c r="B4370" s="89"/>
      <c r="C4370" s="262" t="s">
        <v>62</v>
      </c>
      <c r="D4370" s="84">
        <v>43641</v>
      </c>
      <c r="E4370" s="85" t="s">
        <v>8122</v>
      </c>
      <c r="F4370" s="85" t="s">
        <v>11</v>
      </c>
      <c r="G4370" s="85">
        <v>957601</v>
      </c>
      <c r="H4370" s="89"/>
      <c r="I4370" s="263" t="s">
        <v>8990</v>
      </c>
      <c r="J4370" s="89"/>
      <c r="K4370" s="89"/>
      <c r="L4370" s="89"/>
      <c r="M4370" s="89"/>
      <c r="N4370" s="264">
        <v>50</v>
      </c>
      <c r="O4370" s="264">
        <v>0</v>
      </c>
      <c r="P4370" s="89" t="s">
        <v>670</v>
      </c>
    </row>
    <row r="4371" spans="1:16" ht="63.75" hidden="1">
      <c r="A4371" s="261">
        <v>340</v>
      </c>
      <c r="B4371" s="89"/>
      <c r="C4371" s="262" t="s">
        <v>147</v>
      </c>
      <c r="D4371" s="84">
        <v>43641</v>
      </c>
      <c r="E4371" s="85" t="s">
        <v>8123</v>
      </c>
      <c r="F4371" s="85" t="s">
        <v>6</v>
      </c>
      <c r="G4371" s="85">
        <v>1073004</v>
      </c>
      <c r="H4371" s="89"/>
      <c r="I4371" s="263" t="s">
        <v>8991</v>
      </c>
      <c r="J4371" s="89"/>
      <c r="K4371" s="89"/>
      <c r="L4371" s="89"/>
      <c r="M4371" s="89"/>
      <c r="N4371" s="264">
        <v>0</v>
      </c>
      <c r="O4371" s="264">
        <v>13205.5</v>
      </c>
      <c r="P4371" s="89" t="s">
        <v>670</v>
      </c>
    </row>
    <row r="4372" spans="1:16" ht="51" hidden="1">
      <c r="A4372" s="261">
        <v>340</v>
      </c>
      <c r="B4372" s="89"/>
      <c r="C4372" s="262" t="s">
        <v>147</v>
      </c>
      <c r="D4372" s="84">
        <v>43641</v>
      </c>
      <c r="E4372" s="85" t="s">
        <v>8124</v>
      </c>
      <c r="F4372" s="85" t="s">
        <v>15</v>
      </c>
      <c r="G4372" s="85">
        <v>1073005</v>
      </c>
      <c r="H4372" s="89"/>
      <c r="I4372" s="263" t="s">
        <v>8992</v>
      </c>
      <c r="J4372" s="89"/>
      <c r="K4372" s="89"/>
      <c r="L4372" s="89"/>
      <c r="M4372" s="89"/>
      <c r="N4372" s="264">
        <v>50</v>
      </c>
      <c r="O4372" s="264">
        <v>0</v>
      </c>
      <c r="P4372" s="89" t="s">
        <v>670</v>
      </c>
    </row>
    <row r="4373" spans="1:16" ht="76.5" hidden="1">
      <c r="A4373" s="261" t="s">
        <v>557</v>
      </c>
      <c r="B4373" s="89"/>
      <c r="C4373" s="262" t="s">
        <v>777</v>
      </c>
      <c r="D4373" s="84">
        <v>43641</v>
      </c>
      <c r="E4373" s="85" t="s">
        <v>8125</v>
      </c>
      <c r="F4373" s="85" t="s">
        <v>6</v>
      </c>
      <c r="G4373" s="85">
        <v>1136067</v>
      </c>
      <c r="H4373" s="89"/>
      <c r="I4373" s="263" t="s">
        <v>8993</v>
      </c>
      <c r="J4373" s="89"/>
      <c r="K4373" s="89"/>
      <c r="L4373" s="89"/>
      <c r="M4373" s="89"/>
      <c r="N4373" s="264">
        <v>0</v>
      </c>
      <c r="O4373" s="264">
        <v>140000</v>
      </c>
      <c r="P4373" s="89" t="s">
        <v>670</v>
      </c>
    </row>
    <row r="4374" spans="1:16" ht="63.75" hidden="1">
      <c r="A4374" s="261">
        <v>513</v>
      </c>
      <c r="B4374" s="89"/>
      <c r="C4374" s="262" t="s">
        <v>171</v>
      </c>
      <c r="D4374" s="84">
        <v>43641</v>
      </c>
      <c r="E4374" s="85" t="s">
        <v>8126</v>
      </c>
      <c r="F4374" s="85" t="s">
        <v>15</v>
      </c>
      <c r="G4374" s="85">
        <v>1073228</v>
      </c>
      <c r="H4374" s="89"/>
      <c r="I4374" s="263" t="s">
        <v>8994</v>
      </c>
      <c r="J4374" s="89"/>
      <c r="K4374" s="89"/>
      <c r="L4374" s="89"/>
      <c r="M4374" s="89"/>
      <c r="N4374" s="264">
        <v>50</v>
      </c>
      <c r="O4374" s="264">
        <v>0</v>
      </c>
      <c r="P4374" s="89" t="s">
        <v>670</v>
      </c>
    </row>
    <row r="4375" spans="1:16" ht="51" hidden="1">
      <c r="A4375" s="261">
        <v>513</v>
      </c>
      <c r="B4375" s="89"/>
      <c r="C4375" s="262" t="s">
        <v>171</v>
      </c>
      <c r="D4375" s="84">
        <v>43641</v>
      </c>
      <c r="E4375" s="85" t="s">
        <v>8127</v>
      </c>
      <c r="F4375" s="85" t="s">
        <v>15</v>
      </c>
      <c r="G4375" s="85">
        <v>1073482</v>
      </c>
      <c r="H4375" s="89"/>
      <c r="I4375" s="263" t="s">
        <v>3312</v>
      </c>
      <c r="J4375" s="89"/>
      <c r="K4375" s="89"/>
      <c r="L4375" s="89"/>
      <c r="M4375" s="89"/>
      <c r="N4375" s="264">
        <v>50</v>
      </c>
      <c r="O4375" s="264">
        <v>0</v>
      </c>
      <c r="P4375" s="89" t="s">
        <v>670</v>
      </c>
    </row>
    <row r="4376" spans="1:16" ht="63.75" hidden="1">
      <c r="A4376" s="261">
        <v>117</v>
      </c>
      <c r="B4376" s="89"/>
      <c r="C4376" s="262" t="s">
        <v>62</v>
      </c>
      <c r="D4376" s="84">
        <v>43641</v>
      </c>
      <c r="E4376" s="85" t="s">
        <v>8128</v>
      </c>
      <c r="F4376" s="85" t="s">
        <v>11</v>
      </c>
      <c r="G4376" s="85">
        <v>957795</v>
      </c>
      <c r="H4376" s="89"/>
      <c r="I4376" s="263" t="s">
        <v>8995</v>
      </c>
      <c r="J4376" s="89"/>
      <c r="K4376" s="89"/>
      <c r="L4376" s="89"/>
      <c r="M4376" s="89"/>
      <c r="N4376" s="264">
        <v>50</v>
      </c>
      <c r="O4376" s="264">
        <v>0</v>
      </c>
      <c r="P4376" s="89" t="s">
        <v>670</v>
      </c>
    </row>
    <row r="4377" spans="1:16" ht="51" hidden="1">
      <c r="A4377" s="261">
        <v>117</v>
      </c>
      <c r="B4377" s="89"/>
      <c r="C4377" s="262" t="s">
        <v>62</v>
      </c>
      <c r="D4377" s="84">
        <v>43641</v>
      </c>
      <c r="E4377" s="85" t="s">
        <v>8129</v>
      </c>
      <c r="F4377" s="85" t="s">
        <v>11</v>
      </c>
      <c r="G4377" s="85">
        <v>957797</v>
      </c>
      <c r="H4377" s="89"/>
      <c r="I4377" s="263" t="s">
        <v>8996</v>
      </c>
      <c r="J4377" s="89"/>
      <c r="K4377" s="89"/>
      <c r="L4377" s="89"/>
      <c r="M4377" s="89"/>
      <c r="N4377" s="264">
        <v>50</v>
      </c>
      <c r="O4377" s="264">
        <v>0</v>
      </c>
      <c r="P4377" s="89" t="s">
        <v>670</v>
      </c>
    </row>
    <row r="4378" spans="1:16" ht="63.75" hidden="1">
      <c r="A4378" s="261">
        <v>41</v>
      </c>
      <c r="B4378" s="89"/>
      <c r="C4378" s="262" t="s">
        <v>47</v>
      </c>
      <c r="D4378" s="84">
        <v>43641</v>
      </c>
      <c r="E4378" s="85" t="s">
        <v>8130</v>
      </c>
      <c r="F4378" s="85" t="s">
        <v>6</v>
      </c>
      <c r="G4378" s="85">
        <v>1136130</v>
      </c>
      <c r="H4378" s="89"/>
      <c r="I4378" s="263" t="s">
        <v>8997</v>
      </c>
      <c r="J4378" s="89"/>
      <c r="K4378" s="89"/>
      <c r="L4378" s="89"/>
      <c r="M4378" s="89"/>
      <c r="N4378" s="264">
        <v>0</v>
      </c>
      <c r="O4378" s="264">
        <v>845640</v>
      </c>
      <c r="P4378" s="89" t="s">
        <v>670</v>
      </c>
    </row>
    <row r="4379" spans="1:16" ht="51" hidden="1">
      <c r="A4379" s="261">
        <v>513</v>
      </c>
      <c r="B4379" s="89"/>
      <c r="C4379" s="262" t="s">
        <v>171</v>
      </c>
      <c r="D4379" s="84">
        <v>43641</v>
      </c>
      <c r="E4379" s="85" t="s">
        <v>8131</v>
      </c>
      <c r="F4379" s="85" t="s">
        <v>15</v>
      </c>
      <c r="G4379" s="85">
        <v>1073615</v>
      </c>
      <c r="H4379" s="89"/>
      <c r="I4379" s="263" t="s">
        <v>8998</v>
      </c>
      <c r="J4379" s="89"/>
      <c r="K4379" s="89"/>
      <c r="L4379" s="89"/>
      <c r="M4379" s="89"/>
      <c r="N4379" s="264">
        <v>50</v>
      </c>
      <c r="O4379" s="264">
        <v>0</v>
      </c>
      <c r="P4379" s="89" t="s">
        <v>670</v>
      </c>
    </row>
    <row r="4380" spans="1:16" ht="38.25" hidden="1">
      <c r="A4380" s="261">
        <v>35</v>
      </c>
      <c r="B4380" s="89"/>
      <c r="C4380" s="262" t="s">
        <v>46</v>
      </c>
      <c r="D4380" s="84">
        <v>43642</v>
      </c>
      <c r="E4380" s="85" t="s">
        <v>8132</v>
      </c>
      <c r="F4380" s="85" t="s">
        <v>3</v>
      </c>
      <c r="G4380" s="85">
        <v>1753588</v>
      </c>
      <c r="H4380" s="89"/>
      <c r="I4380" s="263" t="s">
        <v>2184</v>
      </c>
      <c r="J4380" s="89"/>
      <c r="K4380" s="89"/>
      <c r="L4380" s="89"/>
      <c r="M4380" s="89"/>
      <c r="N4380" s="264">
        <v>0</v>
      </c>
      <c r="O4380" s="264">
        <v>355</v>
      </c>
      <c r="P4380" s="89" t="s">
        <v>670</v>
      </c>
    </row>
    <row r="4381" spans="1:16" ht="51" hidden="1">
      <c r="A4381" s="261" t="s">
        <v>565</v>
      </c>
      <c r="B4381" s="89"/>
      <c r="C4381" s="262" t="s">
        <v>615</v>
      </c>
      <c r="D4381" s="84">
        <v>43642</v>
      </c>
      <c r="E4381" s="85" t="s">
        <v>8133</v>
      </c>
      <c r="F4381" s="85" t="s">
        <v>3</v>
      </c>
      <c r="G4381" s="85">
        <v>1753590</v>
      </c>
      <c r="H4381" s="89"/>
      <c r="I4381" s="263" t="s">
        <v>8999</v>
      </c>
      <c r="J4381" s="89"/>
      <c r="K4381" s="89"/>
      <c r="L4381" s="89"/>
      <c r="M4381" s="89"/>
      <c r="N4381" s="264">
        <v>0</v>
      </c>
      <c r="O4381" s="264">
        <v>4943.07</v>
      </c>
      <c r="P4381" s="89" t="s">
        <v>670</v>
      </c>
    </row>
    <row r="4382" spans="1:16" ht="51" hidden="1">
      <c r="A4382" s="261">
        <v>385</v>
      </c>
      <c r="B4382" s="89"/>
      <c r="C4382" s="262" t="s">
        <v>778</v>
      </c>
      <c r="D4382" s="84">
        <v>43642</v>
      </c>
      <c r="E4382" s="85" t="s">
        <v>8134</v>
      </c>
      <c r="F4382" s="85" t="s">
        <v>3</v>
      </c>
      <c r="G4382" s="85">
        <v>1753568</v>
      </c>
      <c r="H4382" s="89"/>
      <c r="I4382" s="263" t="s">
        <v>9000</v>
      </c>
      <c r="J4382" s="89"/>
      <c r="K4382" s="89"/>
      <c r="L4382" s="89"/>
      <c r="M4382" s="89"/>
      <c r="N4382" s="264">
        <v>0</v>
      </c>
      <c r="O4382" s="264">
        <v>601.30000000000007</v>
      </c>
      <c r="P4382" s="89" t="s">
        <v>670</v>
      </c>
    </row>
    <row r="4383" spans="1:16" ht="51" hidden="1">
      <c r="A4383" s="261" t="s">
        <v>565</v>
      </c>
      <c r="B4383" s="89"/>
      <c r="C4383" s="262" t="s">
        <v>615</v>
      </c>
      <c r="D4383" s="84">
        <v>43642</v>
      </c>
      <c r="E4383" s="85" t="s">
        <v>8135</v>
      </c>
      <c r="F4383" s="85" t="s">
        <v>3</v>
      </c>
      <c r="G4383" s="85">
        <v>1753742</v>
      </c>
      <c r="H4383" s="89"/>
      <c r="I4383" s="263" t="s">
        <v>9001</v>
      </c>
      <c r="J4383" s="89"/>
      <c r="K4383" s="89"/>
      <c r="L4383" s="89"/>
      <c r="M4383" s="89"/>
      <c r="N4383" s="264">
        <v>0</v>
      </c>
      <c r="O4383" s="264">
        <v>92.48</v>
      </c>
      <c r="P4383" s="89" t="s">
        <v>670</v>
      </c>
    </row>
    <row r="4384" spans="1:16" ht="51" hidden="1">
      <c r="A4384" s="261" t="s">
        <v>565</v>
      </c>
      <c r="B4384" s="89"/>
      <c r="C4384" s="262" t="s">
        <v>615</v>
      </c>
      <c r="D4384" s="84">
        <v>43642</v>
      </c>
      <c r="E4384" s="85" t="s">
        <v>8136</v>
      </c>
      <c r="F4384" s="85" t="s">
        <v>3</v>
      </c>
      <c r="G4384" s="85">
        <v>1753737</v>
      </c>
      <c r="H4384" s="89"/>
      <c r="I4384" s="263" t="s">
        <v>9002</v>
      </c>
      <c r="J4384" s="89"/>
      <c r="K4384" s="89"/>
      <c r="L4384" s="89"/>
      <c r="M4384" s="89"/>
      <c r="N4384" s="264">
        <v>0</v>
      </c>
      <c r="O4384" s="264">
        <v>23.900000000000002</v>
      </c>
      <c r="P4384" s="89" t="s">
        <v>670</v>
      </c>
    </row>
    <row r="4385" spans="1:16" ht="51" hidden="1">
      <c r="A4385" s="261">
        <v>592</v>
      </c>
      <c r="B4385" s="89"/>
      <c r="C4385" s="262" t="s">
        <v>645</v>
      </c>
      <c r="D4385" s="84">
        <v>43642</v>
      </c>
      <c r="E4385" s="85" t="s">
        <v>8137</v>
      </c>
      <c r="F4385" s="85" t="s">
        <v>3</v>
      </c>
      <c r="G4385" s="85">
        <v>1753712</v>
      </c>
      <c r="H4385" s="89"/>
      <c r="I4385" s="263" t="s">
        <v>9003</v>
      </c>
      <c r="J4385" s="89"/>
      <c r="K4385" s="89"/>
      <c r="L4385" s="89"/>
      <c r="M4385" s="89"/>
      <c r="N4385" s="264">
        <v>0</v>
      </c>
      <c r="O4385" s="264">
        <v>257</v>
      </c>
      <c r="P4385" s="89" t="s">
        <v>670</v>
      </c>
    </row>
    <row r="4386" spans="1:16" ht="51" hidden="1">
      <c r="A4386" s="261">
        <v>592</v>
      </c>
      <c r="B4386" s="89"/>
      <c r="C4386" s="262" t="s">
        <v>645</v>
      </c>
      <c r="D4386" s="84">
        <v>43642</v>
      </c>
      <c r="E4386" s="85" t="s">
        <v>8138</v>
      </c>
      <c r="F4386" s="85" t="s">
        <v>3</v>
      </c>
      <c r="G4386" s="85">
        <v>1753711</v>
      </c>
      <c r="H4386" s="89"/>
      <c r="I4386" s="263" t="s">
        <v>9004</v>
      </c>
      <c r="J4386" s="89"/>
      <c r="K4386" s="89"/>
      <c r="L4386" s="89"/>
      <c r="M4386" s="89"/>
      <c r="N4386" s="264">
        <v>0</v>
      </c>
      <c r="O4386" s="264">
        <v>30</v>
      </c>
      <c r="P4386" s="89" t="s">
        <v>670</v>
      </c>
    </row>
    <row r="4387" spans="1:16" ht="51" hidden="1">
      <c r="A4387" s="261">
        <v>591</v>
      </c>
      <c r="B4387" s="89"/>
      <c r="C4387" s="262" t="s">
        <v>1364</v>
      </c>
      <c r="D4387" s="84">
        <v>43642</v>
      </c>
      <c r="E4387" s="85" t="s">
        <v>8139</v>
      </c>
      <c r="F4387" s="85" t="s">
        <v>3</v>
      </c>
      <c r="G4387" s="85">
        <v>1753690</v>
      </c>
      <c r="H4387" s="89"/>
      <c r="I4387" s="263" t="s">
        <v>9005</v>
      </c>
      <c r="J4387" s="89"/>
      <c r="K4387" s="89"/>
      <c r="L4387" s="89"/>
      <c r="M4387" s="89"/>
      <c r="N4387" s="264">
        <v>0</v>
      </c>
      <c r="O4387" s="264">
        <v>67.05</v>
      </c>
      <c r="P4387" s="89" t="s">
        <v>670</v>
      </c>
    </row>
    <row r="4388" spans="1:16" ht="51" hidden="1">
      <c r="A4388" s="261">
        <v>47</v>
      </c>
      <c r="B4388" s="89"/>
      <c r="C4388" s="262" t="s">
        <v>49</v>
      </c>
      <c r="D4388" s="84">
        <v>43642</v>
      </c>
      <c r="E4388" s="85" t="s">
        <v>8140</v>
      </c>
      <c r="F4388" s="85" t="s">
        <v>3</v>
      </c>
      <c r="G4388" s="85">
        <v>1753661</v>
      </c>
      <c r="H4388" s="89"/>
      <c r="I4388" s="263" t="s">
        <v>9006</v>
      </c>
      <c r="J4388" s="89"/>
      <c r="K4388" s="89"/>
      <c r="L4388" s="89"/>
      <c r="M4388" s="89"/>
      <c r="N4388" s="264">
        <v>0</v>
      </c>
      <c r="O4388" s="264">
        <v>5.5</v>
      </c>
      <c r="P4388" s="89" t="s">
        <v>670</v>
      </c>
    </row>
    <row r="4389" spans="1:16" ht="63.75" hidden="1">
      <c r="A4389" s="261" t="s">
        <v>565</v>
      </c>
      <c r="B4389" s="89"/>
      <c r="C4389" s="262" t="s">
        <v>615</v>
      </c>
      <c r="D4389" s="84">
        <v>43642</v>
      </c>
      <c r="E4389" s="85" t="s">
        <v>8141</v>
      </c>
      <c r="F4389" s="85" t="s">
        <v>3</v>
      </c>
      <c r="G4389" s="85">
        <v>1753642</v>
      </c>
      <c r="H4389" s="89"/>
      <c r="I4389" s="263" t="s">
        <v>9007</v>
      </c>
      <c r="J4389" s="89"/>
      <c r="K4389" s="89"/>
      <c r="L4389" s="89"/>
      <c r="M4389" s="89"/>
      <c r="N4389" s="264">
        <v>0</v>
      </c>
      <c r="O4389" s="264">
        <v>8200</v>
      </c>
      <c r="P4389" s="89" t="s">
        <v>670</v>
      </c>
    </row>
    <row r="4390" spans="1:16" ht="38.25" hidden="1">
      <c r="A4390" s="261">
        <v>291</v>
      </c>
      <c r="B4390" s="89"/>
      <c r="C4390" s="262" t="s">
        <v>129</v>
      </c>
      <c r="D4390" s="84">
        <v>43642</v>
      </c>
      <c r="E4390" s="85" t="s">
        <v>8142</v>
      </c>
      <c r="F4390" s="85" t="s">
        <v>3</v>
      </c>
      <c r="G4390" s="85">
        <v>1753451</v>
      </c>
      <c r="H4390" s="89"/>
      <c r="I4390" s="263" t="s">
        <v>9008</v>
      </c>
      <c r="J4390" s="89"/>
      <c r="K4390" s="89"/>
      <c r="L4390" s="89"/>
      <c r="M4390" s="89"/>
      <c r="N4390" s="264">
        <v>0</v>
      </c>
      <c r="O4390" s="264">
        <v>70</v>
      </c>
      <c r="P4390" s="89" t="s">
        <v>670</v>
      </c>
    </row>
    <row r="4391" spans="1:16" ht="51" hidden="1">
      <c r="A4391" s="261">
        <v>580</v>
      </c>
      <c r="B4391" s="89"/>
      <c r="C4391" s="262" t="s">
        <v>180</v>
      </c>
      <c r="D4391" s="84">
        <v>43642</v>
      </c>
      <c r="E4391" s="85" t="s">
        <v>8143</v>
      </c>
      <c r="F4391" s="85" t="s">
        <v>3</v>
      </c>
      <c r="G4391" s="85">
        <v>1753563</v>
      </c>
      <c r="H4391" s="89"/>
      <c r="I4391" s="263" t="s">
        <v>9009</v>
      </c>
      <c r="J4391" s="89"/>
      <c r="K4391" s="89"/>
      <c r="L4391" s="89"/>
      <c r="M4391" s="89"/>
      <c r="N4391" s="264">
        <v>0</v>
      </c>
      <c r="O4391" s="264">
        <v>8266.0499999999993</v>
      </c>
      <c r="P4391" s="89" t="s">
        <v>670</v>
      </c>
    </row>
    <row r="4392" spans="1:16" ht="51" hidden="1">
      <c r="A4392" s="261">
        <v>660</v>
      </c>
      <c r="B4392" s="89"/>
      <c r="C4392" s="262" t="s">
        <v>188</v>
      </c>
      <c r="D4392" s="84">
        <v>43642</v>
      </c>
      <c r="E4392" s="85" t="s">
        <v>8144</v>
      </c>
      <c r="F4392" s="85" t="s">
        <v>3</v>
      </c>
      <c r="G4392" s="85">
        <v>1753558</v>
      </c>
      <c r="H4392" s="89"/>
      <c r="I4392" s="263" t="s">
        <v>9010</v>
      </c>
      <c r="J4392" s="89"/>
      <c r="K4392" s="89"/>
      <c r="L4392" s="89"/>
      <c r="M4392" s="89"/>
      <c r="N4392" s="264">
        <v>0</v>
      </c>
      <c r="O4392" s="264">
        <v>47</v>
      </c>
      <c r="P4392" s="89" t="s">
        <v>741</v>
      </c>
    </row>
    <row r="4393" spans="1:16" ht="51" hidden="1">
      <c r="A4393" s="261">
        <v>291</v>
      </c>
      <c r="B4393" s="89"/>
      <c r="C4393" s="262" t="s">
        <v>129</v>
      </c>
      <c r="D4393" s="84">
        <v>43642</v>
      </c>
      <c r="E4393" s="85" t="s">
        <v>8145</v>
      </c>
      <c r="F4393" s="85" t="s">
        <v>3</v>
      </c>
      <c r="G4393" s="85">
        <v>1753530</v>
      </c>
      <c r="H4393" s="89"/>
      <c r="I4393" s="263" t="s">
        <v>9011</v>
      </c>
      <c r="J4393" s="89"/>
      <c r="K4393" s="89"/>
      <c r="L4393" s="89"/>
      <c r="M4393" s="89"/>
      <c r="N4393" s="264">
        <v>0</v>
      </c>
      <c r="O4393" s="264">
        <v>6328.03</v>
      </c>
      <c r="P4393" s="89" t="s">
        <v>670</v>
      </c>
    </row>
    <row r="4394" spans="1:16" ht="51" hidden="1">
      <c r="A4394" s="261">
        <v>291</v>
      </c>
      <c r="B4394" s="89"/>
      <c r="C4394" s="262" t="s">
        <v>129</v>
      </c>
      <c r="D4394" s="84">
        <v>43642</v>
      </c>
      <c r="E4394" s="85" t="s">
        <v>8146</v>
      </c>
      <c r="F4394" s="85" t="s">
        <v>3</v>
      </c>
      <c r="G4394" s="85">
        <v>1753521</v>
      </c>
      <c r="H4394" s="89"/>
      <c r="I4394" s="263" t="s">
        <v>9012</v>
      </c>
      <c r="J4394" s="89"/>
      <c r="K4394" s="89"/>
      <c r="L4394" s="89"/>
      <c r="M4394" s="89"/>
      <c r="N4394" s="264">
        <v>0</v>
      </c>
      <c r="O4394" s="264">
        <v>2111091.14</v>
      </c>
      <c r="P4394" s="89" t="s">
        <v>670</v>
      </c>
    </row>
    <row r="4395" spans="1:16" ht="51" hidden="1">
      <c r="A4395" s="261" t="s">
        <v>565</v>
      </c>
      <c r="B4395" s="89"/>
      <c r="C4395" s="262" t="s">
        <v>615</v>
      </c>
      <c r="D4395" s="84">
        <v>43642</v>
      </c>
      <c r="E4395" s="85" t="s">
        <v>8147</v>
      </c>
      <c r="F4395" s="85" t="s">
        <v>3</v>
      </c>
      <c r="G4395" s="85">
        <v>1753502</v>
      </c>
      <c r="H4395" s="89"/>
      <c r="I4395" s="263" t="s">
        <v>9013</v>
      </c>
      <c r="J4395" s="89"/>
      <c r="K4395" s="89"/>
      <c r="L4395" s="89"/>
      <c r="M4395" s="89"/>
      <c r="N4395" s="264">
        <v>0</v>
      </c>
      <c r="O4395" s="264">
        <v>23.17</v>
      </c>
      <c r="P4395" s="89" t="s">
        <v>670</v>
      </c>
    </row>
    <row r="4396" spans="1:16" ht="51" hidden="1">
      <c r="A4396" s="261" t="s">
        <v>565</v>
      </c>
      <c r="B4396" s="89"/>
      <c r="C4396" s="262" t="s">
        <v>615</v>
      </c>
      <c r="D4396" s="84">
        <v>43642</v>
      </c>
      <c r="E4396" s="85" t="s">
        <v>8148</v>
      </c>
      <c r="F4396" s="85" t="s">
        <v>3</v>
      </c>
      <c r="G4396" s="85">
        <v>1753500</v>
      </c>
      <c r="H4396" s="89"/>
      <c r="I4396" s="263" t="s">
        <v>9014</v>
      </c>
      <c r="J4396" s="89"/>
      <c r="K4396" s="89"/>
      <c r="L4396" s="89"/>
      <c r="M4396" s="89"/>
      <c r="N4396" s="264">
        <v>0</v>
      </c>
      <c r="O4396" s="264">
        <v>204</v>
      </c>
      <c r="P4396" s="89" t="s">
        <v>670</v>
      </c>
    </row>
    <row r="4397" spans="1:16" ht="51" hidden="1">
      <c r="A4397" s="261">
        <v>16</v>
      </c>
      <c r="B4397" s="89"/>
      <c r="C4397" s="262" t="s">
        <v>43</v>
      </c>
      <c r="D4397" s="84">
        <v>43642</v>
      </c>
      <c r="E4397" s="85" t="s">
        <v>8149</v>
      </c>
      <c r="F4397" s="85" t="s">
        <v>3</v>
      </c>
      <c r="G4397" s="85">
        <v>1753474</v>
      </c>
      <c r="H4397" s="89"/>
      <c r="I4397" s="263" t="s">
        <v>9015</v>
      </c>
      <c r="J4397" s="89"/>
      <c r="K4397" s="89"/>
      <c r="L4397" s="89"/>
      <c r="M4397" s="89"/>
      <c r="N4397" s="264">
        <v>0</v>
      </c>
      <c r="O4397" s="264">
        <v>248336.26</v>
      </c>
      <c r="P4397" s="89" t="s">
        <v>670</v>
      </c>
    </row>
    <row r="4398" spans="1:16" ht="63.75" hidden="1">
      <c r="A4398" s="261" t="s">
        <v>556</v>
      </c>
      <c r="B4398" s="89"/>
      <c r="C4398" s="262" t="s">
        <v>616</v>
      </c>
      <c r="D4398" s="84">
        <v>43642</v>
      </c>
      <c r="E4398" s="85" t="s">
        <v>8150</v>
      </c>
      <c r="F4398" s="85" t="s">
        <v>3</v>
      </c>
      <c r="G4398" s="85">
        <v>1753469</v>
      </c>
      <c r="H4398" s="89"/>
      <c r="I4398" s="263" t="s">
        <v>9016</v>
      </c>
      <c r="J4398" s="89"/>
      <c r="K4398" s="89"/>
      <c r="L4398" s="89"/>
      <c r="M4398" s="89"/>
      <c r="N4398" s="264">
        <v>0</v>
      </c>
      <c r="O4398" s="264">
        <v>287</v>
      </c>
      <c r="P4398" s="89" t="s">
        <v>670</v>
      </c>
    </row>
    <row r="4399" spans="1:16" ht="63.75" hidden="1">
      <c r="A4399" s="261">
        <v>578</v>
      </c>
      <c r="B4399" s="89"/>
      <c r="C4399" s="262" t="s">
        <v>179</v>
      </c>
      <c r="D4399" s="84">
        <v>43642</v>
      </c>
      <c r="E4399" s="85" t="s">
        <v>8151</v>
      </c>
      <c r="F4399" s="85" t="s">
        <v>3</v>
      </c>
      <c r="G4399" s="85">
        <v>1753468</v>
      </c>
      <c r="H4399" s="89"/>
      <c r="I4399" s="263" t="s">
        <v>9017</v>
      </c>
      <c r="J4399" s="89"/>
      <c r="K4399" s="89"/>
      <c r="L4399" s="89"/>
      <c r="M4399" s="89"/>
      <c r="N4399" s="264">
        <v>0</v>
      </c>
      <c r="O4399" s="264">
        <v>726</v>
      </c>
      <c r="P4399" s="89" t="s">
        <v>670</v>
      </c>
    </row>
    <row r="4400" spans="1:16" ht="51" hidden="1">
      <c r="A4400" s="261" t="s">
        <v>565</v>
      </c>
      <c r="B4400" s="89"/>
      <c r="C4400" s="262" t="s">
        <v>615</v>
      </c>
      <c r="D4400" s="84">
        <v>43642</v>
      </c>
      <c r="E4400" s="85" t="s">
        <v>8152</v>
      </c>
      <c r="F4400" s="85" t="s">
        <v>3</v>
      </c>
      <c r="G4400" s="85">
        <v>1753550</v>
      </c>
      <c r="H4400" s="89"/>
      <c r="I4400" s="263" t="s">
        <v>9018</v>
      </c>
      <c r="J4400" s="89"/>
      <c r="K4400" s="89"/>
      <c r="L4400" s="89"/>
      <c r="M4400" s="89"/>
      <c r="N4400" s="264">
        <v>0</v>
      </c>
      <c r="O4400" s="264">
        <v>88</v>
      </c>
      <c r="P4400" s="89" t="s">
        <v>670</v>
      </c>
    </row>
    <row r="4401" spans="1:16" ht="51" hidden="1">
      <c r="A4401" s="261" t="s">
        <v>565</v>
      </c>
      <c r="B4401" s="89"/>
      <c r="C4401" s="262" t="s">
        <v>615</v>
      </c>
      <c r="D4401" s="84">
        <v>43642</v>
      </c>
      <c r="E4401" s="85" t="s">
        <v>8153</v>
      </c>
      <c r="F4401" s="85" t="s">
        <v>3</v>
      </c>
      <c r="G4401" s="85">
        <v>1753548</v>
      </c>
      <c r="H4401" s="89"/>
      <c r="I4401" s="263" t="s">
        <v>9019</v>
      </c>
      <c r="J4401" s="89"/>
      <c r="K4401" s="89"/>
      <c r="L4401" s="89"/>
      <c r="M4401" s="89"/>
      <c r="N4401" s="264">
        <v>0</v>
      </c>
      <c r="O4401" s="264">
        <v>14</v>
      </c>
      <c r="P4401" s="89" t="s">
        <v>670</v>
      </c>
    </row>
    <row r="4402" spans="1:16" ht="51" hidden="1">
      <c r="A4402" s="261" t="s">
        <v>565</v>
      </c>
      <c r="B4402" s="89"/>
      <c r="C4402" s="262" t="s">
        <v>615</v>
      </c>
      <c r="D4402" s="84">
        <v>43642</v>
      </c>
      <c r="E4402" s="85" t="s">
        <v>8154</v>
      </c>
      <c r="F4402" s="85" t="s">
        <v>3</v>
      </c>
      <c r="G4402" s="85">
        <v>1753547</v>
      </c>
      <c r="H4402" s="89"/>
      <c r="I4402" s="263" t="s">
        <v>9020</v>
      </c>
      <c r="J4402" s="89"/>
      <c r="K4402" s="89"/>
      <c r="L4402" s="89"/>
      <c r="M4402" s="89"/>
      <c r="N4402" s="264">
        <v>0</v>
      </c>
      <c r="O4402" s="264">
        <v>34</v>
      </c>
      <c r="P4402" s="89" t="s">
        <v>670</v>
      </c>
    </row>
    <row r="4403" spans="1:16" ht="63.75" hidden="1">
      <c r="A4403" s="261">
        <v>599</v>
      </c>
      <c r="B4403" s="89"/>
      <c r="C4403" s="262" t="s">
        <v>1366</v>
      </c>
      <c r="D4403" s="84">
        <v>43642</v>
      </c>
      <c r="E4403" s="85" t="s">
        <v>8155</v>
      </c>
      <c r="F4403" s="85" t="s">
        <v>3</v>
      </c>
      <c r="G4403" s="85">
        <v>1753542</v>
      </c>
      <c r="H4403" s="89"/>
      <c r="I4403" s="263" t="s">
        <v>9021</v>
      </c>
      <c r="J4403" s="89"/>
      <c r="K4403" s="89"/>
      <c r="L4403" s="89"/>
      <c r="M4403" s="89"/>
      <c r="N4403" s="264">
        <v>0</v>
      </c>
      <c r="O4403" s="264">
        <v>1140.8</v>
      </c>
      <c r="P4403" s="89" t="s">
        <v>670</v>
      </c>
    </row>
    <row r="4404" spans="1:16" ht="63.75" hidden="1">
      <c r="A4404" s="261">
        <v>599</v>
      </c>
      <c r="B4404" s="89"/>
      <c r="C4404" s="262" t="s">
        <v>1366</v>
      </c>
      <c r="D4404" s="84">
        <v>43642</v>
      </c>
      <c r="E4404" s="85" t="s">
        <v>8156</v>
      </c>
      <c r="F4404" s="85" t="s">
        <v>3</v>
      </c>
      <c r="G4404" s="85">
        <v>1753538</v>
      </c>
      <c r="H4404" s="89"/>
      <c r="I4404" s="263" t="s">
        <v>9022</v>
      </c>
      <c r="J4404" s="89"/>
      <c r="K4404" s="89"/>
      <c r="L4404" s="89"/>
      <c r="M4404" s="89"/>
      <c r="N4404" s="264">
        <v>0</v>
      </c>
      <c r="O4404" s="264">
        <v>2</v>
      </c>
      <c r="P4404" s="89" t="s">
        <v>670</v>
      </c>
    </row>
    <row r="4405" spans="1:16" ht="63.75" hidden="1">
      <c r="A4405" s="261" t="s">
        <v>565</v>
      </c>
      <c r="B4405" s="89"/>
      <c r="C4405" s="262" t="s">
        <v>615</v>
      </c>
      <c r="D4405" s="84">
        <v>43642</v>
      </c>
      <c r="E4405" s="85" t="s">
        <v>8157</v>
      </c>
      <c r="F4405" s="85" t="s">
        <v>3</v>
      </c>
      <c r="G4405" s="85">
        <v>1753462</v>
      </c>
      <c r="H4405" s="89"/>
      <c r="I4405" s="263" t="s">
        <v>9023</v>
      </c>
      <c r="J4405" s="89"/>
      <c r="K4405" s="89"/>
      <c r="L4405" s="89"/>
      <c r="M4405" s="89"/>
      <c r="N4405" s="264">
        <v>0</v>
      </c>
      <c r="O4405" s="264">
        <v>19.16</v>
      </c>
      <c r="P4405" s="89" t="s">
        <v>670</v>
      </c>
    </row>
    <row r="4406" spans="1:16" ht="51" hidden="1">
      <c r="A4406" s="261">
        <v>593</v>
      </c>
      <c r="B4406" s="89"/>
      <c r="C4406" s="262" t="s">
        <v>612</v>
      </c>
      <c r="D4406" s="84">
        <v>43642</v>
      </c>
      <c r="E4406" s="85" t="s">
        <v>8158</v>
      </c>
      <c r="F4406" s="85" t="s">
        <v>3</v>
      </c>
      <c r="G4406" s="85">
        <v>1753473</v>
      </c>
      <c r="H4406" s="89"/>
      <c r="I4406" s="263" t="s">
        <v>9024</v>
      </c>
      <c r="J4406" s="89"/>
      <c r="K4406" s="89"/>
      <c r="L4406" s="89"/>
      <c r="M4406" s="89"/>
      <c r="N4406" s="264">
        <v>0</v>
      </c>
      <c r="O4406" s="264">
        <v>1300</v>
      </c>
      <c r="P4406" s="89" t="s">
        <v>670</v>
      </c>
    </row>
    <row r="4407" spans="1:16" ht="51" hidden="1">
      <c r="A4407" s="261">
        <v>599</v>
      </c>
      <c r="B4407" s="89"/>
      <c r="C4407" s="262" t="s">
        <v>1366</v>
      </c>
      <c r="D4407" s="84">
        <v>43642</v>
      </c>
      <c r="E4407" s="85" t="s">
        <v>8159</v>
      </c>
      <c r="F4407" s="85" t="s">
        <v>3</v>
      </c>
      <c r="G4407" s="85">
        <v>1753486</v>
      </c>
      <c r="H4407" s="89"/>
      <c r="I4407" s="263" t="s">
        <v>9025</v>
      </c>
      <c r="J4407" s="89"/>
      <c r="K4407" s="89"/>
      <c r="L4407" s="89"/>
      <c r="M4407" s="89"/>
      <c r="N4407" s="264">
        <v>0</v>
      </c>
      <c r="O4407" s="264">
        <v>2</v>
      </c>
      <c r="P4407" s="89" t="s">
        <v>670</v>
      </c>
    </row>
    <row r="4408" spans="1:16" ht="38.25" hidden="1">
      <c r="A4408" s="261" t="s">
        <v>565</v>
      </c>
      <c r="B4408" s="89"/>
      <c r="C4408" s="262" t="s">
        <v>615</v>
      </c>
      <c r="D4408" s="84">
        <v>43642</v>
      </c>
      <c r="E4408" s="85" t="s">
        <v>8160</v>
      </c>
      <c r="F4408" s="85" t="s">
        <v>3</v>
      </c>
      <c r="G4408" s="85">
        <v>1753488</v>
      </c>
      <c r="H4408" s="89"/>
      <c r="I4408" s="263" t="s">
        <v>9026</v>
      </c>
      <c r="J4408" s="89"/>
      <c r="K4408" s="89"/>
      <c r="L4408" s="89"/>
      <c r="M4408" s="89"/>
      <c r="N4408" s="264">
        <v>0</v>
      </c>
      <c r="O4408" s="264">
        <v>1288</v>
      </c>
      <c r="P4408" s="89" t="s">
        <v>670</v>
      </c>
    </row>
    <row r="4409" spans="1:16" ht="38.25" hidden="1">
      <c r="A4409" s="261">
        <v>226</v>
      </c>
      <c r="B4409" s="89"/>
      <c r="C4409" s="262" t="s">
        <v>107</v>
      </c>
      <c r="D4409" s="84">
        <v>43642</v>
      </c>
      <c r="E4409" s="85" t="s">
        <v>8161</v>
      </c>
      <c r="F4409" s="85" t="s">
        <v>3</v>
      </c>
      <c r="G4409" s="85">
        <v>1753490</v>
      </c>
      <c r="H4409" s="89"/>
      <c r="I4409" s="263" t="s">
        <v>9027</v>
      </c>
      <c r="J4409" s="89"/>
      <c r="K4409" s="89"/>
      <c r="L4409" s="89"/>
      <c r="M4409" s="89"/>
      <c r="N4409" s="264">
        <v>0</v>
      </c>
      <c r="O4409" s="264">
        <v>223.20000000000002</v>
      </c>
      <c r="P4409" s="89" t="s">
        <v>670</v>
      </c>
    </row>
    <row r="4410" spans="1:16" ht="51" hidden="1">
      <c r="A4410" s="261">
        <v>117</v>
      </c>
      <c r="B4410" s="89"/>
      <c r="C4410" s="262" t="s">
        <v>62</v>
      </c>
      <c r="D4410" s="84">
        <v>43642</v>
      </c>
      <c r="E4410" s="85" t="s">
        <v>8162</v>
      </c>
      <c r="F4410" s="85" t="s">
        <v>11</v>
      </c>
      <c r="G4410" s="85">
        <v>957941</v>
      </c>
      <c r="H4410" s="89"/>
      <c r="I4410" s="263" t="s">
        <v>9028</v>
      </c>
      <c r="J4410" s="89"/>
      <c r="K4410" s="89"/>
      <c r="L4410" s="89"/>
      <c r="M4410" s="89"/>
      <c r="N4410" s="264">
        <v>50</v>
      </c>
      <c r="O4410" s="264">
        <v>0</v>
      </c>
      <c r="P4410" s="89" t="s">
        <v>670</v>
      </c>
    </row>
    <row r="4411" spans="1:16" ht="63.75" hidden="1">
      <c r="A4411" s="261">
        <v>287</v>
      </c>
      <c r="B4411" s="89"/>
      <c r="C4411" s="262" t="s">
        <v>126</v>
      </c>
      <c r="D4411" s="84">
        <v>43642</v>
      </c>
      <c r="E4411" s="85" t="s">
        <v>8163</v>
      </c>
      <c r="F4411" s="85" t="s">
        <v>11</v>
      </c>
      <c r="G4411" s="85">
        <v>1074068</v>
      </c>
      <c r="H4411" s="89"/>
      <c r="I4411" s="263" t="s">
        <v>9029</v>
      </c>
      <c r="J4411" s="89"/>
      <c r="K4411" s="89"/>
      <c r="L4411" s="89"/>
      <c r="M4411" s="89"/>
      <c r="N4411" s="264">
        <v>50</v>
      </c>
      <c r="O4411" s="264">
        <v>0</v>
      </c>
      <c r="P4411" s="89" t="s">
        <v>670</v>
      </c>
    </row>
    <row r="4412" spans="1:16" ht="76.5" hidden="1">
      <c r="A4412" s="261">
        <v>35</v>
      </c>
      <c r="B4412" s="89"/>
      <c r="C4412" s="262" t="s">
        <v>46</v>
      </c>
      <c r="D4412" s="84">
        <v>43642</v>
      </c>
      <c r="E4412" s="85" t="s">
        <v>8164</v>
      </c>
      <c r="F4412" s="85" t="s">
        <v>671</v>
      </c>
      <c r="G4412" s="85">
        <v>536327</v>
      </c>
      <c r="H4412" s="89"/>
      <c r="I4412" s="263" t="s">
        <v>9030</v>
      </c>
      <c r="J4412" s="89"/>
      <c r="K4412" s="89"/>
      <c r="L4412" s="89"/>
      <c r="M4412" s="89"/>
      <c r="N4412" s="264">
        <v>0</v>
      </c>
      <c r="O4412" s="264">
        <v>10304.530000000001</v>
      </c>
      <c r="P4412" s="89" t="s">
        <v>670</v>
      </c>
    </row>
    <row r="4413" spans="1:16" ht="76.5" hidden="1">
      <c r="A4413" s="261" t="s">
        <v>563</v>
      </c>
      <c r="B4413" s="89"/>
      <c r="C4413" s="262" t="s">
        <v>614</v>
      </c>
      <c r="D4413" s="84">
        <v>43642</v>
      </c>
      <c r="E4413" s="85" t="s">
        <v>8164</v>
      </c>
      <c r="F4413" s="85" t="s">
        <v>671</v>
      </c>
      <c r="G4413" s="85">
        <v>536400</v>
      </c>
      <c r="H4413" s="89"/>
      <c r="I4413" s="263" t="s">
        <v>9031</v>
      </c>
      <c r="J4413" s="89"/>
      <c r="K4413" s="89"/>
      <c r="L4413" s="89"/>
      <c r="M4413" s="89"/>
      <c r="N4413" s="264">
        <v>0</v>
      </c>
      <c r="O4413" s="264">
        <v>104288.19</v>
      </c>
      <c r="P4413" s="89" t="s">
        <v>670</v>
      </c>
    </row>
    <row r="4414" spans="1:16" ht="76.5" hidden="1">
      <c r="A4414" s="261" t="s">
        <v>563</v>
      </c>
      <c r="B4414" s="89"/>
      <c r="C4414" s="262" t="s">
        <v>614</v>
      </c>
      <c r="D4414" s="84">
        <v>43642</v>
      </c>
      <c r="E4414" s="85" t="s">
        <v>8164</v>
      </c>
      <c r="F4414" s="85" t="s">
        <v>671</v>
      </c>
      <c r="G4414" s="85">
        <v>536401</v>
      </c>
      <c r="H4414" s="89"/>
      <c r="I4414" s="263" t="s">
        <v>9032</v>
      </c>
      <c r="J4414" s="89"/>
      <c r="K4414" s="89"/>
      <c r="L4414" s="89"/>
      <c r="M4414" s="89"/>
      <c r="N4414" s="264">
        <v>0</v>
      </c>
      <c r="O4414" s="264">
        <v>132409.21</v>
      </c>
      <c r="P4414" s="89" t="s">
        <v>670</v>
      </c>
    </row>
    <row r="4415" spans="1:16" ht="76.5" hidden="1">
      <c r="A4415" s="261">
        <v>35</v>
      </c>
      <c r="B4415" s="89"/>
      <c r="C4415" s="262" t="s">
        <v>46</v>
      </c>
      <c r="D4415" s="84">
        <v>43642</v>
      </c>
      <c r="E4415" s="85" t="s">
        <v>8164</v>
      </c>
      <c r="F4415" s="85" t="s">
        <v>671</v>
      </c>
      <c r="G4415" s="85">
        <v>536323</v>
      </c>
      <c r="H4415" s="89"/>
      <c r="I4415" s="263" t="s">
        <v>9033</v>
      </c>
      <c r="J4415" s="89"/>
      <c r="K4415" s="89"/>
      <c r="L4415" s="89"/>
      <c r="M4415" s="89"/>
      <c r="N4415" s="264">
        <v>0</v>
      </c>
      <c r="O4415" s="264">
        <v>4711.7299999999996</v>
      </c>
      <c r="P4415" s="89" t="s">
        <v>670</v>
      </c>
    </row>
    <row r="4416" spans="1:16" ht="63.75" hidden="1">
      <c r="A4416" s="261">
        <v>35</v>
      </c>
      <c r="B4416" s="89"/>
      <c r="C4416" s="262" t="s">
        <v>46</v>
      </c>
      <c r="D4416" s="84">
        <v>43642</v>
      </c>
      <c r="E4416" s="85" t="s">
        <v>8164</v>
      </c>
      <c r="F4416" s="85" t="s">
        <v>671</v>
      </c>
      <c r="G4416" s="85">
        <v>536402</v>
      </c>
      <c r="H4416" s="89"/>
      <c r="I4416" s="263" t="s">
        <v>9034</v>
      </c>
      <c r="J4416" s="89"/>
      <c r="K4416" s="89"/>
      <c r="L4416" s="89"/>
      <c r="M4416" s="89"/>
      <c r="N4416" s="264">
        <v>0</v>
      </c>
      <c r="O4416" s="264">
        <v>13021.22</v>
      </c>
      <c r="P4416" s="89" t="s">
        <v>670</v>
      </c>
    </row>
    <row r="4417" spans="1:16" ht="76.5" hidden="1">
      <c r="A4417" s="261">
        <v>513</v>
      </c>
      <c r="B4417" s="89"/>
      <c r="C4417" s="262" t="s">
        <v>171</v>
      </c>
      <c r="D4417" s="84">
        <v>43642</v>
      </c>
      <c r="E4417" s="85" t="s">
        <v>8165</v>
      </c>
      <c r="F4417" s="85" t="s">
        <v>15</v>
      </c>
      <c r="G4417" s="85">
        <v>1074078</v>
      </c>
      <c r="H4417" s="89"/>
      <c r="I4417" s="263" t="s">
        <v>9035</v>
      </c>
      <c r="J4417" s="89"/>
      <c r="K4417" s="89"/>
      <c r="L4417" s="89"/>
      <c r="M4417" s="89"/>
      <c r="N4417" s="264">
        <v>50</v>
      </c>
      <c r="O4417" s="264">
        <v>0</v>
      </c>
      <c r="P4417" s="89" t="s">
        <v>670</v>
      </c>
    </row>
    <row r="4418" spans="1:16" ht="76.5" hidden="1">
      <c r="A4418" s="261" t="s">
        <v>563</v>
      </c>
      <c r="B4418" s="89"/>
      <c r="C4418" s="262" t="s">
        <v>614</v>
      </c>
      <c r="D4418" s="84">
        <v>43642</v>
      </c>
      <c r="E4418" s="85" t="s">
        <v>8166</v>
      </c>
      <c r="F4418" s="85" t="s">
        <v>671</v>
      </c>
      <c r="G4418" s="85">
        <v>536408</v>
      </c>
      <c r="H4418" s="89"/>
      <c r="I4418" s="263" t="s">
        <v>9036</v>
      </c>
      <c r="J4418" s="89"/>
      <c r="K4418" s="89"/>
      <c r="L4418" s="89"/>
      <c r="M4418" s="89"/>
      <c r="N4418" s="264">
        <v>0</v>
      </c>
      <c r="O4418" s="264">
        <v>99251.07</v>
      </c>
      <c r="P4418" s="89" t="s">
        <v>670</v>
      </c>
    </row>
    <row r="4419" spans="1:16" ht="76.5" hidden="1">
      <c r="A4419" s="261" t="s">
        <v>563</v>
      </c>
      <c r="B4419" s="89"/>
      <c r="C4419" s="262" t="s">
        <v>614</v>
      </c>
      <c r="D4419" s="84">
        <v>43642</v>
      </c>
      <c r="E4419" s="85" t="s">
        <v>8166</v>
      </c>
      <c r="F4419" s="85" t="s">
        <v>671</v>
      </c>
      <c r="G4419" s="85">
        <v>536409</v>
      </c>
      <c r="H4419" s="89"/>
      <c r="I4419" s="263" t="s">
        <v>9037</v>
      </c>
      <c r="J4419" s="89"/>
      <c r="K4419" s="89"/>
      <c r="L4419" s="89"/>
      <c r="M4419" s="89"/>
      <c r="N4419" s="264">
        <v>0</v>
      </c>
      <c r="O4419" s="264">
        <v>125185.64</v>
      </c>
      <c r="P4419" s="89" t="s">
        <v>670</v>
      </c>
    </row>
    <row r="4420" spans="1:16" ht="76.5" hidden="1">
      <c r="A4420" s="261">
        <v>35</v>
      </c>
      <c r="B4420" s="89"/>
      <c r="C4420" s="262" t="s">
        <v>46</v>
      </c>
      <c r="D4420" s="84">
        <v>43642</v>
      </c>
      <c r="E4420" s="85" t="s">
        <v>8167</v>
      </c>
      <c r="F4420" s="85" t="s">
        <v>671</v>
      </c>
      <c r="G4420" s="85">
        <v>536407</v>
      </c>
      <c r="H4420" s="89"/>
      <c r="I4420" s="263" t="s">
        <v>9038</v>
      </c>
      <c r="J4420" s="89"/>
      <c r="K4420" s="89"/>
      <c r="L4420" s="89"/>
      <c r="M4420" s="89"/>
      <c r="N4420" s="264">
        <v>0</v>
      </c>
      <c r="O4420" s="264">
        <v>10304.530000000001</v>
      </c>
      <c r="P4420" s="89" t="s">
        <v>670</v>
      </c>
    </row>
    <row r="4421" spans="1:16" ht="63.75" hidden="1">
      <c r="A4421" s="261">
        <v>35</v>
      </c>
      <c r="B4421" s="89"/>
      <c r="C4421" s="262" t="s">
        <v>46</v>
      </c>
      <c r="D4421" s="84">
        <v>43642</v>
      </c>
      <c r="E4421" s="85" t="s">
        <v>8167</v>
      </c>
      <c r="F4421" s="85" t="s">
        <v>671</v>
      </c>
      <c r="G4421" s="85">
        <v>536406</v>
      </c>
      <c r="H4421" s="89"/>
      <c r="I4421" s="263" t="s">
        <v>9039</v>
      </c>
      <c r="J4421" s="89"/>
      <c r="K4421" s="89"/>
      <c r="L4421" s="89"/>
      <c r="M4421" s="89"/>
      <c r="N4421" s="264">
        <v>0</v>
      </c>
      <c r="O4421" s="264">
        <v>4711.7299999999996</v>
      </c>
      <c r="P4421" s="89" t="s">
        <v>670</v>
      </c>
    </row>
    <row r="4422" spans="1:16" ht="38.25" hidden="1">
      <c r="A4422" s="261">
        <v>291</v>
      </c>
      <c r="B4422" s="89"/>
      <c r="C4422" s="262" t="s">
        <v>129</v>
      </c>
      <c r="D4422" s="84">
        <v>43642</v>
      </c>
      <c r="E4422" s="85" t="s">
        <v>8168</v>
      </c>
      <c r="F4422" s="85" t="s">
        <v>6</v>
      </c>
      <c r="G4422" s="85">
        <v>1136559</v>
      </c>
      <c r="H4422" s="89"/>
      <c r="I4422" s="263" t="s">
        <v>9040</v>
      </c>
      <c r="J4422" s="89"/>
      <c r="K4422" s="89"/>
      <c r="L4422" s="89"/>
      <c r="M4422" s="89"/>
      <c r="N4422" s="264">
        <v>0</v>
      </c>
      <c r="O4422" s="264">
        <v>50000</v>
      </c>
      <c r="P4422" s="89" t="s">
        <v>670</v>
      </c>
    </row>
    <row r="4423" spans="1:16" ht="76.5" hidden="1">
      <c r="A4423" s="261" t="s">
        <v>557</v>
      </c>
      <c r="B4423" s="89"/>
      <c r="C4423" s="262" t="s">
        <v>777</v>
      </c>
      <c r="D4423" s="84">
        <v>43642</v>
      </c>
      <c r="E4423" s="85" t="s">
        <v>8169</v>
      </c>
      <c r="F4423" s="85" t="s">
        <v>6</v>
      </c>
      <c r="G4423" s="85">
        <v>1136798</v>
      </c>
      <c r="H4423" s="89"/>
      <c r="I4423" s="263" t="s">
        <v>9041</v>
      </c>
      <c r="J4423" s="89"/>
      <c r="K4423" s="89"/>
      <c r="L4423" s="89"/>
      <c r="M4423" s="89"/>
      <c r="N4423" s="264">
        <v>0</v>
      </c>
      <c r="O4423" s="264">
        <v>5000</v>
      </c>
      <c r="P4423" s="89" t="s">
        <v>670</v>
      </c>
    </row>
    <row r="4424" spans="1:16" ht="63.75" hidden="1">
      <c r="A4424" s="261">
        <v>291</v>
      </c>
      <c r="B4424" s="89"/>
      <c r="C4424" s="262" t="s">
        <v>129</v>
      </c>
      <c r="D4424" s="84">
        <v>43642</v>
      </c>
      <c r="E4424" s="85" t="s">
        <v>8170</v>
      </c>
      <c r="F4424" s="85" t="s">
        <v>6</v>
      </c>
      <c r="G4424" s="85">
        <v>1136835</v>
      </c>
      <c r="H4424" s="89"/>
      <c r="I4424" s="263" t="s">
        <v>9042</v>
      </c>
      <c r="J4424" s="89"/>
      <c r="K4424" s="89"/>
      <c r="L4424" s="89"/>
      <c r="M4424" s="89"/>
      <c r="N4424" s="264">
        <v>0</v>
      </c>
      <c r="O4424" s="264">
        <v>266988.90999999997</v>
      </c>
      <c r="P4424" s="89" t="s">
        <v>670</v>
      </c>
    </row>
    <row r="4425" spans="1:16" ht="63.75" hidden="1">
      <c r="A4425" s="261">
        <v>41</v>
      </c>
      <c r="B4425" s="89"/>
      <c r="C4425" s="262" t="s">
        <v>47</v>
      </c>
      <c r="D4425" s="84">
        <v>43642</v>
      </c>
      <c r="E4425" s="85" t="s">
        <v>8171</v>
      </c>
      <c r="F4425" s="85" t="s">
        <v>6</v>
      </c>
      <c r="G4425" s="85">
        <v>1136923</v>
      </c>
      <c r="H4425" s="89"/>
      <c r="I4425" s="263" t="s">
        <v>9043</v>
      </c>
      <c r="J4425" s="89"/>
      <c r="K4425" s="89"/>
      <c r="L4425" s="89"/>
      <c r="M4425" s="89"/>
      <c r="N4425" s="264">
        <v>0</v>
      </c>
      <c r="O4425" s="264">
        <v>50000</v>
      </c>
      <c r="P4425" s="89" t="s">
        <v>670</v>
      </c>
    </row>
    <row r="4426" spans="1:16" ht="76.5" hidden="1">
      <c r="A4426" s="261">
        <v>291</v>
      </c>
      <c r="B4426" s="89"/>
      <c r="C4426" s="262" t="s">
        <v>129</v>
      </c>
      <c r="D4426" s="84">
        <v>43642</v>
      </c>
      <c r="E4426" s="85" t="s">
        <v>8172</v>
      </c>
      <c r="F4426" s="85" t="s">
        <v>6</v>
      </c>
      <c r="G4426" s="85">
        <v>1136954</v>
      </c>
      <c r="H4426" s="89"/>
      <c r="I4426" s="263" t="s">
        <v>9044</v>
      </c>
      <c r="J4426" s="89"/>
      <c r="K4426" s="89"/>
      <c r="L4426" s="89"/>
      <c r="M4426" s="89"/>
      <c r="N4426" s="264">
        <v>0</v>
      </c>
      <c r="O4426" s="264">
        <v>12212299.789999999</v>
      </c>
      <c r="P4426" s="89" t="s">
        <v>670</v>
      </c>
    </row>
    <row r="4427" spans="1:16" ht="76.5" hidden="1">
      <c r="A4427" s="261">
        <v>52</v>
      </c>
      <c r="B4427" s="89"/>
      <c r="C4427" s="262" t="s">
        <v>51</v>
      </c>
      <c r="D4427" s="84">
        <v>43642</v>
      </c>
      <c r="E4427" s="85" t="s">
        <v>8173</v>
      </c>
      <c r="F4427" s="85" t="s">
        <v>6</v>
      </c>
      <c r="G4427" s="85">
        <v>958004</v>
      </c>
      <c r="H4427" s="89"/>
      <c r="I4427" s="263" t="s">
        <v>9045</v>
      </c>
      <c r="J4427" s="89"/>
      <c r="K4427" s="89"/>
      <c r="L4427" s="89"/>
      <c r="M4427" s="89"/>
      <c r="N4427" s="264">
        <v>0</v>
      </c>
      <c r="O4427" s="264">
        <v>1927.18</v>
      </c>
      <c r="P4427" s="89" t="s">
        <v>670</v>
      </c>
    </row>
    <row r="4428" spans="1:16" ht="51" hidden="1">
      <c r="A4428" s="261">
        <v>513</v>
      </c>
      <c r="B4428" s="89"/>
      <c r="C4428" s="262" t="s">
        <v>171</v>
      </c>
      <c r="D4428" s="84">
        <v>43642</v>
      </c>
      <c r="E4428" s="85" t="s">
        <v>8174</v>
      </c>
      <c r="F4428" s="85" t="s">
        <v>15</v>
      </c>
      <c r="G4428" s="85">
        <v>1074799</v>
      </c>
      <c r="H4428" s="89"/>
      <c r="I4428" s="263" t="s">
        <v>744</v>
      </c>
      <c r="J4428" s="89"/>
      <c r="K4428" s="89"/>
      <c r="L4428" s="89"/>
      <c r="M4428" s="89"/>
      <c r="N4428" s="264">
        <v>50</v>
      </c>
      <c r="O4428" s="264">
        <v>0</v>
      </c>
      <c r="P4428" s="89" t="s">
        <v>670</v>
      </c>
    </row>
    <row r="4429" spans="1:16" ht="51" hidden="1">
      <c r="A4429" s="261">
        <v>513</v>
      </c>
      <c r="B4429" s="89"/>
      <c r="C4429" s="262" t="s">
        <v>171</v>
      </c>
      <c r="D4429" s="84">
        <v>43642</v>
      </c>
      <c r="E4429" s="85" t="s">
        <v>8175</v>
      </c>
      <c r="F4429" s="85" t="s">
        <v>15</v>
      </c>
      <c r="G4429" s="85">
        <v>1074944</v>
      </c>
      <c r="H4429" s="89"/>
      <c r="I4429" s="263" t="s">
        <v>9046</v>
      </c>
      <c r="J4429" s="89"/>
      <c r="K4429" s="89"/>
      <c r="L4429" s="89"/>
      <c r="M4429" s="89"/>
      <c r="N4429" s="264">
        <v>50</v>
      </c>
      <c r="O4429" s="264">
        <v>0</v>
      </c>
      <c r="P4429" s="89" t="s">
        <v>670</v>
      </c>
    </row>
    <row r="4430" spans="1:16" ht="89.25" hidden="1">
      <c r="A4430" s="261">
        <v>132</v>
      </c>
      <c r="B4430" s="89"/>
      <c r="C4430" s="262" t="s">
        <v>68</v>
      </c>
      <c r="D4430" s="84">
        <v>43642</v>
      </c>
      <c r="E4430" s="85" t="s">
        <v>8176</v>
      </c>
      <c r="F4430" s="85" t="s">
        <v>11</v>
      </c>
      <c r="G4430" s="85">
        <v>957997</v>
      </c>
      <c r="H4430" s="89"/>
      <c r="I4430" s="263" t="s">
        <v>9047</v>
      </c>
      <c r="J4430" s="89"/>
      <c r="K4430" s="89"/>
      <c r="L4430" s="89"/>
      <c r="M4430" s="89"/>
      <c r="N4430" s="264">
        <v>511.75</v>
      </c>
      <c r="O4430" s="264">
        <v>0</v>
      </c>
      <c r="P4430" s="89" t="s">
        <v>670</v>
      </c>
    </row>
    <row r="4431" spans="1:16" ht="63.75" hidden="1">
      <c r="A4431" s="261">
        <v>117</v>
      </c>
      <c r="B4431" s="89"/>
      <c r="C4431" s="262" t="s">
        <v>62</v>
      </c>
      <c r="D4431" s="84">
        <v>43642</v>
      </c>
      <c r="E4431" s="85" t="s">
        <v>8177</v>
      </c>
      <c r="F4431" s="85" t="s">
        <v>11</v>
      </c>
      <c r="G4431" s="85">
        <v>957999</v>
      </c>
      <c r="H4431" s="89"/>
      <c r="I4431" s="263" t="s">
        <v>9048</v>
      </c>
      <c r="J4431" s="89"/>
      <c r="K4431" s="89"/>
      <c r="L4431" s="89"/>
      <c r="M4431" s="89"/>
      <c r="N4431" s="264">
        <v>50</v>
      </c>
      <c r="O4431" s="264">
        <v>0</v>
      </c>
      <c r="P4431" s="89" t="s">
        <v>670</v>
      </c>
    </row>
    <row r="4432" spans="1:16" ht="51" hidden="1">
      <c r="A4432" s="261">
        <v>117</v>
      </c>
      <c r="B4432" s="89"/>
      <c r="C4432" s="262" t="s">
        <v>62</v>
      </c>
      <c r="D4432" s="84">
        <v>43642</v>
      </c>
      <c r="E4432" s="85" t="s">
        <v>8178</v>
      </c>
      <c r="F4432" s="85" t="s">
        <v>11</v>
      </c>
      <c r="G4432" s="85">
        <v>958013</v>
      </c>
      <c r="H4432" s="89"/>
      <c r="I4432" s="263" t="s">
        <v>9049</v>
      </c>
      <c r="J4432" s="89"/>
      <c r="K4432" s="89"/>
      <c r="L4432" s="89"/>
      <c r="M4432" s="89"/>
      <c r="N4432" s="264">
        <v>50</v>
      </c>
      <c r="O4432" s="264">
        <v>0</v>
      </c>
      <c r="P4432" s="89" t="s">
        <v>670</v>
      </c>
    </row>
    <row r="4433" spans="1:16" ht="63.75" hidden="1">
      <c r="A4433" s="261">
        <v>6</v>
      </c>
      <c r="B4433" s="89"/>
      <c r="C4433" s="262" t="s">
        <v>40</v>
      </c>
      <c r="D4433" s="84">
        <v>43643</v>
      </c>
      <c r="E4433" s="85" t="s">
        <v>8179</v>
      </c>
      <c r="F4433" s="85" t="s">
        <v>3</v>
      </c>
      <c r="G4433" s="85">
        <v>1754038</v>
      </c>
      <c r="H4433" s="89"/>
      <c r="I4433" s="263" t="s">
        <v>9050</v>
      </c>
      <c r="J4433" s="89"/>
      <c r="K4433" s="89"/>
      <c r="L4433" s="89"/>
      <c r="M4433" s="89"/>
      <c r="N4433" s="264">
        <v>0</v>
      </c>
      <c r="O4433" s="264">
        <v>50.620000000000005</v>
      </c>
      <c r="P4433" s="89" t="s">
        <v>670</v>
      </c>
    </row>
    <row r="4434" spans="1:16" ht="51" hidden="1">
      <c r="A4434" s="261">
        <v>70</v>
      </c>
      <c r="B4434" s="89"/>
      <c r="C4434" s="262" t="s">
        <v>53</v>
      </c>
      <c r="D4434" s="84">
        <v>43643</v>
      </c>
      <c r="E4434" s="85" t="s">
        <v>8180</v>
      </c>
      <c r="F4434" s="85" t="s">
        <v>3</v>
      </c>
      <c r="G4434" s="85">
        <v>1754022</v>
      </c>
      <c r="H4434" s="89"/>
      <c r="I4434" s="263" t="s">
        <v>9051</v>
      </c>
      <c r="J4434" s="89"/>
      <c r="K4434" s="89"/>
      <c r="L4434" s="89"/>
      <c r="M4434" s="89"/>
      <c r="N4434" s="264">
        <v>0</v>
      </c>
      <c r="O4434" s="264">
        <v>625</v>
      </c>
      <c r="P4434" s="89" t="s">
        <v>670</v>
      </c>
    </row>
    <row r="4435" spans="1:16" ht="51" hidden="1">
      <c r="A4435" s="261" t="s">
        <v>565</v>
      </c>
      <c r="B4435" s="89"/>
      <c r="C4435" s="262" t="s">
        <v>615</v>
      </c>
      <c r="D4435" s="84">
        <v>43643</v>
      </c>
      <c r="E4435" s="85" t="s">
        <v>8181</v>
      </c>
      <c r="F4435" s="85" t="s">
        <v>3</v>
      </c>
      <c r="G4435" s="85">
        <v>1753984</v>
      </c>
      <c r="H4435" s="89"/>
      <c r="I4435" s="263" t="s">
        <v>9052</v>
      </c>
      <c r="J4435" s="89"/>
      <c r="K4435" s="89"/>
      <c r="L4435" s="89"/>
      <c r="M4435" s="89"/>
      <c r="N4435" s="264">
        <v>0</v>
      </c>
      <c r="O4435" s="264">
        <v>601</v>
      </c>
      <c r="P4435" s="89" t="s">
        <v>670</v>
      </c>
    </row>
    <row r="4436" spans="1:16" ht="51" hidden="1">
      <c r="A4436" s="261">
        <v>287</v>
      </c>
      <c r="B4436" s="89"/>
      <c r="C4436" s="262" t="s">
        <v>126</v>
      </c>
      <c r="D4436" s="84">
        <v>43643</v>
      </c>
      <c r="E4436" s="85" t="s">
        <v>8182</v>
      </c>
      <c r="F4436" s="85" t="s">
        <v>3</v>
      </c>
      <c r="G4436" s="85">
        <v>1753977</v>
      </c>
      <c r="H4436" s="89"/>
      <c r="I4436" s="263" t="s">
        <v>9053</v>
      </c>
      <c r="J4436" s="89"/>
      <c r="K4436" s="89"/>
      <c r="L4436" s="89"/>
      <c r="M4436" s="89"/>
      <c r="N4436" s="264">
        <v>0</v>
      </c>
      <c r="O4436" s="264">
        <v>1</v>
      </c>
      <c r="P4436" s="89" t="s">
        <v>670</v>
      </c>
    </row>
    <row r="4437" spans="1:16" ht="38.25" hidden="1">
      <c r="A4437" s="261">
        <v>670</v>
      </c>
      <c r="B4437" s="89"/>
      <c r="C4437" s="262" t="s">
        <v>190</v>
      </c>
      <c r="D4437" s="84">
        <v>43643</v>
      </c>
      <c r="E4437" s="85" t="s">
        <v>8183</v>
      </c>
      <c r="F4437" s="85" t="s">
        <v>3</v>
      </c>
      <c r="G4437" s="85">
        <v>1753933</v>
      </c>
      <c r="H4437" s="89"/>
      <c r="I4437" s="263" t="s">
        <v>9054</v>
      </c>
      <c r="J4437" s="89"/>
      <c r="K4437" s="89"/>
      <c r="L4437" s="89"/>
      <c r="M4437" s="89"/>
      <c r="N4437" s="264">
        <v>0</v>
      </c>
      <c r="O4437" s="264">
        <v>531</v>
      </c>
      <c r="P4437" s="89" t="s">
        <v>670</v>
      </c>
    </row>
    <row r="4438" spans="1:16" ht="51" hidden="1">
      <c r="A4438" s="261">
        <v>342</v>
      </c>
      <c r="B4438" s="89"/>
      <c r="C4438" s="262" t="s">
        <v>148</v>
      </c>
      <c r="D4438" s="84">
        <v>43643</v>
      </c>
      <c r="E4438" s="85" t="s">
        <v>8184</v>
      </c>
      <c r="F4438" s="85" t="s">
        <v>3</v>
      </c>
      <c r="G4438" s="85">
        <v>1754145</v>
      </c>
      <c r="H4438" s="89"/>
      <c r="I4438" s="263" t="s">
        <v>9055</v>
      </c>
      <c r="J4438" s="89"/>
      <c r="K4438" s="89"/>
      <c r="L4438" s="89"/>
      <c r="M4438" s="89"/>
      <c r="N4438" s="264">
        <v>0</v>
      </c>
      <c r="O4438" s="264">
        <v>2124</v>
      </c>
      <c r="P4438" s="89" t="s">
        <v>670</v>
      </c>
    </row>
    <row r="4439" spans="1:16" ht="51" hidden="1">
      <c r="A4439" s="261">
        <v>526</v>
      </c>
      <c r="B4439" s="89"/>
      <c r="C4439" s="262" t="s">
        <v>610</v>
      </c>
      <c r="D4439" s="84">
        <v>43643</v>
      </c>
      <c r="E4439" s="85" t="s">
        <v>8185</v>
      </c>
      <c r="F4439" s="85" t="s">
        <v>3</v>
      </c>
      <c r="G4439" s="85">
        <v>1754125</v>
      </c>
      <c r="H4439" s="89"/>
      <c r="I4439" s="263" t="s">
        <v>7047</v>
      </c>
      <c r="J4439" s="89"/>
      <c r="K4439" s="89"/>
      <c r="L4439" s="89"/>
      <c r="M4439" s="89"/>
      <c r="N4439" s="264">
        <v>0</v>
      </c>
      <c r="O4439" s="264">
        <v>79.960000000000008</v>
      </c>
      <c r="P4439" s="89" t="s">
        <v>670</v>
      </c>
    </row>
    <row r="4440" spans="1:16" ht="51" hidden="1">
      <c r="A4440" s="261">
        <v>526</v>
      </c>
      <c r="B4440" s="89"/>
      <c r="C4440" s="262" t="s">
        <v>610</v>
      </c>
      <c r="D4440" s="84">
        <v>43643</v>
      </c>
      <c r="E4440" s="85" t="s">
        <v>8186</v>
      </c>
      <c r="F4440" s="85" t="s">
        <v>3</v>
      </c>
      <c r="G4440" s="85">
        <v>1754122</v>
      </c>
      <c r="H4440" s="89"/>
      <c r="I4440" s="263" t="s">
        <v>7047</v>
      </c>
      <c r="J4440" s="89"/>
      <c r="K4440" s="89"/>
      <c r="L4440" s="89"/>
      <c r="M4440" s="89"/>
      <c r="N4440" s="264">
        <v>0</v>
      </c>
      <c r="O4440" s="264">
        <v>45.92</v>
      </c>
      <c r="P4440" s="89" t="s">
        <v>670</v>
      </c>
    </row>
    <row r="4441" spans="1:16" ht="51" hidden="1">
      <c r="A4441" s="261">
        <v>132</v>
      </c>
      <c r="B4441" s="89"/>
      <c r="C4441" s="262" t="s">
        <v>68</v>
      </c>
      <c r="D4441" s="84">
        <v>43643</v>
      </c>
      <c r="E4441" s="85" t="s">
        <v>8187</v>
      </c>
      <c r="F4441" s="85" t="s">
        <v>3</v>
      </c>
      <c r="G4441" s="85">
        <v>1754118</v>
      </c>
      <c r="H4441" s="89"/>
      <c r="I4441" s="263" t="s">
        <v>9056</v>
      </c>
      <c r="J4441" s="89"/>
      <c r="K4441" s="89"/>
      <c r="L4441" s="89"/>
      <c r="M4441" s="89"/>
      <c r="N4441" s="264">
        <v>0</v>
      </c>
      <c r="O4441" s="264">
        <v>450</v>
      </c>
      <c r="P4441" s="89" t="s">
        <v>670</v>
      </c>
    </row>
    <row r="4442" spans="1:16" ht="38.25" hidden="1">
      <c r="A4442" s="261" t="s">
        <v>565</v>
      </c>
      <c r="B4442" s="89"/>
      <c r="C4442" s="262" t="s">
        <v>615</v>
      </c>
      <c r="D4442" s="84">
        <v>43643</v>
      </c>
      <c r="E4442" s="85" t="s">
        <v>8188</v>
      </c>
      <c r="F4442" s="85" t="s">
        <v>3</v>
      </c>
      <c r="G4442" s="85">
        <v>1754099</v>
      </c>
      <c r="H4442" s="89"/>
      <c r="I4442" s="263" t="s">
        <v>9057</v>
      </c>
      <c r="J4442" s="89"/>
      <c r="K4442" s="89"/>
      <c r="L4442" s="89"/>
      <c r="M4442" s="89"/>
      <c r="N4442" s="264">
        <v>0</v>
      </c>
      <c r="O4442" s="264">
        <v>185.5</v>
      </c>
      <c r="P4442" s="89" t="s">
        <v>670</v>
      </c>
    </row>
    <row r="4443" spans="1:16" ht="51" hidden="1">
      <c r="A4443" s="261">
        <v>46</v>
      </c>
      <c r="B4443" s="89"/>
      <c r="C4443" s="262" t="s">
        <v>48</v>
      </c>
      <c r="D4443" s="84">
        <v>43643</v>
      </c>
      <c r="E4443" s="85" t="s">
        <v>8189</v>
      </c>
      <c r="F4443" s="85" t="s">
        <v>3</v>
      </c>
      <c r="G4443" s="85">
        <v>1754086</v>
      </c>
      <c r="H4443" s="89"/>
      <c r="I4443" s="263" t="s">
        <v>8709</v>
      </c>
      <c r="J4443" s="89"/>
      <c r="K4443" s="89"/>
      <c r="L4443" s="89"/>
      <c r="M4443" s="89"/>
      <c r="N4443" s="264">
        <v>0</v>
      </c>
      <c r="O4443" s="264">
        <v>50.4</v>
      </c>
      <c r="P4443" s="89" t="s">
        <v>670</v>
      </c>
    </row>
    <row r="4444" spans="1:16" ht="51" hidden="1">
      <c r="A4444" s="261" t="s">
        <v>565</v>
      </c>
      <c r="B4444" s="89"/>
      <c r="C4444" s="262" t="s">
        <v>615</v>
      </c>
      <c r="D4444" s="84">
        <v>43643</v>
      </c>
      <c r="E4444" s="85" t="s">
        <v>8190</v>
      </c>
      <c r="F4444" s="85" t="s">
        <v>3</v>
      </c>
      <c r="G4444" s="85">
        <v>1754076</v>
      </c>
      <c r="H4444" s="89"/>
      <c r="I4444" s="263" t="s">
        <v>9058</v>
      </c>
      <c r="J4444" s="89"/>
      <c r="K4444" s="89"/>
      <c r="L4444" s="89"/>
      <c r="M4444" s="89"/>
      <c r="N4444" s="264">
        <v>0</v>
      </c>
      <c r="O4444" s="264">
        <v>80</v>
      </c>
      <c r="P4444" s="89" t="s">
        <v>670</v>
      </c>
    </row>
    <row r="4445" spans="1:16" ht="51" hidden="1">
      <c r="A4445" s="261">
        <v>16</v>
      </c>
      <c r="B4445" s="89"/>
      <c r="C4445" s="262" t="s">
        <v>43</v>
      </c>
      <c r="D4445" s="84">
        <v>43643</v>
      </c>
      <c r="E4445" s="85" t="s">
        <v>8191</v>
      </c>
      <c r="F4445" s="85" t="s">
        <v>3</v>
      </c>
      <c r="G4445" s="85">
        <v>1754066</v>
      </c>
      <c r="H4445" s="89"/>
      <c r="I4445" s="263" t="s">
        <v>9059</v>
      </c>
      <c r="J4445" s="89"/>
      <c r="K4445" s="89"/>
      <c r="L4445" s="89"/>
      <c r="M4445" s="89"/>
      <c r="N4445" s="264">
        <v>0</v>
      </c>
      <c r="O4445" s="264">
        <v>5264</v>
      </c>
      <c r="P4445" s="89" t="s">
        <v>670</v>
      </c>
    </row>
    <row r="4446" spans="1:16" ht="51" hidden="1">
      <c r="A4446" s="261">
        <v>16</v>
      </c>
      <c r="B4446" s="89"/>
      <c r="C4446" s="262" t="s">
        <v>43</v>
      </c>
      <c r="D4446" s="84">
        <v>43643</v>
      </c>
      <c r="E4446" s="85" t="s">
        <v>8192</v>
      </c>
      <c r="F4446" s="85" t="s">
        <v>3</v>
      </c>
      <c r="G4446" s="85">
        <v>1754065</v>
      </c>
      <c r="H4446" s="89"/>
      <c r="I4446" s="263" t="s">
        <v>9060</v>
      </c>
      <c r="J4446" s="89"/>
      <c r="K4446" s="89"/>
      <c r="L4446" s="89"/>
      <c r="M4446" s="89"/>
      <c r="N4446" s="264">
        <v>0</v>
      </c>
      <c r="O4446" s="264">
        <v>2256</v>
      </c>
      <c r="P4446" s="89" t="s">
        <v>670</v>
      </c>
    </row>
    <row r="4447" spans="1:16" ht="51" hidden="1">
      <c r="A4447" s="261">
        <v>660</v>
      </c>
      <c r="B4447" s="89"/>
      <c r="C4447" s="262" t="s">
        <v>188</v>
      </c>
      <c r="D4447" s="84">
        <v>43643</v>
      </c>
      <c r="E4447" s="85" t="s">
        <v>8193</v>
      </c>
      <c r="F4447" s="85" t="s">
        <v>3</v>
      </c>
      <c r="G4447" s="85">
        <v>1753961</v>
      </c>
      <c r="H4447" s="89"/>
      <c r="I4447" s="263" t="s">
        <v>9061</v>
      </c>
      <c r="J4447" s="89"/>
      <c r="K4447" s="89"/>
      <c r="L4447" s="89"/>
      <c r="M4447" s="89"/>
      <c r="N4447" s="264">
        <v>0</v>
      </c>
      <c r="O4447" s="264">
        <v>267</v>
      </c>
      <c r="P4447" s="89" t="s">
        <v>670</v>
      </c>
    </row>
    <row r="4448" spans="1:16" ht="63.75" hidden="1">
      <c r="A4448" s="261">
        <v>660</v>
      </c>
      <c r="B4448" s="89"/>
      <c r="C4448" s="262" t="s">
        <v>188</v>
      </c>
      <c r="D4448" s="84">
        <v>43643</v>
      </c>
      <c r="E4448" s="85" t="s">
        <v>8194</v>
      </c>
      <c r="F4448" s="85" t="s">
        <v>3</v>
      </c>
      <c r="G4448" s="85">
        <v>1753959</v>
      </c>
      <c r="H4448" s="89"/>
      <c r="I4448" s="263" t="s">
        <v>9062</v>
      </c>
      <c r="J4448" s="89"/>
      <c r="K4448" s="89"/>
      <c r="L4448" s="89"/>
      <c r="M4448" s="89"/>
      <c r="N4448" s="264">
        <v>0</v>
      </c>
      <c r="O4448" s="264">
        <v>323</v>
      </c>
      <c r="P4448" s="89" t="s">
        <v>670</v>
      </c>
    </row>
    <row r="4449" spans="1:16" ht="63.75" hidden="1">
      <c r="A4449" s="261">
        <v>862</v>
      </c>
      <c r="B4449" s="89"/>
      <c r="C4449" s="262" t="s">
        <v>199</v>
      </c>
      <c r="D4449" s="84">
        <v>43643</v>
      </c>
      <c r="E4449" s="85" t="s">
        <v>8195</v>
      </c>
      <c r="F4449" s="85" t="s">
        <v>3</v>
      </c>
      <c r="G4449" s="85">
        <v>1753941</v>
      </c>
      <c r="H4449" s="89"/>
      <c r="I4449" s="263" t="s">
        <v>9063</v>
      </c>
      <c r="J4449" s="89"/>
      <c r="K4449" s="89"/>
      <c r="L4449" s="89"/>
      <c r="M4449" s="89"/>
      <c r="N4449" s="264">
        <v>0</v>
      </c>
      <c r="O4449" s="264">
        <v>7.3</v>
      </c>
      <c r="P4449" s="89" t="s">
        <v>670</v>
      </c>
    </row>
    <row r="4450" spans="1:16" ht="51" hidden="1">
      <c r="A4450" s="261" t="s">
        <v>565</v>
      </c>
      <c r="B4450" s="89"/>
      <c r="C4450" s="262" t="s">
        <v>615</v>
      </c>
      <c r="D4450" s="84">
        <v>43643</v>
      </c>
      <c r="E4450" s="85" t="s">
        <v>8196</v>
      </c>
      <c r="F4450" s="85" t="s">
        <v>3</v>
      </c>
      <c r="G4450" s="85">
        <v>1753937</v>
      </c>
      <c r="H4450" s="89"/>
      <c r="I4450" s="263" t="s">
        <v>9064</v>
      </c>
      <c r="J4450" s="89"/>
      <c r="K4450" s="89"/>
      <c r="L4450" s="89"/>
      <c r="M4450" s="89"/>
      <c r="N4450" s="264">
        <v>0</v>
      </c>
      <c r="O4450" s="264">
        <v>585.20000000000005</v>
      </c>
      <c r="P4450" s="89" t="s">
        <v>670</v>
      </c>
    </row>
    <row r="4451" spans="1:16" ht="51" hidden="1">
      <c r="A4451" s="261" t="s">
        <v>565</v>
      </c>
      <c r="B4451" s="89"/>
      <c r="C4451" s="262" t="s">
        <v>615</v>
      </c>
      <c r="D4451" s="84">
        <v>43643</v>
      </c>
      <c r="E4451" s="85" t="s">
        <v>8197</v>
      </c>
      <c r="F4451" s="85" t="s">
        <v>3</v>
      </c>
      <c r="G4451" s="85">
        <v>1753935</v>
      </c>
      <c r="H4451" s="89"/>
      <c r="I4451" s="263" t="s">
        <v>9065</v>
      </c>
      <c r="J4451" s="89"/>
      <c r="K4451" s="89"/>
      <c r="L4451" s="89"/>
      <c r="M4451" s="89"/>
      <c r="N4451" s="264">
        <v>0</v>
      </c>
      <c r="O4451" s="264">
        <v>500</v>
      </c>
      <c r="P4451" s="89" t="s">
        <v>670</v>
      </c>
    </row>
    <row r="4452" spans="1:16" ht="51" hidden="1">
      <c r="A4452" s="261">
        <v>16</v>
      </c>
      <c r="B4452" s="89"/>
      <c r="C4452" s="262" t="s">
        <v>43</v>
      </c>
      <c r="D4452" s="84">
        <v>43643</v>
      </c>
      <c r="E4452" s="85" t="s">
        <v>8198</v>
      </c>
      <c r="F4452" s="85" t="s">
        <v>3</v>
      </c>
      <c r="G4452" s="85">
        <v>1753898</v>
      </c>
      <c r="H4452" s="89"/>
      <c r="I4452" s="263" t="s">
        <v>9066</v>
      </c>
      <c r="J4452" s="89"/>
      <c r="K4452" s="89"/>
      <c r="L4452" s="89"/>
      <c r="M4452" s="89"/>
      <c r="N4452" s="264">
        <v>0</v>
      </c>
      <c r="O4452" s="264">
        <v>1766.4</v>
      </c>
      <c r="P4452" s="89" t="s">
        <v>670</v>
      </c>
    </row>
    <row r="4453" spans="1:16" ht="51" hidden="1">
      <c r="A4453" s="261">
        <v>16</v>
      </c>
      <c r="B4453" s="89"/>
      <c r="C4453" s="262" t="s">
        <v>43</v>
      </c>
      <c r="D4453" s="84">
        <v>43643</v>
      </c>
      <c r="E4453" s="85" t="s">
        <v>8199</v>
      </c>
      <c r="F4453" s="85" t="s">
        <v>3</v>
      </c>
      <c r="G4453" s="85">
        <v>1753892</v>
      </c>
      <c r="H4453" s="89"/>
      <c r="I4453" s="263" t="s">
        <v>9067</v>
      </c>
      <c r="J4453" s="89"/>
      <c r="K4453" s="89"/>
      <c r="L4453" s="89"/>
      <c r="M4453" s="89"/>
      <c r="N4453" s="264">
        <v>0</v>
      </c>
      <c r="O4453" s="264">
        <v>1593</v>
      </c>
      <c r="P4453" s="89" t="s">
        <v>670</v>
      </c>
    </row>
    <row r="4454" spans="1:16" ht="63.75" hidden="1">
      <c r="A4454" s="261">
        <v>310</v>
      </c>
      <c r="B4454" s="89"/>
      <c r="C4454" s="262" t="s">
        <v>141</v>
      </c>
      <c r="D4454" s="84">
        <v>43643</v>
      </c>
      <c r="E4454" s="85" t="s">
        <v>8200</v>
      </c>
      <c r="F4454" s="85" t="s">
        <v>3</v>
      </c>
      <c r="G4454" s="85">
        <v>1753886</v>
      </c>
      <c r="H4454" s="89"/>
      <c r="I4454" s="263" t="s">
        <v>9068</v>
      </c>
      <c r="J4454" s="89"/>
      <c r="K4454" s="89"/>
      <c r="L4454" s="89"/>
      <c r="M4454" s="89"/>
      <c r="N4454" s="264">
        <v>0</v>
      </c>
      <c r="O4454" s="264">
        <v>597.91999999999996</v>
      </c>
      <c r="P4454" s="89" t="s">
        <v>670</v>
      </c>
    </row>
    <row r="4455" spans="1:16" ht="38.25" hidden="1">
      <c r="A4455" s="261" t="s">
        <v>565</v>
      </c>
      <c r="B4455" s="89"/>
      <c r="C4455" s="262" t="s">
        <v>615</v>
      </c>
      <c r="D4455" s="84">
        <v>43643</v>
      </c>
      <c r="E4455" s="85" t="s">
        <v>8201</v>
      </c>
      <c r="F4455" s="85" t="s">
        <v>3</v>
      </c>
      <c r="G4455" s="85">
        <v>1753890</v>
      </c>
      <c r="H4455" s="89"/>
      <c r="I4455" s="263" t="s">
        <v>9069</v>
      </c>
      <c r="J4455" s="89"/>
      <c r="K4455" s="89"/>
      <c r="L4455" s="89"/>
      <c r="M4455" s="89"/>
      <c r="N4455" s="264">
        <v>0</v>
      </c>
      <c r="O4455" s="264">
        <v>9288.14</v>
      </c>
      <c r="P4455" s="89" t="s">
        <v>670</v>
      </c>
    </row>
    <row r="4456" spans="1:16" ht="38.25" hidden="1">
      <c r="A4456" s="261" t="s">
        <v>565</v>
      </c>
      <c r="B4456" s="89"/>
      <c r="C4456" s="262" t="s">
        <v>615</v>
      </c>
      <c r="D4456" s="84">
        <v>43643</v>
      </c>
      <c r="E4456" s="85" t="s">
        <v>8202</v>
      </c>
      <c r="F4456" s="85" t="s">
        <v>3</v>
      </c>
      <c r="G4456" s="85">
        <v>1753889</v>
      </c>
      <c r="H4456" s="89"/>
      <c r="I4456" s="263" t="s">
        <v>9070</v>
      </c>
      <c r="J4456" s="89"/>
      <c r="K4456" s="89"/>
      <c r="L4456" s="89"/>
      <c r="M4456" s="89"/>
      <c r="N4456" s="264">
        <v>0</v>
      </c>
      <c r="O4456" s="264">
        <v>4117.88</v>
      </c>
      <c r="P4456" s="89" t="s">
        <v>670</v>
      </c>
    </row>
    <row r="4457" spans="1:16" ht="51" hidden="1">
      <c r="A4457" s="261" t="s">
        <v>565</v>
      </c>
      <c r="B4457" s="89"/>
      <c r="C4457" s="262" t="s">
        <v>615</v>
      </c>
      <c r="D4457" s="84">
        <v>43643</v>
      </c>
      <c r="E4457" s="85" t="s">
        <v>8203</v>
      </c>
      <c r="F4457" s="85" t="s">
        <v>3</v>
      </c>
      <c r="G4457" s="85">
        <v>1753888</v>
      </c>
      <c r="H4457" s="89"/>
      <c r="I4457" s="263" t="s">
        <v>9071</v>
      </c>
      <c r="J4457" s="89"/>
      <c r="K4457" s="89"/>
      <c r="L4457" s="89"/>
      <c r="M4457" s="89"/>
      <c r="N4457" s="264">
        <v>0</v>
      </c>
      <c r="O4457" s="264">
        <v>2820.32</v>
      </c>
      <c r="P4457" s="89" t="s">
        <v>670</v>
      </c>
    </row>
    <row r="4458" spans="1:16" ht="38.25" hidden="1">
      <c r="A4458" s="261" t="s">
        <v>565</v>
      </c>
      <c r="B4458" s="89"/>
      <c r="C4458" s="262" t="s">
        <v>615</v>
      </c>
      <c r="D4458" s="84">
        <v>43643</v>
      </c>
      <c r="E4458" s="85" t="s">
        <v>8204</v>
      </c>
      <c r="F4458" s="85" t="s">
        <v>3</v>
      </c>
      <c r="G4458" s="85">
        <v>1753877</v>
      </c>
      <c r="H4458" s="89"/>
      <c r="I4458" s="263" t="s">
        <v>9072</v>
      </c>
      <c r="J4458" s="89"/>
      <c r="K4458" s="89"/>
      <c r="L4458" s="89"/>
      <c r="M4458" s="89"/>
      <c r="N4458" s="264">
        <v>0</v>
      </c>
      <c r="O4458" s="264">
        <v>0.5</v>
      </c>
      <c r="P4458" s="89" t="s">
        <v>670</v>
      </c>
    </row>
    <row r="4459" spans="1:16" ht="51" hidden="1">
      <c r="A4459" s="261" t="s">
        <v>565</v>
      </c>
      <c r="B4459" s="89"/>
      <c r="C4459" s="262" t="s">
        <v>615</v>
      </c>
      <c r="D4459" s="84">
        <v>43643</v>
      </c>
      <c r="E4459" s="85" t="s">
        <v>8205</v>
      </c>
      <c r="F4459" s="85" t="s">
        <v>3</v>
      </c>
      <c r="G4459" s="85">
        <v>1753863</v>
      </c>
      <c r="H4459" s="89"/>
      <c r="I4459" s="263" t="s">
        <v>9073</v>
      </c>
      <c r="J4459" s="89"/>
      <c r="K4459" s="89"/>
      <c r="L4459" s="89"/>
      <c r="M4459" s="89"/>
      <c r="N4459" s="264">
        <v>0</v>
      </c>
      <c r="O4459" s="264">
        <v>81.42</v>
      </c>
      <c r="P4459" s="89" t="s">
        <v>670</v>
      </c>
    </row>
    <row r="4460" spans="1:16" ht="51" hidden="1">
      <c r="A4460" s="261">
        <v>291</v>
      </c>
      <c r="B4460" s="89"/>
      <c r="C4460" s="262" t="s">
        <v>129</v>
      </c>
      <c r="D4460" s="84">
        <v>43643</v>
      </c>
      <c r="E4460" s="85" t="s">
        <v>8206</v>
      </c>
      <c r="F4460" s="85" t="s">
        <v>3</v>
      </c>
      <c r="G4460" s="85">
        <v>1753986</v>
      </c>
      <c r="H4460" s="89"/>
      <c r="I4460" s="263" t="s">
        <v>9074</v>
      </c>
      <c r="J4460" s="89"/>
      <c r="K4460" s="89"/>
      <c r="L4460" s="89"/>
      <c r="M4460" s="89"/>
      <c r="N4460" s="264">
        <v>0</v>
      </c>
      <c r="O4460" s="264">
        <v>11941178.75</v>
      </c>
      <c r="P4460" s="89" t="s">
        <v>670</v>
      </c>
    </row>
    <row r="4461" spans="1:16" ht="51" hidden="1">
      <c r="A4461" s="261" t="s">
        <v>563</v>
      </c>
      <c r="B4461" s="89"/>
      <c r="C4461" s="262" t="s">
        <v>614</v>
      </c>
      <c r="D4461" s="84">
        <v>43643</v>
      </c>
      <c r="E4461" s="85" t="s">
        <v>8207</v>
      </c>
      <c r="F4461" s="85" t="s">
        <v>3</v>
      </c>
      <c r="G4461" s="85">
        <v>1753988</v>
      </c>
      <c r="H4461" s="89"/>
      <c r="I4461" s="263" t="s">
        <v>9075</v>
      </c>
      <c r="J4461" s="89"/>
      <c r="K4461" s="89"/>
      <c r="L4461" s="89"/>
      <c r="M4461" s="89"/>
      <c r="N4461" s="264">
        <v>0</v>
      </c>
      <c r="O4461" s="264">
        <v>262903.76</v>
      </c>
      <c r="P4461" s="89" t="s">
        <v>670</v>
      </c>
    </row>
    <row r="4462" spans="1:16" ht="63.75" hidden="1">
      <c r="A4462" s="261">
        <v>661</v>
      </c>
      <c r="B4462" s="89"/>
      <c r="C4462" s="262" t="s">
        <v>189</v>
      </c>
      <c r="D4462" s="84">
        <v>43643</v>
      </c>
      <c r="E4462" s="85" t="s">
        <v>8208</v>
      </c>
      <c r="F4462" s="85" t="s">
        <v>3</v>
      </c>
      <c r="G4462" s="85">
        <v>1754002</v>
      </c>
      <c r="H4462" s="89"/>
      <c r="I4462" s="263" t="s">
        <v>9076</v>
      </c>
      <c r="J4462" s="89"/>
      <c r="K4462" s="89"/>
      <c r="L4462" s="89"/>
      <c r="M4462" s="89"/>
      <c r="N4462" s="264">
        <v>0</v>
      </c>
      <c r="O4462" s="264">
        <v>9171.58</v>
      </c>
      <c r="P4462" s="89" t="s">
        <v>670</v>
      </c>
    </row>
    <row r="4463" spans="1:16" ht="51" hidden="1">
      <c r="A4463" s="261" t="s">
        <v>565</v>
      </c>
      <c r="B4463" s="89"/>
      <c r="C4463" s="262" t="s">
        <v>615</v>
      </c>
      <c r="D4463" s="84">
        <v>43643</v>
      </c>
      <c r="E4463" s="85" t="s">
        <v>8209</v>
      </c>
      <c r="F4463" s="85" t="s">
        <v>3</v>
      </c>
      <c r="G4463" s="85">
        <v>1754004</v>
      </c>
      <c r="H4463" s="89"/>
      <c r="I4463" s="263" t="s">
        <v>9077</v>
      </c>
      <c r="J4463" s="89"/>
      <c r="K4463" s="89"/>
      <c r="L4463" s="89"/>
      <c r="M4463" s="89"/>
      <c r="N4463" s="264">
        <v>0</v>
      </c>
      <c r="O4463" s="264">
        <v>129.02000000000001</v>
      </c>
      <c r="P4463" s="89" t="s">
        <v>670</v>
      </c>
    </row>
    <row r="4464" spans="1:16" ht="63.75" hidden="1">
      <c r="A4464" s="261">
        <v>10</v>
      </c>
      <c r="B4464" s="89"/>
      <c r="C4464" s="262" t="s">
        <v>41</v>
      </c>
      <c r="D4464" s="84">
        <v>43643</v>
      </c>
      <c r="E4464" s="85" t="s">
        <v>8210</v>
      </c>
      <c r="F4464" s="85" t="s">
        <v>3</v>
      </c>
      <c r="G4464" s="85">
        <v>1754005</v>
      </c>
      <c r="H4464" s="89"/>
      <c r="I4464" s="263" t="s">
        <v>9078</v>
      </c>
      <c r="J4464" s="89"/>
      <c r="K4464" s="89"/>
      <c r="L4464" s="89"/>
      <c r="M4464" s="89"/>
      <c r="N4464" s="264">
        <v>0</v>
      </c>
      <c r="O4464" s="264">
        <v>688.7</v>
      </c>
      <c r="P4464" s="89" t="s">
        <v>670</v>
      </c>
    </row>
    <row r="4465" spans="1:16" ht="51" hidden="1">
      <c r="A4465" s="261">
        <v>87</v>
      </c>
      <c r="B4465" s="89"/>
      <c r="C4465" s="262" t="s">
        <v>57</v>
      </c>
      <c r="D4465" s="84">
        <v>43643</v>
      </c>
      <c r="E4465" s="85" t="s">
        <v>8211</v>
      </c>
      <c r="F4465" s="85" t="s">
        <v>3</v>
      </c>
      <c r="G4465" s="85">
        <v>1754006</v>
      </c>
      <c r="H4465" s="89"/>
      <c r="I4465" s="263" t="s">
        <v>9079</v>
      </c>
      <c r="J4465" s="89"/>
      <c r="K4465" s="89"/>
      <c r="L4465" s="89"/>
      <c r="M4465" s="89"/>
      <c r="N4465" s="264">
        <v>0</v>
      </c>
      <c r="O4465" s="264">
        <v>1016.11</v>
      </c>
      <c r="P4465" s="89" t="s">
        <v>670</v>
      </c>
    </row>
    <row r="4466" spans="1:16" ht="76.5" hidden="1">
      <c r="A4466" s="261">
        <v>374</v>
      </c>
      <c r="B4466" s="89"/>
      <c r="C4466" s="262" t="s">
        <v>637</v>
      </c>
      <c r="D4466" s="84">
        <v>43643</v>
      </c>
      <c r="E4466" s="85" t="s">
        <v>8212</v>
      </c>
      <c r="F4466" s="85" t="s">
        <v>3</v>
      </c>
      <c r="G4466" s="85">
        <v>1754007</v>
      </c>
      <c r="H4466" s="89"/>
      <c r="I4466" s="263" t="s">
        <v>9080</v>
      </c>
      <c r="J4466" s="89"/>
      <c r="K4466" s="89"/>
      <c r="L4466" s="89"/>
      <c r="M4466" s="89"/>
      <c r="N4466" s="264">
        <v>0</v>
      </c>
      <c r="O4466" s="264">
        <v>2678.06</v>
      </c>
      <c r="P4466" s="89" t="s">
        <v>670</v>
      </c>
    </row>
    <row r="4467" spans="1:16" ht="51" hidden="1">
      <c r="A4467" s="261">
        <v>35</v>
      </c>
      <c r="B4467" s="89"/>
      <c r="C4467" s="262" t="s">
        <v>46</v>
      </c>
      <c r="D4467" s="84">
        <v>43643</v>
      </c>
      <c r="E4467" s="85" t="s">
        <v>8213</v>
      </c>
      <c r="F4467" s="85" t="s">
        <v>671</v>
      </c>
      <c r="G4467" s="85">
        <v>540349</v>
      </c>
      <c r="H4467" s="89"/>
      <c r="I4467" s="263" t="s">
        <v>9081</v>
      </c>
      <c r="J4467" s="89"/>
      <c r="K4467" s="89"/>
      <c r="L4467" s="89"/>
      <c r="M4467" s="89"/>
      <c r="N4467" s="264">
        <v>0</v>
      </c>
      <c r="O4467" s="264">
        <v>284537.2</v>
      </c>
      <c r="P4467" s="89" t="s">
        <v>670</v>
      </c>
    </row>
    <row r="4468" spans="1:16" ht="63.75" hidden="1">
      <c r="A4468" s="261">
        <v>513</v>
      </c>
      <c r="B4468" s="89"/>
      <c r="C4468" s="262" t="s">
        <v>171</v>
      </c>
      <c r="D4468" s="84">
        <v>43643</v>
      </c>
      <c r="E4468" s="85" t="s">
        <v>8214</v>
      </c>
      <c r="F4468" s="85" t="s">
        <v>15</v>
      </c>
      <c r="G4468" s="85">
        <v>1075263</v>
      </c>
      <c r="H4468" s="89"/>
      <c r="I4468" s="263" t="s">
        <v>9082</v>
      </c>
      <c r="J4468" s="89"/>
      <c r="K4468" s="89"/>
      <c r="L4468" s="89"/>
      <c r="M4468" s="89"/>
      <c r="N4468" s="264">
        <v>50</v>
      </c>
      <c r="O4468" s="264">
        <v>0</v>
      </c>
      <c r="P4468" s="89" t="s">
        <v>670</v>
      </c>
    </row>
    <row r="4469" spans="1:16" ht="76.5" hidden="1">
      <c r="A4469" s="261">
        <v>41</v>
      </c>
      <c r="B4469" s="89"/>
      <c r="C4469" s="262" t="s">
        <v>47</v>
      </c>
      <c r="D4469" s="84">
        <v>43643</v>
      </c>
      <c r="E4469" s="85" t="s">
        <v>8215</v>
      </c>
      <c r="F4469" s="85" t="s">
        <v>628</v>
      </c>
      <c r="G4469" s="85">
        <v>511370</v>
      </c>
      <c r="H4469" s="89"/>
      <c r="I4469" s="263" t="s">
        <v>9083</v>
      </c>
      <c r="J4469" s="89"/>
      <c r="K4469" s="89"/>
      <c r="L4469" s="89"/>
      <c r="M4469" s="89"/>
      <c r="N4469" s="264">
        <v>0</v>
      </c>
      <c r="O4469" s="264">
        <v>59508</v>
      </c>
      <c r="P4469" s="89" t="s">
        <v>670</v>
      </c>
    </row>
    <row r="4470" spans="1:16" ht="76.5" hidden="1">
      <c r="A4470" s="261" t="s">
        <v>556</v>
      </c>
      <c r="B4470" s="89"/>
      <c r="C4470" s="262" t="s">
        <v>616</v>
      </c>
      <c r="D4470" s="84">
        <v>43643</v>
      </c>
      <c r="E4470" s="85" t="s">
        <v>8216</v>
      </c>
      <c r="F4470" s="85" t="s">
        <v>15</v>
      </c>
      <c r="G4470" s="85">
        <v>1075586</v>
      </c>
      <c r="H4470" s="89"/>
      <c r="I4470" s="263" t="s">
        <v>9085</v>
      </c>
      <c r="J4470" s="89"/>
      <c r="K4470" s="89"/>
      <c r="L4470" s="89"/>
      <c r="M4470" s="89"/>
      <c r="N4470" s="264">
        <v>50</v>
      </c>
      <c r="O4470" s="264">
        <v>0</v>
      </c>
      <c r="P4470" s="89" t="s">
        <v>670</v>
      </c>
    </row>
    <row r="4471" spans="1:16" ht="63.75" hidden="1">
      <c r="A4471" s="261">
        <v>16</v>
      </c>
      <c r="B4471" s="89"/>
      <c r="C4471" s="262" t="s">
        <v>43</v>
      </c>
      <c r="D4471" s="84">
        <v>43643</v>
      </c>
      <c r="E4471" s="85" t="s">
        <v>8217</v>
      </c>
      <c r="F4471" s="85" t="s">
        <v>6</v>
      </c>
      <c r="G4471" s="85">
        <v>1137462</v>
      </c>
      <c r="H4471" s="89"/>
      <c r="I4471" s="263" t="s">
        <v>9086</v>
      </c>
      <c r="J4471" s="89"/>
      <c r="K4471" s="89"/>
      <c r="L4471" s="89"/>
      <c r="M4471" s="89"/>
      <c r="N4471" s="264">
        <v>0</v>
      </c>
      <c r="O4471" s="264">
        <v>55760.77</v>
      </c>
      <c r="P4471" s="89" t="s">
        <v>670</v>
      </c>
    </row>
    <row r="4472" spans="1:16" ht="51" hidden="1">
      <c r="A4472" s="261">
        <v>513</v>
      </c>
      <c r="B4472" s="89"/>
      <c r="C4472" s="262" t="s">
        <v>171</v>
      </c>
      <c r="D4472" s="84">
        <v>43643</v>
      </c>
      <c r="E4472" s="85" t="s">
        <v>8218</v>
      </c>
      <c r="F4472" s="85" t="s">
        <v>15</v>
      </c>
      <c r="G4472" s="85">
        <v>1075945</v>
      </c>
      <c r="H4472" s="89"/>
      <c r="I4472" s="263" t="s">
        <v>5337</v>
      </c>
      <c r="J4472" s="89"/>
      <c r="K4472" s="89"/>
      <c r="L4472" s="89"/>
      <c r="M4472" s="89"/>
      <c r="N4472" s="264">
        <v>50</v>
      </c>
      <c r="O4472" s="264">
        <v>0</v>
      </c>
      <c r="P4472" s="89" t="s">
        <v>670</v>
      </c>
    </row>
    <row r="4473" spans="1:16" ht="51" hidden="1">
      <c r="A4473" s="261">
        <v>117</v>
      </c>
      <c r="B4473" s="89"/>
      <c r="C4473" s="262" t="s">
        <v>62</v>
      </c>
      <c r="D4473" s="84">
        <v>43643</v>
      </c>
      <c r="E4473" s="85" t="s">
        <v>8219</v>
      </c>
      <c r="F4473" s="85" t="s">
        <v>11</v>
      </c>
      <c r="G4473" s="85">
        <v>958079</v>
      </c>
      <c r="H4473" s="89"/>
      <c r="I4473" s="263" t="s">
        <v>9087</v>
      </c>
      <c r="J4473" s="89"/>
      <c r="K4473" s="89"/>
      <c r="L4473" s="89"/>
      <c r="M4473" s="89"/>
      <c r="N4473" s="264">
        <v>50</v>
      </c>
      <c r="O4473" s="264">
        <v>0</v>
      </c>
      <c r="P4473" s="89" t="s">
        <v>670</v>
      </c>
    </row>
    <row r="4474" spans="1:16" ht="89.25" hidden="1">
      <c r="A4474" s="261">
        <v>376</v>
      </c>
      <c r="B4474" s="89"/>
      <c r="C4474" s="262" t="s">
        <v>638</v>
      </c>
      <c r="D4474" s="84">
        <v>43643</v>
      </c>
      <c r="E4474" s="85" t="s">
        <v>8220</v>
      </c>
      <c r="F4474" s="85" t="s">
        <v>11</v>
      </c>
      <c r="G4474" s="85">
        <v>958067</v>
      </c>
      <c r="H4474" s="89"/>
      <c r="I4474" s="263" t="s">
        <v>9088</v>
      </c>
      <c r="J4474" s="89"/>
      <c r="K4474" s="89"/>
      <c r="L4474" s="89"/>
      <c r="M4474" s="89"/>
      <c r="N4474" s="264">
        <v>22678.12</v>
      </c>
      <c r="O4474" s="264">
        <v>0</v>
      </c>
      <c r="P4474" s="89" t="s">
        <v>670</v>
      </c>
    </row>
    <row r="4475" spans="1:16" ht="63.75" hidden="1">
      <c r="A4475" s="261">
        <v>287</v>
      </c>
      <c r="B4475" s="89"/>
      <c r="C4475" s="262" t="s">
        <v>126</v>
      </c>
      <c r="D4475" s="84">
        <v>43643</v>
      </c>
      <c r="E4475" s="85" t="s">
        <v>8221</v>
      </c>
      <c r="F4475" s="85" t="s">
        <v>11</v>
      </c>
      <c r="G4475" s="85">
        <v>958136</v>
      </c>
      <c r="H4475" s="89"/>
      <c r="I4475" s="263" t="s">
        <v>9089</v>
      </c>
      <c r="J4475" s="89"/>
      <c r="K4475" s="89"/>
      <c r="L4475" s="89"/>
      <c r="M4475" s="89"/>
      <c r="N4475" s="264">
        <v>50</v>
      </c>
      <c r="O4475" s="264">
        <v>0</v>
      </c>
      <c r="P4475" s="89" t="s">
        <v>670</v>
      </c>
    </row>
    <row r="4476" spans="1:16" ht="51" hidden="1">
      <c r="A4476" s="261">
        <v>526</v>
      </c>
      <c r="B4476" s="89"/>
      <c r="C4476" s="262" t="s">
        <v>610</v>
      </c>
      <c r="D4476" s="84">
        <v>43644</v>
      </c>
      <c r="E4476" s="85" t="s">
        <v>8222</v>
      </c>
      <c r="F4476" s="85" t="s">
        <v>3</v>
      </c>
      <c r="G4476" s="85">
        <v>1754449</v>
      </c>
      <c r="H4476" s="89"/>
      <c r="I4476" s="263" t="s">
        <v>9090</v>
      </c>
      <c r="J4476" s="89"/>
      <c r="K4476" s="89"/>
      <c r="L4476" s="89"/>
      <c r="M4476" s="89"/>
      <c r="N4476" s="264">
        <v>0</v>
      </c>
      <c r="O4476" s="264">
        <v>42.76</v>
      </c>
      <c r="P4476" s="89" t="s">
        <v>670</v>
      </c>
    </row>
    <row r="4477" spans="1:16" ht="51" hidden="1">
      <c r="A4477" s="261">
        <v>133</v>
      </c>
      <c r="B4477" s="89"/>
      <c r="C4477" s="262" t="s">
        <v>69</v>
      </c>
      <c r="D4477" s="84">
        <v>43644</v>
      </c>
      <c r="E4477" s="85" t="s">
        <v>8223</v>
      </c>
      <c r="F4477" s="85" t="s">
        <v>3</v>
      </c>
      <c r="G4477" s="85">
        <v>1754496</v>
      </c>
      <c r="H4477" s="89"/>
      <c r="I4477" s="263" t="s">
        <v>9091</v>
      </c>
      <c r="J4477" s="89"/>
      <c r="K4477" s="89"/>
      <c r="L4477" s="89"/>
      <c r="M4477" s="89"/>
      <c r="N4477" s="264">
        <v>0</v>
      </c>
      <c r="O4477" s="264">
        <v>6150</v>
      </c>
      <c r="P4477" s="89" t="s">
        <v>670</v>
      </c>
    </row>
    <row r="4478" spans="1:16" ht="51" hidden="1">
      <c r="A4478" s="261" t="s">
        <v>565</v>
      </c>
      <c r="B4478" s="89"/>
      <c r="C4478" s="262" t="s">
        <v>615</v>
      </c>
      <c r="D4478" s="84">
        <v>43644</v>
      </c>
      <c r="E4478" s="85" t="s">
        <v>8224</v>
      </c>
      <c r="F4478" s="85" t="s">
        <v>3</v>
      </c>
      <c r="G4478" s="85">
        <v>1754509</v>
      </c>
      <c r="H4478" s="89"/>
      <c r="I4478" s="263" t="s">
        <v>9092</v>
      </c>
      <c r="J4478" s="89"/>
      <c r="K4478" s="89"/>
      <c r="L4478" s="89"/>
      <c r="M4478" s="89"/>
      <c r="N4478" s="264">
        <v>0</v>
      </c>
      <c r="O4478" s="264">
        <v>1816.56</v>
      </c>
      <c r="P4478" s="89" t="s">
        <v>670</v>
      </c>
    </row>
    <row r="4479" spans="1:16" ht="38.25" hidden="1">
      <c r="A4479" s="261" t="s">
        <v>565</v>
      </c>
      <c r="B4479" s="89"/>
      <c r="C4479" s="262" t="s">
        <v>615</v>
      </c>
      <c r="D4479" s="84">
        <v>43644</v>
      </c>
      <c r="E4479" s="85" t="s">
        <v>8225</v>
      </c>
      <c r="F4479" s="85" t="s">
        <v>3</v>
      </c>
      <c r="G4479" s="85">
        <v>1754339</v>
      </c>
      <c r="H4479" s="89"/>
      <c r="I4479" s="263" t="s">
        <v>9093</v>
      </c>
      <c r="J4479" s="89"/>
      <c r="K4479" s="89"/>
      <c r="L4479" s="89"/>
      <c r="M4479" s="89"/>
      <c r="N4479" s="264">
        <v>0</v>
      </c>
      <c r="O4479" s="264">
        <v>233.42000000000002</v>
      </c>
      <c r="P4479" s="89" t="s">
        <v>670</v>
      </c>
    </row>
    <row r="4480" spans="1:16" ht="38.25" hidden="1">
      <c r="A4480" s="261" t="s">
        <v>565</v>
      </c>
      <c r="B4480" s="89"/>
      <c r="C4480" s="262" t="s">
        <v>615</v>
      </c>
      <c r="D4480" s="84">
        <v>43644</v>
      </c>
      <c r="E4480" s="85" t="s">
        <v>8226</v>
      </c>
      <c r="F4480" s="85" t="s">
        <v>3</v>
      </c>
      <c r="G4480" s="85">
        <v>1754340</v>
      </c>
      <c r="H4480" s="89"/>
      <c r="I4480" s="263" t="s">
        <v>9094</v>
      </c>
      <c r="J4480" s="89"/>
      <c r="K4480" s="89"/>
      <c r="L4480" s="89"/>
      <c r="M4480" s="89"/>
      <c r="N4480" s="264">
        <v>0</v>
      </c>
      <c r="O4480" s="264">
        <v>800</v>
      </c>
      <c r="P4480" s="89" t="s">
        <v>670</v>
      </c>
    </row>
    <row r="4481" spans="1:16" ht="38.25" hidden="1">
      <c r="A4481" s="261" t="s">
        <v>565</v>
      </c>
      <c r="B4481" s="89"/>
      <c r="C4481" s="262" t="s">
        <v>615</v>
      </c>
      <c r="D4481" s="84">
        <v>43644</v>
      </c>
      <c r="E4481" s="85" t="s">
        <v>8227</v>
      </c>
      <c r="F4481" s="85" t="s">
        <v>3</v>
      </c>
      <c r="G4481" s="85">
        <v>1754342</v>
      </c>
      <c r="H4481" s="89"/>
      <c r="I4481" s="263" t="s">
        <v>9095</v>
      </c>
      <c r="J4481" s="89"/>
      <c r="K4481" s="89"/>
      <c r="L4481" s="89"/>
      <c r="M4481" s="89"/>
      <c r="N4481" s="264">
        <v>0</v>
      </c>
      <c r="O4481" s="264">
        <v>2334.2000000000003</v>
      </c>
      <c r="P4481" s="89" t="s">
        <v>670</v>
      </c>
    </row>
    <row r="4482" spans="1:16" ht="38.25" hidden="1">
      <c r="A4482" s="261" t="s">
        <v>565</v>
      </c>
      <c r="B4482" s="89"/>
      <c r="C4482" s="262" t="s">
        <v>615</v>
      </c>
      <c r="D4482" s="84">
        <v>43644</v>
      </c>
      <c r="E4482" s="85" t="s">
        <v>8228</v>
      </c>
      <c r="F4482" s="85" t="s">
        <v>3</v>
      </c>
      <c r="G4482" s="85">
        <v>1754343</v>
      </c>
      <c r="H4482" s="89"/>
      <c r="I4482" s="263" t="s">
        <v>9096</v>
      </c>
      <c r="J4482" s="89"/>
      <c r="K4482" s="89"/>
      <c r="L4482" s="89"/>
      <c r="M4482" s="89"/>
      <c r="N4482" s="264">
        <v>0</v>
      </c>
      <c r="O4482" s="264">
        <v>466.84000000000003</v>
      </c>
      <c r="P4482" s="89" t="s">
        <v>670</v>
      </c>
    </row>
    <row r="4483" spans="1:16" ht="38.25" hidden="1">
      <c r="A4483" s="261" t="s">
        <v>565</v>
      </c>
      <c r="B4483" s="89"/>
      <c r="C4483" s="262" t="s">
        <v>615</v>
      </c>
      <c r="D4483" s="84">
        <v>43644</v>
      </c>
      <c r="E4483" s="85" t="s">
        <v>8229</v>
      </c>
      <c r="F4483" s="85" t="s">
        <v>3</v>
      </c>
      <c r="G4483" s="85">
        <v>1754345</v>
      </c>
      <c r="H4483" s="89"/>
      <c r="I4483" s="263" t="s">
        <v>9097</v>
      </c>
      <c r="J4483" s="89"/>
      <c r="K4483" s="89"/>
      <c r="L4483" s="89"/>
      <c r="M4483" s="89"/>
      <c r="N4483" s="264">
        <v>0</v>
      </c>
      <c r="O4483" s="264">
        <v>466.84000000000003</v>
      </c>
      <c r="P4483" s="89" t="s">
        <v>670</v>
      </c>
    </row>
    <row r="4484" spans="1:16" ht="51" hidden="1">
      <c r="A4484" s="261" t="s">
        <v>565</v>
      </c>
      <c r="B4484" s="89"/>
      <c r="C4484" s="262" t="s">
        <v>615</v>
      </c>
      <c r="D4484" s="84">
        <v>43644</v>
      </c>
      <c r="E4484" s="85" t="s">
        <v>8230</v>
      </c>
      <c r="F4484" s="85" t="s">
        <v>3</v>
      </c>
      <c r="G4484" s="85">
        <v>1754346</v>
      </c>
      <c r="H4484" s="89"/>
      <c r="I4484" s="263" t="s">
        <v>9098</v>
      </c>
      <c r="J4484" s="89"/>
      <c r="K4484" s="89"/>
      <c r="L4484" s="89"/>
      <c r="M4484" s="89"/>
      <c r="N4484" s="264">
        <v>0</v>
      </c>
      <c r="O4484" s="264">
        <v>1750.65</v>
      </c>
      <c r="P4484" s="89" t="s">
        <v>670</v>
      </c>
    </row>
    <row r="4485" spans="1:16" ht="51" hidden="1">
      <c r="A4485" s="261" t="s">
        <v>565</v>
      </c>
      <c r="B4485" s="89"/>
      <c r="C4485" s="262" t="s">
        <v>615</v>
      </c>
      <c r="D4485" s="84">
        <v>43644</v>
      </c>
      <c r="E4485" s="85" t="s">
        <v>8231</v>
      </c>
      <c r="F4485" s="85" t="s">
        <v>3</v>
      </c>
      <c r="G4485" s="85">
        <v>1754348</v>
      </c>
      <c r="H4485" s="89"/>
      <c r="I4485" s="263" t="s">
        <v>9099</v>
      </c>
      <c r="J4485" s="89"/>
      <c r="K4485" s="89"/>
      <c r="L4485" s="89"/>
      <c r="M4485" s="89"/>
      <c r="N4485" s="264">
        <v>0</v>
      </c>
      <c r="O4485" s="264">
        <v>583.55000000000007</v>
      </c>
      <c r="P4485" s="89" t="s">
        <v>670</v>
      </c>
    </row>
    <row r="4486" spans="1:16" ht="51" hidden="1">
      <c r="A4486" s="261" t="s">
        <v>565</v>
      </c>
      <c r="B4486" s="89"/>
      <c r="C4486" s="262" t="s">
        <v>615</v>
      </c>
      <c r="D4486" s="84">
        <v>43644</v>
      </c>
      <c r="E4486" s="85" t="s">
        <v>8232</v>
      </c>
      <c r="F4486" s="85" t="s">
        <v>3</v>
      </c>
      <c r="G4486" s="85">
        <v>1754350</v>
      </c>
      <c r="H4486" s="89"/>
      <c r="I4486" s="263" t="s">
        <v>9100</v>
      </c>
      <c r="J4486" s="89"/>
      <c r="K4486" s="89"/>
      <c r="L4486" s="89"/>
      <c r="M4486" s="89"/>
      <c r="N4486" s="264">
        <v>0</v>
      </c>
      <c r="O4486" s="264">
        <v>933.68000000000006</v>
      </c>
      <c r="P4486" s="89" t="s">
        <v>670</v>
      </c>
    </row>
    <row r="4487" spans="1:16" ht="38.25" hidden="1">
      <c r="A4487" s="261" t="s">
        <v>565</v>
      </c>
      <c r="B4487" s="89"/>
      <c r="C4487" s="262" t="s">
        <v>615</v>
      </c>
      <c r="D4487" s="84">
        <v>43644</v>
      </c>
      <c r="E4487" s="85" t="s">
        <v>8233</v>
      </c>
      <c r="F4487" s="85" t="s">
        <v>3</v>
      </c>
      <c r="G4487" s="85">
        <v>1754409</v>
      </c>
      <c r="H4487" s="89"/>
      <c r="I4487" s="263" t="s">
        <v>7298</v>
      </c>
      <c r="J4487" s="89"/>
      <c r="K4487" s="89"/>
      <c r="L4487" s="89"/>
      <c r="M4487" s="89"/>
      <c r="N4487" s="264">
        <v>0</v>
      </c>
      <c r="O4487" s="264">
        <v>1000</v>
      </c>
      <c r="P4487" s="89" t="s">
        <v>670</v>
      </c>
    </row>
    <row r="4488" spans="1:16" ht="38.25" hidden="1">
      <c r="A4488" s="261">
        <v>70</v>
      </c>
      <c r="B4488" s="89"/>
      <c r="C4488" s="262" t="s">
        <v>53</v>
      </c>
      <c r="D4488" s="84">
        <v>43644</v>
      </c>
      <c r="E4488" s="85" t="s">
        <v>8234</v>
      </c>
      <c r="F4488" s="85" t="s">
        <v>3</v>
      </c>
      <c r="G4488" s="85">
        <v>1754411</v>
      </c>
      <c r="H4488" s="89"/>
      <c r="I4488" s="263" t="s">
        <v>9101</v>
      </c>
      <c r="J4488" s="89"/>
      <c r="K4488" s="89"/>
      <c r="L4488" s="89"/>
      <c r="M4488" s="89"/>
      <c r="N4488" s="264">
        <v>0</v>
      </c>
      <c r="O4488" s="264">
        <v>465</v>
      </c>
      <c r="P4488" s="89" t="s">
        <v>670</v>
      </c>
    </row>
    <row r="4489" spans="1:16" ht="51" hidden="1">
      <c r="A4489" s="261">
        <v>132</v>
      </c>
      <c r="B4489" s="89"/>
      <c r="C4489" s="262" t="s">
        <v>68</v>
      </c>
      <c r="D4489" s="84">
        <v>43644</v>
      </c>
      <c r="E4489" s="85" t="s">
        <v>8235</v>
      </c>
      <c r="F4489" s="85" t="s">
        <v>3</v>
      </c>
      <c r="G4489" s="85">
        <v>1754414</v>
      </c>
      <c r="H4489" s="89"/>
      <c r="I4489" s="263" t="s">
        <v>9102</v>
      </c>
      <c r="J4489" s="89"/>
      <c r="K4489" s="89"/>
      <c r="L4489" s="89"/>
      <c r="M4489" s="89"/>
      <c r="N4489" s="264">
        <v>0</v>
      </c>
      <c r="O4489" s="264">
        <v>720</v>
      </c>
      <c r="P4489" s="89" t="s">
        <v>670</v>
      </c>
    </row>
    <row r="4490" spans="1:16" ht="51" hidden="1">
      <c r="A4490" s="261">
        <v>526</v>
      </c>
      <c r="B4490" s="89"/>
      <c r="C4490" s="262" t="s">
        <v>610</v>
      </c>
      <c r="D4490" s="84">
        <v>43644</v>
      </c>
      <c r="E4490" s="85" t="s">
        <v>8236</v>
      </c>
      <c r="F4490" s="85" t="s">
        <v>3</v>
      </c>
      <c r="G4490" s="85">
        <v>1754625</v>
      </c>
      <c r="H4490" s="89"/>
      <c r="I4490" s="263" t="s">
        <v>9103</v>
      </c>
      <c r="J4490" s="89"/>
      <c r="K4490" s="89"/>
      <c r="L4490" s="89"/>
      <c r="M4490" s="89"/>
      <c r="N4490" s="264">
        <v>0</v>
      </c>
      <c r="O4490" s="264">
        <v>294</v>
      </c>
      <c r="P4490" s="89" t="s">
        <v>670</v>
      </c>
    </row>
    <row r="4491" spans="1:16" ht="51" hidden="1">
      <c r="A4491" s="261">
        <v>47</v>
      </c>
      <c r="B4491" s="89"/>
      <c r="C4491" s="262" t="s">
        <v>49</v>
      </c>
      <c r="D4491" s="84">
        <v>43644</v>
      </c>
      <c r="E4491" s="85" t="s">
        <v>8237</v>
      </c>
      <c r="F4491" s="85" t="s">
        <v>3</v>
      </c>
      <c r="G4491" s="85">
        <v>1754628</v>
      </c>
      <c r="H4491" s="89"/>
      <c r="I4491" s="263" t="s">
        <v>9104</v>
      </c>
      <c r="J4491" s="89"/>
      <c r="K4491" s="89"/>
      <c r="L4491" s="89"/>
      <c r="M4491" s="89"/>
      <c r="N4491" s="264">
        <v>0</v>
      </c>
      <c r="O4491" s="264">
        <v>43</v>
      </c>
      <c r="P4491" s="89" t="s">
        <v>670</v>
      </c>
    </row>
    <row r="4492" spans="1:16" ht="63.75" hidden="1">
      <c r="A4492" s="261">
        <v>670</v>
      </c>
      <c r="B4492" s="89"/>
      <c r="C4492" s="262" t="s">
        <v>190</v>
      </c>
      <c r="D4492" s="84">
        <v>43644</v>
      </c>
      <c r="E4492" s="85" t="s">
        <v>8238</v>
      </c>
      <c r="F4492" s="85" t="s">
        <v>3</v>
      </c>
      <c r="G4492" s="85">
        <v>1754637</v>
      </c>
      <c r="H4492" s="89"/>
      <c r="I4492" s="263" t="s">
        <v>9105</v>
      </c>
      <c r="J4492" s="89"/>
      <c r="K4492" s="89"/>
      <c r="L4492" s="89"/>
      <c r="M4492" s="89"/>
      <c r="N4492" s="264">
        <v>0</v>
      </c>
      <c r="O4492" s="264">
        <v>27158.5</v>
      </c>
      <c r="P4492" s="89" t="s">
        <v>670</v>
      </c>
    </row>
    <row r="4493" spans="1:16" ht="51" hidden="1">
      <c r="A4493" s="261">
        <v>526</v>
      </c>
      <c r="B4493" s="89"/>
      <c r="C4493" s="262" t="s">
        <v>610</v>
      </c>
      <c r="D4493" s="84">
        <v>43644</v>
      </c>
      <c r="E4493" s="85" t="s">
        <v>8239</v>
      </c>
      <c r="F4493" s="85" t="s">
        <v>3</v>
      </c>
      <c r="G4493" s="85">
        <v>1754655</v>
      </c>
      <c r="H4493" s="89"/>
      <c r="I4493" s="263" t="s">
        <v>9106</v>
      </c>
      <c r="J4493" s="89"/>
      <c r="K4493" s="89"/>
      <c r="L4493" s="89"/>
      <c r="M4493" s="89"/>
      <c r="N4493" s="264">
        <v>0</v>
      </c>
      <c r="O4493" s="264">
        <v>2500</v>
      </c>
      <c r="P4493" s="89" t="s">
        <v>670</v>
      </c>
    </row>
    <row r="4494" spans="1:16" ht="38.25" hidden="1">
      <c r="A4494" s="261" t="s">
        <v>565</v>
      </c>
      <c r="B4494" s="89"/>
      <c r="C4494" s="262" t="s">
        <v>615</v>
      </c>
      <c r="D4494" s="84">
        <v>43644</v>
      </c>
      <c r="E4494" s="85" t="s">
        <v>8240</v>
      </c>
      <c r="F4494" s="85" t="s">
        <v>3</v>
      </c>
      <c r="G4494" s="85">
        <v>1754662</v>
      </c>
      <c r="H4494" s="89"/>
      <c r="I4494" s="263" t="s">
        <v>7404</v>
      </c>
      <c r="J4494" s="89"/>
      <c r="K4494" s="89"/>
      <c r="L4494" s="89"/>
      <c r="M4494" s="89"/>
      <c r="N4494" s="264">
        <v>0</v>
      </c>
      <c r="O4494" s="264">
        <v>1000</v>
      </c>
      <c r="P4494" s="89" t="s">
        <v>670</v>
      </c>
    </row>
    <row r="4495" spans="1:16" ht="51" hidden="1">
      <c r="A4495" s="261">
        <v>132</v>
      </c>
      <c r="B4495" s="89"/>
      <c r="C4495" s="262" t="s">
        <v>68</v>
      </c>
      <c r="D4495" s="84">
        <v>43644</v>
      </c>
      <c r="E4495" s="85" t="s">
        <v>8241</v>
      </c>
      <c r="F4495" s="85" t="s">
        <v>3</v>
      </c>
      <c r="G4495" s="85">
        <v>1754682</v>
      </c>
      <c r="H4495" s="89"/>
      <c r="I4495" s="263" t="s">
        <v>9107</v>
      </c>
      <c r="J4495" s="89"/>
      <c r="K4495" s="89"/>
      <c r="L4495" s="89"/>
      <c r="M4495" s="89"/>
      <c r="N4495" s="264">
        <v>0</v>
      </c>
      <c r="O4495" s="264">
        <v>1910</v>
      </c>
      <c r="P4495" s="89" t="s">
        <v>670</v>
      </c>
    </row>
    <row r="4496" spans="1:16" ht="38.25" hidden="1">
      <c r="A4496" s="261" t="s">
        <v>565</v>
      </c>
      <c r="B4496" s="89"/>
      <c r="C4496" s="262" t="s">
        <v>615</v>
      </c>
      <c r="D4496" s="84">
        <v>43644</v>
      </c>
      <c r="E4496" s="85" t="s">
        <v>8242</v>
      </c>
      <c r="F4496" s="85" t="s">
        <v>3</v>
      </c>
      <c r="G4496" s="85">
        <v>1754567</v>
      </c>
      <c r="H4496" s="89"/>
      <c r="I4496" s="263" t="s">
        <v>9108</v>
      </c>
      <c r="J4496" s="89"/>
      <c r="K4496" s="89"/>
      <c r="L4496" s="89"/>
      <c r="M4496" s="89"/>
      <c r="N4496" s="264">
        <v>0</v>
      </c>
      <c r="O4496" s="264">
        <v>1597.7</v>
      </c>
      <c r="P4496" s="89" t="s">
        <v>670</v>
      </c>
    </row>
    <row r="4497" spans="1:16" ht="51" hidden="1">
      <c r="A4497" s="261" t="s">
        <v>565</v>
      </c>
      <c r="B4497" s="89"/>
      <c r="C4497" s="262" t="s">
        <v>615</v>
      </c>
      <c r="D4497" s="84">
        <v>43644</v>
      </c>
      <c r="E4497" s="85" t="s">
        <v>8243</v>
      </c>
      <c r="F4497" s="85" t="s">
        <v>3</v>
      </c>
      <c r="G4497" s="85">
        <v>1754589</v>
      </c>
      <c r="H4497" s="89"/>
      <c r="I4497" s="263" t="s">
        <v>9109</v>
      </c>
      <c r="J4497" s="89"/>
      <c r="K4497" s="89"/>
      <c r="L4497" s="89"/>
      <c r="M4497" s="89"/>
      <c r="N4497" s="264">
        <v>0</v>
      </c>
      <c r="O4497" s="264">
        <v>1050</v>
      </c>
      <c r="P4497" s="89" t="s">
        <v>670</v>
      </c>
    </row>
    <row r="4498" spans="1:16" ht="51" hidden="1">
      <c r="A4498" s="261">
        <v>47</v>
      </c>
      <c r="B4498" s="89"/>
      <c r="C4498" s="262" t="s">
        <v>49</v>
      </c>
      <c r="D4498" s="84">
        <v>43644</v>
      </c>
      <c r="E4498" s="85" t="s">
        <v>8244</v>
      </c>
      <c r="F4498" s="85" t="s">
        <v>3</v>
      </c>
      <c r="G4498" s="85">
        <v>1754592</v>
      </c>
      <c r="H4498" s="89"/>
      <c r="I4498" s="263" t="s">
        <v>9110</v>
      </c>
      <c r="J4498" s="89"/>
      <c r="K4498" s="89"/>
      <c r="L4498" s="89"/>
      <c r="M4498" s="89"/>
      <c r="N4498" s="264">
        <v>0</v>
      </c>
      <c r="O4498" s="264">
        <v>1035.19</v>
      </c>
      <c r="P4498" s="89" t="s">
        <v>670</v>
      </c>
    </row>
    <row r="4499" spans="1:16" ht="63.75" hidden="1">
      <c r="A4499" s="261">
        <v>70</v>
      </c>
      <c r="B4499" s="89"/>
      <c r="C4499" s="262" t="s">
        <v>53</v>
      </c>
      <c r="D4499" s="84">
        <v>43644</v>
      </c>
      <c r="E4499" s="85" t="s">
        <v>8245</v>
      </c>
      <c r="F4499" s="85" t="s">
        <v>3</v>
      </c>
      <c r="G4499" s="85">
        <v>1754407</v>
      </c>
      <c r="H4499" s="89"/>
      <c r="I4499" s="263" t="s">
        <v>9111</v>
      </c>
      <c r="J4499" s="89"/>
      <c r="K4499" s="89"/>
      <c r="L4499" s="89"/>
      <c r="M4499" s="89"/>
      <c r="N4499" s="264">
        <v>0</v>
      </c>
      <c r="O4499" s="264">
        <v>2</v>
      </c>
      <c r="P4499" s="89" t="s">
        <v>670</v>
      </c>
    </row>
    <row r="4500" spans="1:16" ht="63.75" hidden="1">
      <c r="A4500" s="261">
        <v>70</v>
      </c>
      <c r="B4500" s="89"/>
      <c r="C4500" s="262" t="s">
        <v>53</v>
      </c>
      <c r="D4500" s="84">
        <v>43644</v>
      </c>
      <c r="E4500" s="85" t="s">
        <v>8246</v>
      </c>
      <c r="F4500" s="85" t="s">
        <v>3</v>
      </c>
      <c r="G4500" s="85">
        <v>1754408</v>
      </c>
      <c r="H4500" s="89"/>
      <c r="I4500" s="263" t="s">
        <v>9112</v>
      </c>
      <c r="J4500" s="89"/>
      <c r="K4500" s="89"/>
      <c r="L4500" s="89"/>
      <c r="M4500" s="89"/>
      <c r="N4500" s="264">
        <v>0</v>
      </c>
      <c r="O4500" s="264">
        <v>13</v>
      </c>
      <c r="P4500" s="89" t="s">
        <v>670</v>
      </c>
    </row>
    <row r="4501" spans="1:16" ht="51" hidden="1">
      <c r="A4501" s="261">
        <v>87</v>
      </c>
      <c r="B4501" s="89"/>
      <c r="C4501" s="262" t="s">
        <v>57</v>
      </c>
      <c r="D4501" s="84">
        <v>43644</v>
      </c>
      <c r="E4501" s="85" t="s">
        <v>8247</v>
      </c>
      <c r="F4501" s="85" t="s">
        <v>3</v>
      </c>
      <c r="G4501" s="85">
        <v>1754415</v>
      </c>
      <c r="H4501" s="89"/>
      <c r="I4501" s="263" t="s">
        <v>9113</v>
      </c>
      <c r="J4501" s="89"/>
      <c r="K4501" s="89"/>
      <c r="L4501" s="89"/>
      <c r="M4501" s="89"/>
      <c r="N4501" s="264">
        <v>0</v>
      </c>
      <c r="O4501" s="264">
        <v>531.49</v>
      </c>
      <c r="P4501" s="89" t="s">
        <v>670</v>
      </c>
    </row>
    <row r="4502" spans="1:16" ht="51" hidden="1">
      <c r="A4502" s="261">
        <v>291</v>
      </c>
      <c r="B4502" s="89"/>
      <c r="C4502" s="262" t="s">
        <v>129</v>
      </c>
      <c r="D4502" s="84">
        <v>43644</v>
      </c>
      <c r="E4502" s="85" t="s">
        <v>8248</v>
      </c>
      <c r="F4502" s="85" t="s">
        <v>3</v>
      </c>
      <c r="G4502" s="85">
        <v>1754434</v>
      </c>
      <c r="H4502" s="89"/>
      <c r="I4502" s="263" t="s">
        <v>9114</v>
      </c>
      <c r="J4502" s="89"/>
      <c r="K4502" s="89"/>
      <c r="L4502" s="89"/>
      <c r="M4502" s="89"/>
      <c r="N4502" s="264">
        <v>0</v>
      </c>
      <c r="O4502" s="264">
        <v>140292.54</v>
      </c>
      <c r="P4502" s="89" t="s">
        <v>670</v>
      </c>
    </row>
    <row r="4503" spans="1:16" ht="51" hidden="1">
      <c r="A4503" s="261">
        <v>660</v>
      </c>
      <c r="B4503" s="89"/>
      <c r="C4503" s="262" t="s">
        <v>188</v>
      </c>
      <c r="D4503" s="84">
        <v>43644</v>
      </c>
      <c r="E4503" s="85" t="s">
        <v>8249</v>
      </c>
      <c r="F4503" s="85" t="s">
        <v>3</v>
      </c>
      <c r="G4503" s="85">
        <v>1754466</v>
      </c>
      <c r="H4503" s="89"/>
      <c r="I4503" s="263" t="s">
        <v>9115</v>
      </c>
      <c r="J4503" s="89"/>
      <c r="K4503" s="89"/>
      <c r="L4503" s="89"/>
      <c r="M4503" s="89"/>
      <c r="N4503" s="264">
        <v>0</v>
      </c>
      <c r="O4503" s="264">
        <v>97</v>
      </c>
      <c r="P4503" s="89" t="s">
        <v>741</v>
      </c>
    </row>
    <row r="4504" spans="1:16" ht="51" hidden="1">
      <c r="A4504" s="261">
        <v>234</v>
      </c>
      <c r="B4504" s="89"/>
      <c r="C4504" s="262" t="s">
        <v>644</v>
      </c>
      <c r="D4504" s="84">
        <v>43644</v>
      </c>
      <c r="E4504" s="85" t="s">
        <v>8250</v>
      </c>
      <c r="F4504" s="85" t="s">
        <v>3</v>
      </c>
      <c r="G4504" s="85">
        <v>1754477</v>
      </c>
      <c r="H4504" s="89"/>
      <c r="I4504" s="263" t="s">
        <v>9116</v>
      </c>
      <c r="J4504" s="89"/>
      <c r="K4504" s="89"/>
      <c r="L4504" s="89"/>
      <c r="M4504" s="89"/>
      <c r="N4504" s="264">
        <v>0</v>
      </c>
      <c r="O4504" s="264">
        <v>600</v>
      </c>
      <c r="P4504" s="89" t="s">
        <v>670</v>
      </c>
    </row>
    <row r="4505" spans="1:16" ht="51" hidden="1">
      <c r="A4505" s="261">
        <v>234</v>
      </c>
      <c r="B4505" s="89"/>
      <c r="C4505" s="262" t="s">
        <v>644</v>
      </c>
      <c r="D4505" s="84">
        <v>43644</v>
      </c>
      <c r="E4505" s="85" t="s">
        <v>8251</v>
      </c>
      <c r="F4505" s="85" t="s">
        <v>3</v>
      </c>
      <c r="G4505" s="85">
        <v>1754478</v>
      </c>
      <c r="H4505" s="89"/>
      <c r="I4505" s="263" t="s">
        <v>9117</v>
      </c>
      <c r="J4505" s="89"/>
      <c r="K4505" s="89"/>
      <c r="L4505" s="89"/>
      <c r="M4505" s="89"/>
      <c r="N4505" s="264">
        <v>0</v>
      </c>
      <c r="O4505" s="264">
        <v>400</v>
      </c>
      <c r="P4505" s="89" t="s">
        <v>670</v>
      </c>
    </row>
    <row r="4506" spans="1:16" ht="51" hidden="1">
      <c r="A4506" s="261">
        <v>234</v>
      </c>
      <c r="B4506" s="89"/>
      <c r="C4506" s="262" t="s">
        <v>644</v>
      </c>
      <c r="D4506" s="84">
        <v>43644</v>
      </c>
      <c r="E4506" s="85" t="s">
        <v>8252</v>
      </c>
      <c r="F4506" s="85" t="s">
        <v>3</v>
      </c>
      <c r="G4506" s="85">
        <v>1754480</v>
      </c>
      <c r="H4506" s="89"/>
      <c r="I4506" s="263" t="s">
        <v>9118</v>
      </c>
      <c r="J4506" s="89"/>
      <c r="K4506" s="89"/>
      <c r="L4506" s="89"/>
      <c r="M4506" s="89"/>
      <c r="N4506" s="264">
        <v>0</v>
      </c>
      <c r="O4506" s="264">
        <v>700</v>
      </c>
      <c r="P4506" s="89" t="s">
        <v>670</v>
      </c>
    </row>
    <row r="4507" spans="1:16" ht="51" hidden="1">
      <c r="A4507" s="261">
        <v>234</v>
      </c>
      <c r="B4507" s="89"/>
      <c r="C4507" s="262" t="s">
        <v>644</v>
      </c>
      <c r="D4507" s="84">
        <v>43644</v>
      </c>
      <c r="E4507" s="85" t="s">
        <v>8253</v>
      </c>
      <c r="F4507" s="85" t="s">
        <v>3</v>
      </c>
      <c r="G4507" s="85">
        <v>1754482</v>
      </c>
      <c r="H4507" s="89"/>
      <c r="I4507" s="263" t="s">
        <v>9119</v>
      </c>
      <c r="J4507" s="89"/>
      <c r="K4507" s="89"/>
      <c r="L4507" s="89"/>
      <c r="M4507" s="89"/>
      <c r="N4507" s="264">
        <v>0</v>
      </c>
      <c r="O4507" s="264">
        <v>1500</v>
      </c>
      <c r="P4507" s="89" t="s">
        <v>670</v>
      </c>
    </row>
    <row r="4508" spans="1:16" ht="51" hidden="1">
      <c r="A4508" s="261" t="s">
        <v>565</v>
      </c>
      <c r="B4508" s="89"/>
      <c r="C4508" s="262" t="s">
        <v>615</v>
      </c>
      <c r="D4508" s="84">
        <v>43644</v>
      </c>
      <c r="E4508" s="85" t="s">
        <v>8254</v>
      </c>
      <c r="F4508" s="85" t="s">
        <v>3</v>
      </c>
      <c r="G4508" s="85">
        <v>1754294</v>
      </c>
      <c r="H4508" s="89"/>
      <c r="I4508" s="263" t="s">
        <v>9120</v>
      </c>
      <c r="J4508" s="89"/>
      <c r="K4508" s="89"/>
      <c r="L4508" s="89"/>
      <c r="M4508" s="89"/>
      <c r="N4508" s="264">
        <v>0</v>
      </c>
      <c r="O4508" s="264">
        <v>12013.12</v>
      </c>
      <c r="P4508" s="89" t="s">
        <v>670</v>
      </c>
    </row>
    <row r="4509" spans="1:16" ht="63.75" hidden="1">
      <c r="A4509" s="261">
        <v>15</v>
      </c>
      <c r="B4509" s="89"/>
      <c r="C4509" s="262" t="s">
        <v>42</v>
      </c>
      <c r="D4509" s="84">
        <v>43644</v>
      </c>
      <c r="E4509" s="85" t="s">
        <v>8255</v>
      </c>
      <c r="F4509" s="85" t="s">
        <v>3</v>
      </c>
      <c r="G4509" s="85">
        <v>1754295</v>
      </c>
      <c r="H4509" s="89"/>
      <c r="I4509" s="263" t="s">
        <v>9121</v>
      </c>
      <c r="J4509" s="89"/>
      <c r="K4509" s="89"/>
      <c r="L4509" s="89"/>
      <c r="M4509" s="89"/>
      <c r="N4509" s="264">
        <v>0</v>
      </c>
      <c r="O4509" s="264">
        <v>88598.07</v>
      </c>
      <c r="P4509" s="89" t="s">
        <v>670</v>
      </c>
    </row>
    <row r="4510" spans="1:16" ht="51" hidden="1">
      <c r="A4510" s="261">
        <v>16</v>
      </c>
      <c r="B4510" s="89"/>
      <c r="C4510" s="262" t="s">
        <v>43</v>
      </c>
      <c r="D4510" s="84">
        <v>43644</v>
      </c>
      <c r="E4510" s="85" t="s">
        <v>8256</v>
      </c>
      <c r="F4510" s="85" t="s">
        <v>3</v>
      </c>
      <c r="G4510" s="85">
        <v>1754363</v>
      </c>
      <c r="H4510" s="89"/>
      <c r="I4510" s="263" t="s">
        <v>9122</v>
      </c>
      <c r="J4510" s="89"/>
      <c r="K4510" s="89"/>
      <c r="L4510" s="89"/>
      <c r="M4510" s="89"/>
      <c r="N4510" s="264">
        <v>0</v>
      </c>
      <c r="O4510" s="264">
        <v>423</v>
      </c>
      <c r="P4510" s="89" t="s">
        <v>741</v>
      </c>
    </row>
    <row r="4511" spans="1:16" ht="63.75" hidden="1">
      <c r="A4511" s="261">
        <v>253</v>
      </c>
      <c r="B4511" s="89"/>
      <c r="C4511" s="262" t="s">
        <v>114</v>
      </c>
      <c r="D4511" s="84">
        <v>43644</v>
      </c>
      <c r="E4511" s="85" t="s">
        <v>8257</v>
      </c>
      <c r="F4511" s="85" t="s">
        <v>3</v>
      </c>
      <c r="G4511" s="85">
        <v>1754396</v>
      </c>
      <c r="H4511" s="89"/>
      <c r="I4511" s="263" t="s">
        <v>9123</v>
      </c>
      <c r="J4511" s="89"/>
      <c r="K4511" s="89"/>
      <c r="L4511" s="89"/>
      <c r="M4511" s="89"/>
      <c r="N4511" s="264">
        <v>0</v>
      </c>
      <c r="O4511" s="264">
        <v>656465.9</v>
      </c>
      <c r="P4511" s="89" t="s">
        <v>670</v>
      </c>
    </row>
    <row r="4512" spans="1:16" ht="63.75" hidden="1">
      <c r="A4512" s="261">
        <v>253</v>
      </c>
      <c r="B4512" s="89"/>
      <c r="C4512" s="262" t="s">
        <v>114</v>
      </c>
      <c r="D4512" s="84">
        <v>43644</v>
      </c>
      <c r="E4512" s="85" t="s">
        <v>8258</v>
      </c>
      <c r="F4512" s="85" t="s">
        <v>3</v>
      </c>
      <c r="G4512" s="85">
        <v>1754398</v>
      </c>
      <c r="H4512" s="89"/>
      <c r="I4512" s="263" t="s">
        <v>9124</v>
      </c>
      <c r="J4512" s="89"/>
      <c r="K4512" s="89"/>
      <c r="L4512" s="89"/>
      <c r="M4512" s="89"/>
      <c r="N4512" s="264">
        <v>0</v>
      </c>
      <c r="O4512" s="264">
        <v>1724600.18</v>
      </c>
      <c r="P4512" s="89" t="s">
        <v>670</v>
      </c>
    </row>
    <row r="4513" spans="1:16" ht="63.75" hidden="1">
      <c r="A4513" s="261">
        <v>70</v>
      </c>
      <c r="B4513" s="89"/>
      <c r="C4513" s="262" t="s">
        <v>53</v>
      </c>
      <c r="D4513" s="84">
        <v>43644</v>
      </c>
      <c r="E4513" s="85" t="s">
        <v>8259</v>
      </c>
      <c r="F4513" s="85" t="s">
        <v>3</v>
      </c>
      <c r="G4513" s="85">
        <v>1754402</v>
      </c>
      <c r="H4513" s="89"/>
      <c r="I4513" s="263" t="s">
        <v>9125</v>
      </c>
      <c r="J4513" s="89"/>
      <c r="K4513" s="89"/>
      <c r="L4513" s="89"/>
      <c r="M4513" s="89"/>
      <c r="N4513" s="264">
        <v>0</v>
      </c>
      <c r="O4513" s="264">
        <v>75.5</v>
      </c>
      <c r="P4513" s="89" t="s">
        <v>670</v>
      </c>
    </row>
    <row r="4514" spans="1:16" ht="38.25" hidden="1">
      <c r="A4514" s="261" t="s">
        <v>565</v>
      </c>
      <c r="B4514" s="89"/>
      <c r="C4514" s="262" t="s">
        <v>615</v>
      </c>
      <c r="D4514" s="84">
        <v>43644</v>
      </c>
      <c r="E4514" s="85" t="s">
        <v>8260</v>
      </c>
      <c r="F4514" s="85" t="s">
        <v>3</v>
      </c>
      <c r="G4514" s="85">
        <v>1754314</v>
      </c>
      <c r="H4514" s="89"/>
      <c r="I4514" s="263" t="s">
        <v>9126</v>
      </c>
      <c r="J4514" s="89"/>
      <c r="K4514" s="89"/>
      <c r="L4514" s="89"/>
      <c r="M4514" s="89"/>
      <c r="N4514" s="264">
        <v>0</v>
      </c>
      <c r="O4514" s="264">
        <v>2100.7800000000002</v>
      </c>
      <c r="P4514" s="89" t="s">
        <v>670</v>
      </c>
    </row>
    <row r="4515" spans="1:16" ht="51" hidden="1">
      <c r="A4515" s="261" t="s">
        <v>565</v>
      </c>
      <c r="B4515" s="89"/>
      <c r="C4515" s="262" t="s">
        <v>615</v>
      </c>
      <c r="D4515" s="84">
        <v>43644</v>
      </c>
      <c r="E4515" s="85" t="s">
        <v>8261</v>
      </c>
      <c r="F4515" s="85" t="s">
        <v>3</v>
      </c>
      <c r="G4515" s="85">
        <v>1754315</v>
      </c>
      <c r="H4515" s="89"/>
      <c r="I4515" s="263" t="s">
        <v>9127</v>
      </c>
      <c r="J4515" s="89"/>
      <c r="K4515" s="89"/>
      <c r="L4515" s="89"/>
      <c r="M4515" s="89"/>
      <c r="N4515" s="264">
        <v>0</v>
      </c>
      <c r="O4515" s="264">
        <v>2800</v>
      </c>
      <c r="P4515" s="89" t="s">
        <v>670</v>
      </c>
    </row>
    <row r="4516" spans="1:16" ht="38.25" hidden="1">
      <c r="A4516" s="261" t="s">
        <v>565</v>
      </c>
      <c r="B4516" s="89"/>
      <c r="C4516" s="262" t="s">
        <v>615</v>
      </c>
      <c r="D4516" s="84">
        <v>43644</v>
      </c>
      <c r="E4516" s="85" t="s">
        <v>8262</v>
      </c>
      <c r="F4516" s="85" t="s">
        <v>3</v>
      </c>
      <c r="G4516" s="85">
        <v>1754316</v>
      </c>
      <c r="H4516" s="89"/>
      <c r="I4516" s="263" t="s">
        <v>9128</v>
      </c>
      <c r="J4516" s="89"/>
      <c r="K4516" s="89"/>
      <c r="L4516" s="89"/>
      <c r="M4516" s="89"/>
      <c r="N4516" s="264">
        <v>0</v>
      </c>
      <c r="O4516" s="264">
        <v>2298.4</v>
      </c>
      <c r="P4516" s="89" t="s">
        <v>670</v>
      </c>
    </row>
    <row r="4517" spans="1:16" ht="38.25" hidden="1">
      <c r="A4517" s="261" t="s">
        <v>565</v>
      </c>
      <c r="B4517" s="89"/>
      <c r="C4517" s="262" t="s">
        <v>615</v>
      </c>
      <c r="D4517" s="84">
        <v>43644</v>
      </c>
      <c r="E4517" s="85" t="s">
        <v>8263</v>
      </c>
      <c r="F4517" s="85" t="s">
        <v>3</v>
      </c>
      <c r="G4517" s="85">
        <v>1754318</v>
      </c>
      <c r="H4517" s="89"/>
      <c r="I4517" s="263" t="s">
        <v>9129</v>
      </c>
      <c r="J4517" s="89"/>
      <c r="K4517" s="89"/>
      <c r="L4517" s="89"/>
      <c r="M4517" s="89"/>
      <c r="N4517" s="264">
        <v>0</v>
      </c>
      <c r="O4517" s="264">
        <v>1316.71</v>
      </c>
      <c r="P4517" s="89" t="s">
        <v>670</v>
      </c>
    </row>
    <row r="4518" spans="1:16" ht="38.25" hidden="1">
      <c r="A4518" s="261" t="s">
        <v>565</v>
      </c>
      <c r="B4518" s="89"/>
      <c r="C4518" s="262" t="s">
        <v>615</v>
      </c>
      <c r="D4518" s="84">
        <v>43644</v>
      </c>
      <c r="E4518" s="85" t="s">
        <v>8264</v>
      </c>
      <c r="F4518" s="85" t="s">
        <v>3</v>
      </c>
      <c r="G4518" s="85">
        <v>1754319</v>
      </c>
      <c r="H4518" s="89"/>
      <c r="I4518" s="263" t="s">
        <v>9130</v>
      </c>
      <c r="J4518" s="89"/>
      <c r="K4518" s="89"/>
      <c r="L4518" s="89"/>
      <c r="M4518" s="89"/>
      <c r="N4518" s="264">
        <v>0</v>
      </c>
      <c r="O4518" s="264">
        <v>2579.0500000000002</v>
      </c>
      <c r="P4518" s="89" t="s">
        <v>670</v>
      </c>
    </row>
    <row r="4519" spans="1:16" ht="38.25" hidden="1">
      <c r="A4519" s="261" t="s">
        <v>565</v>
      </c>
      <c r="B4519" s="89"/>
      <c r="C4519" s="262" t="s">
        <v>615</v>
      </c>
      <c r="D4519" s="84">
        <v>43644</v>
      </c>
      <c r="E4519" s="85" t="s">
        <v>8265</v>
      </c>
      <c r="F4519" s="85" t="s">
        <v>3</v>
      </c>
      <c r="G4519" s="85">
        <v>1754322</v>
      </c>
      <c r="H4519" s="89"/>
      <c r="I4519" s="263" t="s">
        <v>9131</v>
      </c>
      <c r="J4519" s="89"/>
      <c r="K4519" s="89"/>
      <c r="L4519" s="89"/>
      <c r="M4519" s="89"/>
      <c r="N4519" s="264">
        <v>0</v>
      </c>
      <c r="O4519" s="264">
        <v>802</v>
      </c>
      <c r="P4519" s="89" t="s">
        <v>670</v>
      </c>
    </row>
    <row r="4520" spans="1:16" ht="38.25" hidden="1">
      <c r="A4520" s="261" t="s">
        <v>565</v>
      </c>
      <c r="B4520" s="89"/>
      <c r="C4520" s="262" t="s">
        <v>615</v>
      </c>
      <c r="D4520" s="84">
        <v>43644</v>
      </c>
      <c r="E4520" s="85" t="s">
        <v>8266</v>
      </c>
      <c r="F4520" s="85" t="s">
        <v>3</v>
      </c>
      <c r="G4520" s="85">
        <v>1754323</v>
      </c>
      <c r="H4520" s="89"/>
      <c r="I4520" s="263" t="s">
        <v>9132</v>
      </c>
      <c r="J4520" s="89"/>
      <c r="K4520" s="89"/>
      <c r="L4520" s="89"/>
      <c r="M4520" s="89"/>
      <c r="N4520" s="264">
        <v>0</v>
      </c>
      <c r="O4520" s="264">
        <v>1402.08</v>
      </c>
      <c r="P4520" s="89" t="s">
        <v>670</v>
      </c>
    </row>
    <row r="4521" spans="1:16" ht="38.25" hidden="1">
      <c r="A4521" s="261" t="s">
        <v>565</v>
      </c>
      <c r="B4521" s="89"/>
      <c r="C4521" s="262" t="s">
        <v>615</v>
      </c>
      <c r="D4521" s="84">
        <v>43644</v>
      </c>
      <c r="E4521" s="85" t="s">
        <v>8267</v>
      </c>
      <c r="F4521" s="85" t="s">
        <v>3</v>
      </c>
      <c r="G4521" s="85">
        <v>1754324</v>
      </c>
      <c r="H4521" s="89"/>
      <c r="I4521" s="263" t="s">
        <v>9133</v>
      </c>
      <c r="J4521" s="89"/>
      <c r="K4521" s="89"/>
      <c r="L4521" s="89"/>
      <c r="M4521" s="89"/>
      <c r="N4521" s="264">
        <v>0</v>
      </c>
      <c r="O4521" s="264">
        <v>1001</v>
      </c>
      <c r="P4521" s="89" t="s">
        <v>670</v>
      </c>
    </row>
    <row r="4522" spans="1:16" ht="38.25" hidden="1">
      <c r="A4522" s="261" t="s">
        <v>565</v>
      </c>
      <c r="B4522" s="89"/>
      <c r="C4522" s="262" t="s">
        <v>615</v>
      </c>
      <c r="D4522" s="84">
        <v>43644</v>
      </c>
      <c r="E4522" s="85" t="s">
        <v>8268</v>
      </c>
      <c r="F4522" s="85" t="s">
        <v>3</v>
      </c>
      <c r="G4522" s="85">
        <v>1754326</v>
      </c>
      <c r="H4522" s="89"/>
      <c r="I4522" s="263" t="s">
        <v>9134</v>
      </c>
      <c r="J4522" s="89"/>
      <c r="K4522" s="89"/>
      <c r="L4522" s="89"/>
      <c r="M4522" s="89"/>
      <c r="N4522" s="264">
        <v>0</v>
      </c>
      <c r="O4522" s="264">
        <v>583.55000000000007</v>
      </c>
      <c r="P4522" s="89" t="s">
        <v>670</v>
      </c>
    </row>
    <row r="4523" spans="1:16" ht="51" hidden="1">
      <c r="A4523" s="261" t="s">
        <v>565</v>
      </c>
      <c r="B4523" s="89"/>
      <c r="C4523" s="262" t="s">
        <v>615</v>
      </c>
      <c r="D4523" s="84">
        <v>43644</v>
      </c>
      <c r="E4523" s="85" t="s">
        <v>8269</v>
      </c>
      <c r="F4523" s="85" t="s">
        <v>3</v>
      </c>
      <c r="G4523" s="85">
        <v>1754327</v>
      </c>
      <c r="H4523" s="89"/>
      <c r="I4523" s="263" t="s">
        <v>9135</v>
      </c>
      <c r="J4523" s="89"/>
      <c r="K4523" s="89"/>
      <c r="L4523" s="89"/>
      <c r="M4523" s="89"/>
      <c r="N4523" s="264">
        <v>0</v>
      </c>
      <c r="O4523" s="264">
        <v>175.07</v>
      </c>
      <c r="P4523" s="89" t="s">
        <v>670</v>
      </c>
    </row>
    <row r="4524" spans="1:16" ht="51" hidden="1">
      <c r="A4524" s="261" t="s">
        <v>565</v>
      </c>
      <c r="B4524" s="89"/>
      <c r="C4524" s="262" t="s">
        <v>615</v>
      </c>
      <c r="D4524" s="84">
        <v>43644</v>
      </c>
      <c r="E4524" s="85" t="s">
        <v>8270</v>
      </c>
      <c r="F4524" s="85" t="s">
        <v>3</v>
      </c>
      <c r="G4524" s="85">
        <v>1754328</v>
      </c>
      <c r="H4524" s="89"/>
      <c r="I4524" s="263" t="s">
        <v>9136</v>
      </c>
      <c r="J4524" s="89"/>
      <c r="K4524" s="89"/>
      <c r="L4524" s="89"/>
      <c r="M4524" s="89"/>
      <c r="N4524" s="264">
        <v>0</v>
      </c>
      <c r="O4524" s="264">
        <v>816.97</v>
      </c>
      <c r="P4524" s="89" t="s">
        <v>670</v>
      </c>
    </row>
    <row r="4525" spans="1:16" ht="38.25" hidden="1">
      <c r="A4525" s="261" t="s">
        <v>565</v>
      </c>
      <c r="B4525" s="89"/>
      <c r="C4525" s="262" t="s">
        <v>615</v>
      </c>
      <c r="D4525" s="84">
        <v>43644</v>
      </c>
      <c r="E4525" s="85" t="s">
        <v>8271</v>
      </c>
      <c r="F4525" s="85" t="s">
        <v>3</v>
      </c>
      <c r="G4525" s="85">
        <v>1754330</v>
      </c>
      <c r="H4525" s="89"/>
      <c r="I4525" s="263" t="s">
        <v>9137</v>
      </c>
      <c r="J4525" s="89"/>
      <c r="K4525" s="89"/>
      <c r="L4525" s="89"/>
      <c r="M4525" s="89"/>
      <c r="N4525" s="264">
        <v>0</v>
      </c>
      <c r="O4525" s="264">
        <v>1000</v>
      </c>
      <c r="P4525" s="89" t="s">
        <v>670</v>
      </c>
    </row>
    <row r="4526" spans="1:16" ht="51" hidden="1">
      <c r="A4526" s="261" t="s">
        <v>565</v>
      </c>
      <c r="B4526" s="89"/>
      <c r="C4526" s="262" t="s">
        <v>615</v>
      </c>
      <c r="D4526" s="84">
        <v>43644</v>
      </c>
      <c r="E4526" s="85" t="s">
        <v>8272</v>
      </c>
      <c r="F4526" s="85" t="s">
        <v>3</v>
      </c>
      <c r="G4526" s="85">
        <v>1754331</v>
      </c>
      <c r="H4526" s="89"/>
      <c r="I4526" s="263" t="s">
        <v>9138</v>
      </c>
      <c r="J4526" s="89"/>
      <c r="K4526" s="89"/>
      <c r="L4526" s="89"/>
      <c r="M4526" s="89"/>
      <c r="N4526" s="264">
        <v>0</v>
      </c>
      <c r="O4526" s="264">
        <v>816.97</v>
      </c>
      <c r="P4526" s="89" t="s">
        <v>670</v>
      </c>
    </row>
    <row r="4527" spans="1:16" ht="38.25" hidden="1">
      <c r="A4527" s="261" t="s">
        <v>565</v>
      </c>
      <c r="B4527" s="89"/>
      <c r="C4527" s="262" t="s">
        <v>615</v>
      </c>
      <c r="D4527" s="84">
        <v>43644</v>
      </c>
      <c r="E4527" s="85" t="s">
        <v>8273</v>
      </c>
      <c r="F4527" s="85" t="s">
        <v>3</v>
      </c>
      <c r="G4527" s="85">
        <v>1754332</v>
      </c>
      <c r="H4527" s="89"/>
      <c r="I4527" s="263" t="s">
        <v>9139</v>
      </c>
      <c r="J4527" s="89"/>
      <c r="K4527" s="89"/>
      <c r="L4527" s="89"/>
      <c r="M4527" s="89"/>
      <c r="N4527" s="264">
        <v>0</v>
      </c>
      <c r="O4527" s="264">
        <v>933.68000000000006</v>
      </c>
      <c r="P4527" s="89" t="s">
        <v>670</v>
      </c>
    </row>
    <row r="4528" spans="1:16" ht="38.25" hidden="1">
      <c r="A4528" s="261" t="s">
        <v>565</v>
      </c>
      <c r="B4528" s="89"/>
      <c r="C4528" s="262" t="s">
        <v>615</v>
      </c>
      <c r="D4528" s="84">
        <v>43644</v>
      </c>
      <c r="E4528" s="85" t="s">
        <v>8274</v>
      </c>
      <c r="F4528" s="85" t="s">
        <v>3</v>
      </c>
      <c r="G4528" s="85">
        <v>1754335</v>
      </c>
      <c r="H4528" s="89"/>
      <c r="I4528" s="263" t="s">
        <v>9140</v>
      </c>
      <c r="J4528" s="89"/>
      <c r="K4528" s="89"/>
      <c r="L4528" s="89"/>
      <c r="M4528" s="89"/>
      <c r="N4528" s="264">
        <v>0</v>
      </c>
      <c r="O4528" s="264">
        <v>1004</v>
      </c>
      <c r="P4528" s="89" t="s">
        <v>670</v>
      </c>
    </row>
    <row r="4529" spans="1:16" ht="38.25" hidden="1">
      <c r="A4529" s="261" t="s">
        <v>565</v>
      </c>
      <c r="B4529" s="89"/>
      <c r="C4529" s="262" t="s">
        <v>615</v>
      </c>
      <c r="D4529" s="84">
        <v>43644</v>
      </c>
      <c r="E4529" s="85" t="s">
        <v>8275</v>
      </c>
      <c r="F4529" s="85" t="s">
        <v>3</v>
      </c>
      <c r="G4529" s="85">
        <v>1754336</v>
      </c>
      <c r="H4529" s="89"/>
      <c r="I4529" s="263" t="s">
        <v>9141</v>
      </c>
      <c r="J4529" s="89"/>
      <c r="K4529" s="89"/>
      <c r="L4529" s="89"/>
      <c r="M4529" s="89"/>
      <c r="N4529" s="264">
        <v>0</v>
      </c>
      <c r="O4529" s="264">
        <v>2334.2000000000003</v>
      </c>
      <c r="P4529" s="89" t="s">
        <v>670</v>
      </c>
    </row>
    <row r="4530" spans="1:16" ht="38.25" hidden="1">
      <c r="A4530" s="261" t="s">
        <v>565</v>
      </c>
      <c r="B4530" s="89"/>
      <c r="C4530" s="262" t="s">
        <v>615</v>
      </c>
      <c r="D4530" s="84">
        <v>43644</v>
      </c>
      <c r="E4530" s="85" t="s">
        <v>8276</v>
      </c>
      <c r="F4530" s="85" t="s">
        <v>3</v>
      </c>
      <c r="G4530" s="85">
        <v>1754337</v>
      </c>
      <c r="H4530" s="89"/>
      <c r="I4530" s="263" t="s">
        <v>9142</v>
      </c>
      <c r="J4530" s="89"/>
      <c r="K4530" s="89"/>
      <c r="L4530" s="89"/>
      <c r="M4530" s="89"/>
      <c r="N4530" s="264">
        <v>0</v>
      </c>
      <c r="O4530" s="264">
        <v>1167.1000000000001</v>
      </c>
      <c r="P4530" s="89" t="s">
        <v>670</v>
      </c>
    </row>
    <row r="4531" spans="1:16" ht="38.25" hidden="1">
      <c r="A4531" s="261" t="s">
        <v>565</v>
      </c>
      <c r="B4531" s="89"/>
      <c r="C4531" s="262" t="s">
        <v>615</v>
      </c>
      <c r="D4531" s="84">
        <v>43644</v>
      </c>
      <c r="E4531" s="85" t="s">
        <v>8277</v>
      </c>
      <c r="F4531" s="85" t="s">
        <v>3</v>
      </c>
      <c r="G4531" s="85">
        <v>1754298</v>
      </c>
      <c r="H4531" s="89"/>
      <c r="I4531" s="263" t="s">
        <v>9143</v>
      </c>
      <c r="J4531" s="89"/>
      <c r="K4531" s="89"/>
      <c r="L4531" s="89"/>
      <c r="M4531" s="89"/>
      <c r="N4531" s="264">
        <v>0</v>
      </c>
      <c r="O4531" s="264">
        <v>20</v>
      </c>
      <c r="P4531" s="89" t="s">
        <v>670</v>
      </c>
    </row>
    <row r="4532" spans="1:16" ht="38.25" hidden="1">
      <c r="A4532" s="261" t="s">
        <v>565</v>
      </c>
      <c r="B4532" s="89"/>
      <c r="C4532" s="262" t="s">
        <v>615</v>
      </c>
      <c r="D4532" s="84">
        <v>43644</v>
      </c>
      <c r="E4532" s="85" t="s">
        <v>8278</v>
      </c>
      <c r="F4532" s="85" t="s">
        <v>3</v>
      </c>
      <c r="G4532" s="85">
        <v>1754303</v>
      </c>
      <c r="H4532" s="89"/>
      <c r="I4532" s="263" t="s">
        <v>9144</v>
      </c>
      <c r="J4532" s="89"/>
      <c r="K4532" s="89"/>
      <c r="L4532" s="89"/>
      <c r="M4532" s="89"/>
      <c r="N4532" s="264">
        <v>0</v>
      </c>
      <c r="O4532" s="264">
        <v>1786.3400000000001</v>
      </c>
      <c r="P4532" s="89" t="s">
        <v>670</v>
      </c>
    </row>
    <row r="4533" spans="1:16" ht="38.25" hidden="1">
      <c r="A4533" s="261" t="s">
        <v>565</v>
      </c>
      <c r="B4533" s="89"/>
      <c r="C4533" s="262" t="s">
        <v>615</v>
      </c>
      <c r="D4533" s="84">
        <v>43644</v>
      </c>
      <c r="E4533" s="85" t="s">
        <v>8279</v>
      </c>
      <c r="F4533" s="85" t="s">
        <v>3</v>
      </c>
      <c r="G4533" s="85">
        <v>1754305</v>
      </c>
      <c r="H4533" s="89"/>
      <c r="I4533" s="263" t="s">
        <v>9145</v>
      </c>
      <c r="J4533" s="89"/>
      <c r="K4533" s="89"/>
      <c r="L4533" s="89"/>
      <c r="M4533" s="89"/>
      <c r="N4533" s="264">
        <v>0</v>
      </c>
      <c r="O4533" s="264">
        <v>2100.7800000000002</v>
      </c>
      <c r="P4533" s="89" t="s">
        <v>670</v>
      </c>
    </row>
    <row r="4534" spans="1:16" ht="51" hidden="1">
      <c r="A4534" s="261" t="s">
        <v>565</v>
      </c>
      <c r="B4534" s="89"/>
      <c r="C4534" s="262" t="s">
        <v>615</v>
      </c>
      <c r="D4534" s="84">
        <v>43644</v>
      </c>
      <c r="E4534" s="85" t="s">
        <v>8280</v>
      </c>
      <c r="F4534" s="85" t="s">
        <v>3</v>
      </c>
      <c r="G4534" s="85">
        <v>1754306</v>
      </c>
      <c r="H4534" s="89"/>
      <c r="I4534" s="263" t="s">
        <v>9146</v>
      </c>
      <c r="J4534" s="89"/>
      <c r="K4534" s="89"/>
      <c r="L4534" s="89"/>
      <c r="M4534" s="89"/>
      <c r="N4534" s="264">
        <v>0</v>
      </c>
      <c r="O4534" s="264">
        <v>3501.3</v>
      </c>
      <c r="P4534" s="89" t="s">
        <v>670</v>
      </c>
    </row>
    <row r="4535" spans="1:16" ht="38.25" hidden="1">
      <c r="A4535" s="261">
        <v>15</v>
      </c>
      <c r="B4535" s="89"/>
      <c r="C4535" s="262" t="s">
        <v>42</v>
      </c>
      <c r="D4535" s="84">
        <v>43644</v>
      </c>
      <c r="E4535" s="85" t="s">
        <v>8281</v>
      </c>
      <c r="F4535" s="85" t="s">
        <v>3</v>
      </c>
      <c r="G4535" s="85">
        <v>1754307</v>
      </c>
      <c r="H4535" s="89"/>
      <c r="I4535" s="263" t="s">
        <v>9147</v>
      </c>
      <c r="J4535" s="89"/>
      <c r="K4535" s="89"/>
      <c r="L4535" s="89"/>
      <c r="M4535" s="89"/>
      <c r="N4535" s="264">
        <v>0</v>
      </c>
      <c r="O4535" s="264">
        <v>1612.54</v>
      </c>
      <c r="P4535" s="89" t="s">
        <v>670</v>
      </c>
    </row>
    <row r="4536" spans="1:16" ht="51" hidden="1">
      <c r="A4536" s="261" t="s">
        <v>565</v>
      </c>
      <c r="B4536" s="89"/>
      <c r="C4536" s="262" t="s">
        <v>615</v>
      </c>
      <c r="D4536" s="84">
        <v>43644</v>
      </c>
      <c r="E4536" s="85" t="s">
        <v>8282</v>
      </c>
      <c r="F4536" s="85" t="s">
        <v>3</v>
      </c>
      <c r="G4536" s="85">
        <v>1754308</v>
      </c>
      <c r="H4536" s="89"/>
      <c r="I4536" s="263" t="s">
        <v>9148</v>
      </c>
      <c r="J4536" s="89"/>
      <c r="K4536" s="89"/>
      <c r="L4536" s="89"/>
      <c r="M4536" s="89"/>
      <c r="N4536" s="264">
        <v>0</v>
      </c>
      <c r="O4536" s="264">
        <v>1450</v>
      </c>
      <c r="P4536" s="89" t="s">
        <v>670</v>
      </c>
    </row>
    <row r="4537" spans="1:16" ht="51" hidden="1">
      <c r="A4537" s="261" t="s">
        <v>565</v>
      </c>
      <c r="B4537" s="89"/>
      <c r="C4537" s="262" t="s">
        <v>615</v>
      </c>
      <c r="D4537" s="84">
        <v>43644</v>
      </c>
      <c r="E4537" s="85" t="s">
        <v>8283</v>
      </c>
      <c r="F4537" s="85" t="s">
        <v>3</v>
      </c>
      <c r="G4537" s="85">
        <v>1754309</v>
      </c>
      <c r="H4537" s="89"/>
      <c r="I4537" s="263" t="s">
        <v>9149</v>
      </c>
      <c r="J4537" s="89"/>
      <c r="K4537" s="89"/>
      <c r="L4537" s="89"/>
      <c r="M4537" s="89"/>
      <c r="N4537" s="264">
        <v>0</v>
      </c>
      <c r="O4537" s="264">
        <v>2100.7800000000002</v>
      </c>
      <c r="P4537" s="89" t="s">
        <v>670</v>
      </c>
    </row>
    <row r="4538" spans="1:16" ht="38.25" hidden="1">
      <c r="A4538" s="261" t="s">
        <v>565</v>
      </c>
      <c r="B4538" s="89"/>
      <c r="C4538" s="262" t="s">
        <v>615</v>
      </c>
      <c r="D4538" s="84">
        <v>43644</v>
      </c>
      <c r="E4538" s="85" t="s">
        <v>8284</v>
      </c>
      <c r="F4538" s="85" t="s">
        <v>3</v>
      </c>
      <c r="G4538" s="85">
        <v>1754311</v>
      </c>
      <c r="H4538" s="89"/>
      <c r="I4538" s="263" t="s">
        <v>9150</v>
      </c>
      <c r="J4538" s="89"/>
      <c r="K4538" s="89"/>
      <c r="L4538" s="89"/>
      <c r="M4538" s="89"/>
      <c r="N4538" s="264">
        <v>0</v>
      </c>
      <c r="O4538" s="264">
        <v>2986</v>
      </c>
      <c r="P4538" s="89" t="s">
        <v>670</v>
      </c>
    </row>
    <row r="4539" spans="1:16" ht="38.25" hidden="1">
      <c r="A4539" s="261" t="s">
        <v>565</v>
      </c>
      <c r="B4539" s="89"/>
      <c r="C4539" s="262" t="s">
        <v>615</v>
      </c>
      <c r="D4539" s="84">
        <v>43644</v>
      </c>
      <c r="E4539" s="85" t="s">
        <v>8285</v>
      </c>
      <c r="F4539" s="85" t="s">
        <v>3</v>
      </c>
      <c r="G4539" s="85">
        <v>1754312</v>
      </c>
      <c r="H4539" s="89"/>
      <c r="I4539" s="263" t="s">
        <v>9151</v>
      </c>
      <c r="J4539" s="89"/>
      <c r="K4539" s="89"/>
      <c r="L4539" s="89"/>
      <c r="M4539" s="89"/>
      <c r="N4539" s="264">
        <v>0</v>
      </c>
      <c r="O4539" s="264">
        <v>2100.7800000000002</v>
      </c>
      <c r="P4539" s="89" t="s">
        <v>670</v>
      </c>
    </row>
    <row r="4540" spans="1:16" ht="38.25" hidden="1">
      <c r="A4540" s="261" t="s">
        <v>565</v>
      </c>
      <c r="B4540" s="89"/>
      <c r="C4540" s="262" t="s">
        <v>615</v>
      </c>
      <c r="D4540" s="84">
        <v>43644</v>
      </c>
      <c r="E4540" s="85" t="s">
        <v>8286</v>
      </c>
      <c r="F4540" s="85" t="s">
        <v>3</v>
      </c>
      <c r="G4540" s="85">
        <v>1754313</v>
      </c>
      <c r="H4540" s="89"/>
      <c r="I4540" s="263" t="s">
        <v>9152</v>
      </c>
      <c r="J4540" s="89"/>
      <c r="K4540" s="89"/>
      <c r="L4540" s="89"/>
      <c r="M4540" s="89"/>
      <c r="N4540" s="264">
        <v>0</v>
      </c>
      <c r="O4540" s="264">
        <v>1000</v>
      </c>
      <c r="P4540" s="89" t="s">
        <v>670</v>
      </c>
    </row>
    <row r="4541" spans="1:16" ht="51" hidden="1">
      <c r="A4541" s="261">
        <v>513</v>
      </c>
      <c r="B4541" s="89"/>
      <c r="C4541" s="262" t="s">
        <v>171</v>
      </c>
      <c r="D4541" s="84">
        <v>43644</v>
      </c>
      <c r="E4541" s="85" t="s">
        <v>8287</v>
      </c>
      <c r="F4541" s="85" t="s">
        <v>15</v>
      </c>
      <c r="G4541" s="85">
        <v>1076557</v>
      </c>
      <c r="H4541" s="89"/>
      <c r="I4541" s="263" t="s">
        <v>9153</v>
      </c>
      <c r="J4541" s="89"/>
      <c r="K4541" s="89"/>
      <c r="L4541" s="89"/>
      <c r="M4541" s="89"/>
      <c r="N4541" s="264">
        <v>50</v>
      </c>
      <c r="O4541" s="264">
        <v>0</v>
      </c>
      <c r="P4541" s="89" t="s">
        <v>670</v>
      </c>
    </row>
    <row r="4542" spans="1:16" ht="51" hidden="1">
      <c r="A4542" s="261">
        <v>513</v>
      </c>
      <c r="B4542" s="89"/>
      <c r="C4542" s="262" t="s">
        <v>171</v>
      </c>
      <c r="D4542" s="84">
        <v>43644</v>
      </c>
      <c r="E4542" s="85" t="s">
        <v>8288</v>
      </c>
      <c r="F4542" s="85" t="s">
        <v>15</v>
      </c>
      <c r="G4542" s="85">
        <v>1076570</v>
      </c>
      <c r="H4542" s="89"/>
      <c r="I4542" s="263" t="s">
        <v>7302</v>
      </c>
      <c r="J4542" s="89"/>
      <c r="K4542" s="89"/>
      <c r="L4542" s="89"/>
      <c r="M4542" s="89"/>
      <c r="N4542" s="264">
        <v>50</v>
      </c>
      <c r="O4542" s="264">
        <v>0</v>
      </c>
      <c r="P4542" s="89" t="s">
        <v>670</v>
      </c>
    </row>
    <row r="4543" spans="1:16" ht="51" hidden="1">
      <c r="A4543" s="261">
        <v>513</v>
      </c>
      <c r="B4543" s="89"/>
      <c r="C4543" s="262" t="s">
        <v>171</v>
      </c>
      <c r="D4543" s="84">
        <v>43644</v>
      </c>
      <c r="E4543" s="85" t="s">
        <v>8289</v>
      </c>
      <c r="F4543" s="85" t="s">
        <v>15</v>
      </c>
      <c r="G4543" s="85">
        <v>1076574</v>
      </c>
      <c r="H4543" s="89"/>
      <c r="I4543" s="263" t="s">
        <v>744</v>
      </c>
      <c r="J4543" s="89"/>
      <c r="K4543" s="89"/>
      <c r="L4543" s="89"/>
      <c r="M4543" s="89"/>
      <c r="N4543" s="264">
        <v>50</v>
      </c>
      <c r="O4543" s="264">
        <v>0</v>
      </c>
      <c r="P4543" s="89" t="s">
        <v>670</v>
      </c>
    </row>
    <row r="4544" spans="1:16" ht="63.75" hidden="1">
      <c r="A4544" s="261" t="s">
        <v>557</v>
      </c>
      <c r="B4544" s="89"/>
      <c r="C4544" s="262" t="s">
        <v>777</v>
      </c>
      <c r="D4544" s="84">
        <v>43644</v>
      </c>
      <c r="E4544" s="85" t="s">
        <v>8290</v>
      </c>
      <c r="F4544" s="85" t="s">
        <v>6</v>
      </c>
      <c r="G4544" s="85">
        <v>1076890</v>
      </c>
      <c r="H4544" s="89"/>
      <c r="I4544" s="263" t="s">
        <v>9154</v>
      </c>
      <c r="J4544" s="89"/>
      <c r="K4544" s="89"/>
      <c r="L4544" s="89"/>
      <c r="M4544" s="89"/>
      <c r="N4544" s="264">
        <v>0</v>
      </c>
      <c r="O4544" s="264">
        <v>159587.1</v>
      </c>
      <c r="P4544" s="89" t="s">
        <v>670</v>
      </c>
    </row>
    <row r="4545" spans="1:16" ht="51" hidden="1">
      <c r="A4545" s="261" t="s">
        <v>557</v>
      </c>
      <c r="B4545" s="89"/>
      <c r="C4545" s="262" t="s">
        <v>777</v>
      </c>
      <c r="D4545" s="84">
        <v>43644</v>
      </c>
      <c r="E4545" s="85" t="s">
        <v>8291</v>
      </c>
      <c r="F4545" s="85" t="s">
        <v>6</v>
      </c>
      <c r="G4545" s="85">
        <v>1076713</v>
      </c>
      <c r="H4545" s="89"/>
      <c r="I4545" s="263" t="s">
        <v>9155</v>
      </c>
      <c r="J4545" s="89"/>
      <c r="K4545" s="89"/>
      <c r="L4545" s="89"/>
      <c r="M4545" s="89"/>
      <c r="N4545" s="264">
        <v>0</v>
      </c>
      <c r="O4545" s="264">
        <v>106394.6</v>
      </c>
      <c r="P4545" s="89" t="s">
        <v>670</v>
      </c>
    </row>
    <row r="4546" spans="1:16" ht="63.75" hidden="1">
      <c r="A4546" s="261">
        <v>513</v>
      </c>
      <c r="B4546" s="89"/>
      <c r="C4546" s="262" t="s">
        <v>171</v>
      </c>
      <c r="D4546" s="84">
        <v>43644</v>
      </c>
      <c r="E4546" s="85" t="s">
        <v>8292</v>
      </c>
      <c r="F4546" s="85" t="s">
        <v>6</v>
      </c>
      <c r="G4546" s="85">
        <v>1137882</v>
      </c>
      <c r="H4546" s="89"/>
      <c r="I4546" s="263" t="s">
        <v>9156</v>
      </c>
      <c r="J4546" s="89"/>
      <c r="K4546" s="89"/>
      <c r="L4546" s="89"/>
      <c r="M4546" s="89"/>
      <c r="N4546" s="264">
        <v>0</v>
      </c>
      <c r="O4546" s="264">
        <v>38628000</v>
      </c>
      <c r="P4546" s="89" t="s">
        <v>670</v>
      </c>
    </row>
    <row r="4547" spans="1:16" ht="63.75" hidden="1">
      <c r="A4547" s="261">
        <v>291</v>
      </c>
      <c r="B4547" s="89"/>
      <c r="C4547" s="262" t="s">
        <v>129</v>
      </c>
      <c r="D4547" s="84">
        <v>43644</v>
      </c>
      <c r="E4547" s="85" t="s">
        <v>8293</v>
      </c>
      <c r="F4547" s="85" t="s">
        <v>11</v>
      </c>
      <c r="G4547" s="85">
        <v>1076912</v>
      </c>
      <c r="H4547" s="89"/>
      <c r="I4547" s="263" t="s">
        <v>9157</v>
      </c>
      <c r="J4547" s="89"/>
      <c r="K4547" s="89"/>
      <c r="L4547" s="89"/>
      <c r="M4547" s="89"/>
      <c r="N4547" s="264">
        <v>50</v>
      </c>
      <c r="O4547" s="264">
        <v>0</v>
      </c>
      <c r="P4547" s="89" t="s">
        <v>670</v>
      </c>
    </row>
    <row r="4548" spans="1:16" ht="63.75" hidden="1">
      <c r="A4548" s="261" t="s">
        <v>557</v>
      </c>
      <c r="B4548" s="89"/>
      <c r="C4548" s="262" t="s">
        <v>777</v>
      </c>
      <c r="D4548" s="84">
        <v>43644</v>
      </c>
      <c r="E4548" s="85" t="s">
        <v>8294</v>
      </c>
      <c r="F4548" s="85" t="s">
        <v>11</v>
      </c>
      <c r="G4548" s="85">
        <v>958182</v>
      </c>
      <c r="H4548" s="89"/>
      <c r="I4548" s="263" t="s">
        <v>9158</v>
      </c>
      <c r="J4548" s="89"/>
      <c r="K4548" s="89"/>
      <c r="L4548" s="89"/>
      <c r="M4548" s="89"/>
      <c r="N4548" s="264">
        <v>50</v>
      </c>
      <c r="O4548" s="264">
        <v>0</v>
      </c>
      <c r="P4548" s="89" t="s">
        <v>670</v>
      </c>
    </row>
    <row r="4549" spans="1:16" ht="63.75" hidden="1">
      <c r="A4549" s="261">
        <v>513</v>
      </c>
      <c r="B4549" s="89"/>
      <c r="C4549" s="262" t="s">
        <v>171</v>
      </c>
      <c r="D4549" s="84">
        <v>43644</v>
      </c>
      <c r="E4549" s="85" t="s">
        <v>8295</v>
      </c>
      <c r="F4549" s="85" t="s">
        <v>15</v>
      </c>
      <c r="G4549" s="85">
        <v>1076930</v>
      </c>
      <c r="H4549" s="89"/>
      <c r="I4549" s="263" t="s">
        <v>9159</v>
      </c>
      <c r="J4549" s="89"/>
      <c r="K4549" s="89"/>
      <c r="L4549" s="89"/>
      <c r="M4549" s="89"/>
      <c r="N4549" s="264">
        <v>50</v>
      </c>
      <c r="O4549" s="264">
        <v>0</v>
      </c>
      <c r="P4549" s="89" t="s">
        <v>670</v>
      </c>
    </row>
    <row r="4550" spans="1:16" ht="63.75" hidden="1">
      <c r="A4550" s="261">
        <v>513</v>
      </c>
      <c r="B4550" s="89"/>
      <c r="C4550" s="262" t="s">
        <v>171</v>
      </c>
      <c r="D4550" s="84">
        <v>43644</v>
      </c>
      <c r="E4550" s="85" t="s">
        <v>8296</v>
      </c>
      <c r="F4550" s="85" t="s">
        <v>15</v>
      </c>
      <c r="G4550" s="85">
        <v>1076932</v>
      </c>
      <c r="H4550" s="89"/>
      <c r="I4550" s="263" t="s">
        <v>9160</v>
      </c>
      <c r="J4550" s="89"/>
      <c r="K4550" s="89"/>
      <c r="L4550" s="89"/>
      <c r="M4550" s="89"/>
      <c r="N4550" s="264">
        <v>50</v>
      </c>
      <c r="O4550" s="264">
        <v>0</v>
      </c>
      <c r="P4550" s="89" t="s">
        <v>670</v>
      </c>
    </row>
    <row r="4551" spans="1:16" ht="76.5" hidden="1">
      <c r="A4551" s="261" t="s">
        <v>557</v>
      </c>
      <c r="B4551" s="89"/>
      <c r="C4551" s="262" t="s">
        <v>777</v>
      </c>
      <c r="D4551" s="84">
        <v>43644</v>
      </c>
      <c r="E4551" s="85" t="s">
        <v>8297</v>
      </c>
      <c r="F4551" s="85" t="s">
        <v>6</v>
      </c>
      <c r="G4551" s="85">
        <v>1138270</v>
      </c>
      <c r="H4551" s="89"/>
      <c r="I4551" s="263" t="s">
        <v>9161</v>
      </c>
      <c r="J4551" s="89"/>
      <c r="K4551" s="89"/>
      <c r="L4551" s="89"/>
      <c r="M4551" s="89"/>
      <c r="N4551" s="264">
        <v>0</v>
      </c>
      <c r="O4551" s="264">
        <v>150000</v>
      </c>
      <c r="P4551" s="89" t="s">
        <v>670</v>
      </c>
    </row>
    <row r="4552" spans="1:16" ht="76.5" hidden="1">
      <c r="A4552" s="261" t="s">
        <v>557</v>
      </c>
      <c r="B4552" s="89"/>
      <c r="C4552" s="262" t="s">
        <v>777</v>
      </c>
      <c r="D4552" s="84">
        <v>43644</v>
      </c>
      <c r="E4552" s="85" t="s">
        <v>8298</v>
      </c>
      <c r="F4552" s="85" t="s">
        <v>6</v>
      </c>
      <c r="G4552" s="85">
        <v>1077628</v>
      </c>
      <c r="H4552" s="89"/>
      <c r="I4552" s="263" t="s">
        <v>9162</v>
      </c>
      <c r="J4552" s="89"/>
      <c r="K4552" s="89"/>
      <c r="L4552" s="89"/>
      <c r="M4552" s="89"/>
      <c r="N4552" s="264">
        <v>0</v>
      </c>
      <c r="O4552" s="264">
        <v>1064775.3</v>
      </c>
      <c r="P4552" s="89" t="s">
        <v>670</v>
      </c>
    </row>
    <row r="4553" spans="1:16" ht="76.5" hidden="1">
      <c r="A4553" s="261" t="s">
        <v>557</v>
      </c>
      <c r="B4553" s="89"/>
      <c r="C4553" s="262" t="s">
        <v>777</v>
      </c>
      <c r="D4553" s="84">
        <v>43644</v>
      </c>
      <c r="E4553" s="85" t="s">
        <v>8299</v>
      </c>
      <c r="F4553" s="85" t="s">
        <v>6</v>
      </c>
      <c r="G4553" s="85">
        <v>1077631</v>
      </c>
      <c r="H4553" s="89"/>
      <c r="I4553" s="263" t="s">
        <v>9163</v>
      </c>
      <c r="J4553" s="89"/>
      <c r="K4553" s="89"/>
      <c r="L4553" s="89"/>
      <c r="M4553" s="89"/>
      <c r="N4553" s="264">
        <v>0</v>
      </c>
      <c r="O4553" s="264">
        <v>310116.98</v>
      </c>
      <c r="P4553" s="89" t="s">
        <v>670</v>
      </c>
    </row>
    <row r="4554" spans="1:16" ht="76.5" hidden="1">
      <c r="A4554" s="261" t="s">
        <v>557</v>
      </c>
      <c r="B4554" s="89"/>
      <c r="C4554" s="262" t="s">
        <v>777</v>
      </c>
      <c r="D4554" s="84">
        <v>43644</v>
      </c>
      <c r="E4554" s="85" t="s">
        <v>8300</v>
      </c>
      <c r="F4554" s="85" t="s">
        <v>6</v>
      </c>
      <c r="G4554" s="85">
        <v>1077479</v>
      </c>
      <c r="H4554" s="89"/>
      <c r="I4554" s="263" t="s">
        <v>9164</v>
      </c>
      <c r="J4554" s="89"/>
      <c r="K4554" s="89"/>
      <c r="L4554" s="89"/>
      <c r="M4554" s="89"/>
      <c r="N4554" s="264">
        <v>0</v>
      </c>
      <c r="O4554" s="264">
        <v>183265.97</v>
      </c>
      <c r="P4554" s="89" t="s">
        <v>670</v>
      </c>
    </row>
    <row r="4555" spans="1:16" ht="76.5" hidden="1">
      <c r="A4555" s="261" t="s">
        <v>557</v>
      </c>
      <c r="B4555" s="89"/>
      <c r="C4555" s="262" t="s">
        <v>777</v>
      </c>
      <c r="D4555" s="84">
        <v>43644</v>
      </c>
      <c r="E4555" s="85" t="s">
        <v>8301</v>
      </c>
      <c r="F4555" s="85" t="s">
        <v>6</v>
      </c>
      <c r="G4555" s="85">
        <v>1077487</v>
      </c>
      <c r="H4555" s="89"/>
      <c r="I4555" s="263" t="s">
        <v>9165</v>
      </c>
      <c r="J4555" s="89"/>
      <c r="K4555" s="89"/>
      <c r="L4555" s="89"/>
      <c r="M4555" s="89"/>
      <c r="N4555" s="264">
        <v>0</v>
      </c>
      <c r="O4555" s="264">
        <v>479744.48</v>
      </c>
      <c r="P4555" s="89" t="s">
        <v>670</v>
      </c>
    </row>
    <row r="4556" spans="1:16" ht="76.5" hidden="1">
      <c r="A4556" s="261" t="s">
        <v>557</v>
      </c>
      <c r="B4556" s="89"/>
      <c r="C4556" s="262" t="s">
        <v>777</v>
      </c>
      <c r="D4556" s="84">
        <v>43644</v>
      </c>
      <c r="E4556" s="85" t="s">
        <v>8302</v>
      </c>
      <c r="F4556" s="85" t="s">
        <v>6</v>
      </c>
      <c r="G4556" s="85">
        <v>1077303</v>
      </c>
      <c r="H4556" s="89"/>
      <c r="I4556" s="263" t="s">
        <v>9166</v>
      </c>
      <c r="J4556" s="89"/>
      <c r="K4556" s="89"/>
      <c r="L4556" s="89"/>
      <c r="M4556" s="89"/>
      <c r="N4556" s="264">
        <v>0</v>
      </c>
      <c r="O4556" s="264">
        <v>275314.84999999998</v>
      </c>
      <c r="P4556" s="89" t="s">
        <v>670</v>
      </c>
    </row>
    <row r="4557" spans="1:16" ht="76.5" hidden="1">
      <c r="A4557" s="261" t="s">
        <v>557</v>
      </c>
      <c r="B4557" s="89"/>
      <c r="C4557" s="262" t="s">
        <v>777</v>
      </c>
      <c r="D4557" s="84">
        <v>43644</v>
      </c>
      <c r="E4557" s="85" t="s">
        <v>8303</v>
      </c>
      <c r="F4557" s="85" t="s">
        <v>6</v>
      </c>
      <c r="G4557" s="85">
        <v>1077331</v>
      </c>
      <c r="H4557" s="89"/>
      <c r="I4557" s="263" t="s">
        <v>9167</v>
      </c>
      <c r="J4557" s="89"/>
      <c r="K4557" s="89"/>
      <c r="L4557" s="89"/>
      <c r="M4557" s="89"/>
      <c r="N4557" s="264">
        <v>0</v>
      </c>
      <c r="O4557" s="264">
        <v>350330.91</v>
      </c>
      <c r="P4557" s="89" t="s">
        <v>670</v>
      </c>
    </row>
    <row r="4558" spans="1:16" ht="76.5" hidden="1">
      <c r="A4558" s="261" t="s">
        <v>557</v>
      </c>
      <c r="B4558" s="89"/>
      <c r="C4558" s="262" t="s">
        <v>777</v>
      </c>
      <c r="D4558" s="84">
        <v>43644</v>
      </c>
      <c r="E4558" s="85" t="s">
        <v>8304</v>
      </c>
      <c r="F4558" s="85" t="s">
        <v>6</v>
      </c>
      <c r="G4558" s="85">
        <v>1076938</v>
      </c>
      <c r="H4558" s="89"/>
      <c r="I4558" s="263" t="s">
        <v>9168</v>
      </c>
      <c r="J4558" s="89"/>
      <c r="K4558" s="89"/>
      <c r="L4558" s="89"/>
      <c r="M4558" s="89"/>
      <c r="N4558" s="264">
        <v>0</v>
      </c>
      <c r="O4558" s="264">
        <v>427138.05</v>
      </c>
      <c r="P4558" s="89" t="s">
        <v>670</v>
      </c>
    </row>
    <row r="4559" spans="1:16" ht="76.5" hidden="1">
      <c r="A4559" s="261" t="s">
        <v>557</v>
      </c>
      <c r="B4559" s="89"/>
      <c r="C4559" s="262" t="s">
        <v>777</v>
      </c>
      <c r="D4559" s="84">
        <v>43644</v>
      </c>
      <c r="E4559" s="85" t="s">
        <v>8305</v>
      </c>
      <c r="F4559" s="85" t="s">
        <v>11</v>
      </c>
      <c r="G4559" s="85">
        <v>1077287</v>
      </c>
      <c r="H4559" s="89"/>
      <c r="I4559" s="263" t="s">
        <v>9169</v>
      </c>
      <c r="J4559" s="89"/>
      <c r="K4559" s="89"/>
      <c r="L4559" s="89"/>
      <c r="M4559" s="89"/>
      <c r="N4559" s="264">
        <v>2089.37</v>
      </c>
      <c r="O4559" s="264">
        <v>0</v>
      </c>
      <c r="P4559" s="89" t="s">
        <v>670</v>
      </c>
    </row>
    <row r="4560" spans="1:16" ht="63.75" hidden="1">
      <c r="A4560" s="261" t="s">
        <v>557</v>
      </c>
      <c r="B4560" s="89"/>
      <c r="C4560" s="262" t="s">
        <v>777</v>
      </c>
      <c r="D4560" s="84">
        <v>43644</v>
      </c>
      <c r="E4560" s="85" t="s">
        <v>8306</v>
      </c>
      <c r="F4560" s="85" t="s">
        <v>20</v>
      </c>
      <c r="G4560" s="85">
        <v>1077288</v>
      </c>
      <c r="H4560" s="89"/>
      <c r="I4560" s="263" t="s">
        <v>9170</v>
      </c>
      <c r="J4560" s="89"/>
      <c r="K4560" s="89"/>
      <c r="L4560" s="89"/>
      <c r="M4560" s="89"/>
      <c r="N4560" s="264">
        <v>2913379.04</v>
      </c>
      <c r="O4560" s="264">
        <v>0</v>
      </c>
      <c r="P4560" s="89" t="s">
        <v>670</v>
      </c>
    </row>
    <row r="4561" spans="1:16" ht="76.5" hidden="1">
      <c r="A4561" s="261" t="s">
        <v>557</v>
      </c>
      <c r="B4561" s="89"/>
      <c r="C4561" s="262" t="s">
        <v>777</v>
      </c>
      <c r="D4561" s="84">
        <v>43644</v>
      </c>
      <c r="E4561" s="85" t="s">
        <v>8307</v>
      </c>
      <c r="F4561" s="85" t="s">
        <v>11</v>
      </c>
      <c r="G4561" s="85">
        <v>1077292</v>
      </c>
      <c r="H4561" s="89"/>
      <c r="I4561" s="263" t="s">
        <v>9171</v>
      </c>
      <c r="J4561" s="89"/>
      <c r="K4561" s="89"/>
      <c r="L4561" s="89"/>
      <c r="M4561" s="89"/>
      <c r="N4561" s="264">
        <v>1727.63</v>
      </c>
      <c r="O4561" s="264">
        <v>0</v>
      </c>
      <c r="P4561" s="89" t="s">
        <v>670</v>
      </c>
    </row>
    <row r="4562" spans="1:16" ht="63.75" hidden="1">
      <c r="A4562" s="261" t="s">
        <v>557</v>
      </c>
      <c r="B4562" s="89"/>
      <c r="C4562" s="262" t="s">
        <v>777</v>
      </c>
      <c r="D4562" s="84">
        <v>43644</v>
      </c>
      <c r="E4562" s="85" t="s">
        <v>8308</v>
      </c>
      <c r="F4562" s="85" t="s">
        <v>20</v>
      </c>
      <c r="G4562" s="85">
        <v>1077293</v>
      </c>
      <c r="H4562" s="89"/>
      <c r="I4562" s="263" t="s">
        <v>9172</v>
      </c>
      <c r="J4562" s="89"/>
      <c r="K4562" s="89"/>
      <c r="L4562" s="89"/>
      <c r="M4562" s="89"/>
      <c r="N4562" s="264">
        <v>2396607.65</v>
      </c>
      <c r="O4562" s="264">
        <v>0</v>
      </c>
      <c r="P4562" s="89" t="s">
        <v>670</v>
      </c>
    </row>
    <row r="4563" spans="1:16" ht="76.5" hidden="1">
      <c r="A4563" s="261" t="s">
        <v>557</v>
      </c>
      <c r="B4563" s="89"/>
      <c r="C4563" s="262" t="s">
        <v>777</v>
      </c>
      <c r="D4563" s="84">
        <v>43644</v>
      </c>
      <c r="E4563" s="85" t="s">
        <v>8309</v>
      </c>
      <c r="F4563" s="85" t="s">
        <v>11</v>
      </c>
      <c r="G4563" s="85">
        <v>1077298</v>
      </c>
      <c r="H4563" s="89"/>
      <c r="I4563" s="263" t="s">
        <v>9173</v>
      </c>
      <c r="J4563" s="89"/>
      <c r="K4563" s="89"/>
      <c r="L4563" s="89"/>
      <c r="M4563" s="89"/>
      <c r="N4563" s="264">
        <v>1242.21</v>
      </c>
      <c r="O4563" s="264">
        <v>0</v>
      </c>
      <c r="P4563" s="89" t="s">
        <v>670</v>
      </c>
    </row>
    <row r="4564" spans="1:16" ht="63.75" hidden="1">
      <c r="A4564" s="261" t="s">
        <v>557</v>
      </c>
      <c r="B4564" s="89"/>
      <c r="C4564" s="262" t="s">
        <v>777</v>
      </c>
      <c r="D4564" s="84">
        <v>43644</v>
      </c>
      <c r="E4564" s="85" t="s">
        <v>8310</v>
      </c>
      <c r="F4564" s="85" t="s">
        <v>20</v>
      </c>
      <c r="G4564" s="85">
        <v>1077299</v>
      </c>
      <c r="H4564" s="89"/>
      <c r="I4564" s="263" t="s">
        <v>9174</v>
      </c>
      <c r="J4564" s="89"/>
      <c r="K4564" s="89"/>
      <c r="L4564" s="89"/>
      <c r="M4564" s="89"/>
      <c r="N4564" s="264">
        <v>1703153.6</v>
      </c>
      <c r="O4564" s="264">
        <v>0</v>
      </c>
      <c r="P4564" s="89" t="s">
        <v>670</v>
      </c>
    </row>
    <row r="4565" spans="1:16" ht="63.75" hidden="1">
      <c r="A4565" s="261" t="s">
        <v>557</v>
      </c>
      <c r="B4565" s="89"/>
      <c r="C4565" s="262" t="s">
        <v>777</v>
      </c>
      <c r="D4565" s="84">
        <v>43644</v>
      </c>
      <c r="E4565" s="85" t="s">
        <v>8311</v>
      </c>
      <c r="F4565" s="85" t="s">
        <v>11</v>
      </c>
      <c r="G4565" s="85">
        <v>1077467</v>
      </c>
      <c r="H4565" s="89"/>
      <c r="I4565" s="263" t="s">
        <v>9175</v>
      </c>
      <c r="J4565" s="89"/>
      <c r="K4565" s="89"/>
      <c r="L4565" s="89"/>
      <c r="M4565" s="89"/>
      <c r="N4565" s="264">
        <v>419.69</v>
      </c>
      <c r="O4565" s="264">
        <v>0</v>
      </c>
      <c r="P4565" s="89" t="s">
        <v>670</v>
      </c>
    </row>
    <row r="4566" spans="1:16" ht="63.75" hidden="1">
      <c r="A4566" s="261" t="s">
        <v>557</v>
      </c>
      <c r="B4566" s="89"/>
      <c r="C4566" s="262" t="s">
        <v>777</v>
      </c>
      <c r="D4566" s="84">
        <v>43644</v>
      </c>
      <c r="E4566" s="85" t="s">
        <v>8312</v>
      </c>
      <c r="F4566" s="85" t="s">
        <v>20</v>
      </c>
      <c r="G4566" s="85">
        <v>1077468</v>
      </c>
      <c r="H4566" s="89"/>
      <c r="I4566" s="263" t="s">
        <v>9176</v>
      </c>
      <c r="J4566" s="89"/>
      <c r="K4566" s="89"/>
      <c r="L4566" s="89"/>
      <c r="M4566" s="89"/>
      <c r="N4566" s="264">
        <v>528122.23</v>
      </c>
      <c r="O4566" s="264">
        <v>0</v>
      </c>
      <c r="P4566" s="89" t="s">
        <v>670</v>
      </c>
    </row>
    <row r="4567" spans="1:16" ht="51" hidden="1">
      <c r="A4567" s="261">
        <v>513</v>
      </c>
      <c r="B4567" s="89"/>
      <c r="C4567" s="262" t="s">
        <v>171</v>
      </c>
      <c r="D4567" s="84">
        <v>43644</v>
      </c>
      <c r="E4567" s="85" t="s">
        <v>8313</v>
      </c>
      <c r="F4567" s="85" t="s">
        <v>15</v>
      </c>
      <c r="G4567" s="85">
        <v>1077472</v>
      </c>
      <c r="H4567" s="89"/>
      <c r="I4567" s="263" t="s">
        <v>9177</v>
      </c>
      <c r="J4567" s="89"/>
      <c r="K4567" s="89"/>
      <c r="L4567" s="89"/>
      <c r="M4567" s="89"/>
      <c r="N4567" s="264">
        <v>50</v>
      </c>
      <c r="O4567" s="264">
        <v>0</v>
      </c>
      <c r="P4567" s="89" t="s">
        <v>670</v>
      </c>
    </row>
    <row r="4568" spans="1:16" ht="63.75" hidden="1">
      <c r="A4568" s="261" t="s">
        <v>557</v>
      </c>
      <c r="B4568" s="89"/>
      <c r="C4568" s="262" t="s">
        <v>777</v>
      </c>
      <c r="D4568" s="84">
        <v>43644</v>
      </c>
      <c r="E4568" s="85" t="s">
        <v>8314</v>
      </c>
      <c r="F4568" s="85" t="s">
        <v>20</v>
      </c>
      <c r="G4568" s="85">
        <v>958232</v>
      </c>
      <c r="H4568" s="89"/>
      <c r="I4568" s="263" t="s">
        <v>9178</v>
      </c>
      <c r="J4568" s="89"/>
      <c r="K4568" s="89"/>
      <c r="L4568" s="89"/>
      <c r="M4568" s="89"/>
      <c r="N4568" s="264">
        <v>102104.25</v>
      </c>
      <c r="O4568" s="264">
        <v>0</v>
      </c>
      <c r="P4568" s="89" t="s">
        <v>670</v>
      </c>
    </row>
    <row r="4569" spans="1:16" ht="63.75" hidden="1">
      <c r="A4569" s="261" t="s">
        <v>557</v>
      </c>
      <c r="B4569" s="89"/>
      <c r="C4569" s="262" t="s">
        <v>777</v>
      </c>
      <c r="D4569" s="84">
        <v>43644</v>
      </c>
      <c r="E4569" s="85" t="s">
        <v>8315</v>
      </c>
      <c r="F4569" s="85" t="s">
        <v>20</v>
      </c>
      <c r="G4569" s="85">
        <v>958232</v>
      </c>
      <c r="H4569" s="89"/>
      <c r="I4569" s="263" t="s">
        <v>9178</v>
      </c>
      <c r="J4569" s="89"/>
      <c r="K4569" s="89"/>
      <c r="L4569" s="89"/>
      <c r="M4569" s="89"/>
      <c r="N4569" s="264">
        <v>139698.21</v>
      </c>
      <c r="O4569" s="264">
        <v>0</v>
      </c>
      <c r="P4569" s="89" t="s">
        <v>670</v>
      </c>
    </row>
    <row r="4570" spans="1:16" ht="51" hidden="1">
      <c r="A4570" s="261" t="s">
        <v>557</v>
      </c>
      <c r="B4570" s="89"/>
      <c r="C4570" s="262" t="s">
        <v>777</v>
      </c>
      <c r="D4570" s="84">
        <v>43644</v>
      </c>
      <c r="E4570" s="85" t="s">
        <v>8316</v>
      </c>
      <c r="F4570" s="85" t="s">
        <v>11</v>
      </c>
      <c r="G4570" s="85">
        <v>958254</v>
      </c>
      <c r="H4570" s="89"/>
      <c r="I4570" s="263" t="s">
        <v>9179</v>
      </c>
      <c r="J4570" s="89"/>
      <c r="K4570" s="89"/>
      <c r="L4570" s="89"/>
      <c r="M4570" s="89"/>
      <c r="N4570" s="264">
        <v>219.26</v>
      </c>
      <c r="O4570" s="264">
        <v>0</v>
      </c>
      <c r="P4570" s="89" t="s">
        <v>670</v>
      </c>
    </row>
    <row r="4571" spans="1:16" ht="38.25" hidden="1">
      <c r="A4571" s="261" t="s">
        <v>711</v>
      </c>
      <c r="B4571" s="89"/>
      <c r="C4571" s="262" t="s">
        <v>1405</v>
      </c>
      <c r="D4571" s="84">
        <v>43644</v>
      </c>
      <c r="E4571" s="85" t="s">
        <v>8317</v>
      </c>
      <c r="F4571" s="85" t="s">
        <v>13</v>
      </c>
      <c r="G4571" s="85">
        <v>396600</v>
      </c>
      <c r="H4571" s="89"/>
      <c r="I4571" s="263" t="s">
        <v>720</v>
      </c>
      <c r="J4571" s="89"/>
      <c r="K4571" s="89"/>
      <c r="L4571" s="89"/>
      <c r="M4571" s="89"/>
      <c r="N4571" s="264">
        <v>4124245.58</v>
      </c>
      <c r="O4571" s="264">
        <v>0</v>
      </c>
      <c r="P4571" s="89" t="s">
        <v>670</v>
      </c>
    </row>
    <row r="4572" spans="1:16" ht="38.25" hidden="1">
      <c r="A4572" s="261" t="s">
        <v>711</v>
      </c>
      <c r="B4572" s="89"/>
      <c r="C4572" s="262" t="s">
        <v>1405</v>
      </c>
      <c r="D4572" s="84">
        <v>43644</v>
      </c>
      <c r="E4572" s="85" t="s">
        <v>8318</v>
      </c>
      <c r="F4572" s="85" t="s">
        <v>13</v>
      </c>
      <c r="G4572" s="85">
        <v>396602</v>
      </c>
      <c r="H4572" s="89"/>
      <c r="I4572" s="263" t="s">
        <v>720</v>
      </c>
      <c r="J4572" s="89"/>
      <c r="K4572" s="89"/>
      <c r="L4572" s="89"/>
      <c r="M4572" s="89"/>
      <c r="N4572" s="264">
        <v>4124245.58</v>
      </c>
      <c r="O4572" s="264">
        <v>0</v>
      </c>
      <c r="P4572" s="89" t="s">
        <v>670</v>
      </c>
    </row>
    <row r="4573" spans="1:16" ht="38.25" hidden="1">
      <c r="A4573" s="261" t="s">
        <v>711</v>
      </c>
      <c r="B4573" s="89"/>
      <c r="C4573" s="262" t="s">
        <v>1405</v>
      </c>
      <c r="D4573" s="84">
        <v>43644</v>
      </c>
      <c r="E4573" s="85" t="s">
        <v>8319</v>
      </c>
      <c r="F4573" s="85" t="s">
        <v>13</v>
      </c>
      <c r="G4573" s="85">
        <v>396604</v>
      </c>
      <c r="H4573" s="89"/>
      <c r="I4573" s="263" t="s">
        <v>720</v>
      </c>
      <c r="J4573" s="89"/>
      <c r="K4573" s="89"/>
      <c r="L4573" s="89"/>
      <c r="M4573" s="89"/>
      <c r="N4573" s="264">
        <v>11327724.890000001</v>
      </c>
      <c r="O4573" s="264">
        <v>0</v>
      </c>
      <c r="P4573" s="89" t="s">
        <v>670</v>
      </c>
    </row>
    <row r="4574" spans="1:16" ht="38.25" hidden="1">
      <c r="A4574" s="261" t="s">
        <v>711</v>
      </c>
      <c r="B4574" s="89"/>
      <c r="C4574" s="262" t="s">
        <v>1405</v>
      </c>
      <c r="D4574" s="84">
        <v>43644</v>
      </c>
      <c r="E4574" s="85" t="s">
        <v>8320</v>
      </c>
      <c r="F4574" s="85" t="s">
        <v>13</v>
      </c>
      <c r="G4574" s="85">
        <v>396606</v>
      </c>
      <c r="H4574" s="89"/>
      <c r="I4574" s="263" t="s">
        <v>720</v>
      </c>
      <c r="J4574" s="89"/>
      <c r="K4574" s="89"/>
      <c r="L4574" s="89"/>
      <c r="M4574" s="89"/>
      <c r="N4574" s="264">
        <v>11327724.890000001</v>
      </c>
      <c r="O4574" s="264">
        <v>0</v>
      </c>
      <c r="P4574" s="89" t="s">
        <v>670</v>
      </c>
    </row>
    <row r="4575" spans="1:16" ht="38.25" hidden="1">
      <c r="A4575" s="261" t="s">
        <v>711</v>
      </c>
      <c r="B4575" s="89"/>
      <c r="C4575" s="262" t="s">
        <v>1405</v>
      </c>
      <c r="D4575" s="84">
        <v>43644</v>
      </c>
      <c r="E4575" s="85" t="s">
        <v>8321</v>
      </c>
      <c r="F4575" s="85" t="s">
        <v>13</v>
      </c>
      <c r="G4575" s="85">
        <v>396608</v>
      </c>
      <c r="H4575" s="89"/>
      <c r="I4575" s="263" t="s">
        <v>720</v>
      </c>
      <c r="J4575" s="89"/>
      <c r="K4575" s="89"/>
      <c r="L4575" s="89"/>
      <c r="M4575" s="89"/>
      <c r="N4575" s="264">
        <v>11327724.890000001</v>
      </c>
      <c r="O4575" s="264">
        <v>0</v>
      </c>
      <c r="P4575" s="89" t="s">
        <v>670</v>
      </c>
    </row>
    <row r="4576" spans="1:16" ht="38.25" hidden="1">
      <c r="A4576" s="261" t="s">
        <v>711</v>
      </c>
      <c r="B4576" s="89"/>
      <c r="C4576" s="262" t="s">
        <v>1405</v>
      </c>
      <c r="D4576" s="84">
        <v>43644</v>
      </c>
      <c r="E4576" s="85" t="s">
        <v>8322</v>
      </c>
      <c r="F4576" s="85" t="s">
        <v>13</v>
      </c>
      <c r="G4576" s="85">
        <v>396610</v>
      </c>
      <c r="H4576" s="89"/>
      <c r="I4576" s="263" t="s">
        <v>720</v>
      </c>
      <c r="J4576" s="89"/>
      <c r="K4576" s="89"/>
      <c r="L4576" s="89"/>
      <c r="M4576" s="89"/>
      <c r="N4576" s="264">
        <v>2084083.44</v>
      </c>
      <c r="O4576" s="264">
        <v>0</v>
      </c>
      <c r="P4576" s="89" t="s">
        <v>670</v>
      </c>
    </row>
    <row r="4577" spans="1:16" ht="38.25" hidden="1">
      <c r="A4577" s="261" t="s">
        <v>711</v>
      </c>
      <c r="B4577" s="89"/>
      <c r="C4577" s="262" t="s">
        <v>1405</v>
      </c>
      <c r="D4577" s="84">
        <v>43644</v>
      </c>
      <c r="E4577" s="85" t="s">
        <v>8323</v>
      </c>
      <c r="F4577" s="85" t="s">
        <v>13</v>
      </c>
      <c r="G4577" s="85">
        <v>396612</v>
      </c>
      <c r="H4577" s="89"/>
      <c r="I4577" s="263" t="s">
        <v>720</v>
      </c>
      <c r="J4577" s="89"/>
      <c r="K4577" s="89"/>
      <c r="L4577" s="89"/>
      <c r="M4577" s="89"/>
      <c r="N4577" s="264">
        <v>2084083.44</v>
      </c>
      <c r="O4577" s="264">
        <v>0</v>
      </c>
      <c r="P4577" s="89" t="s">
        <v>670</v>
      </c>
    </row>
    <row r="4578" spans="1:16" ht="38.25" hidden="1">
      <c r="A4578" s="261" t="s">
        <v>711</v>
      </c>
      <c r="B4578" s="89"/>
      <c r="C4578" s="262" t="s">
        <v>1405</v>
      </c>
      <c r="D4578" s="84">
        <v>43644</v>
      </c>
      <c r="E4578" s="85" t="s">
        <v>8324</v>
      </c>
      <c r="F4578" s="85" t="s">
        <v>13</v>
      </c>
      <c r="G4578" s="85">
        <v>396614</v>
      </c>
      <c r="H4578" s="89"/>
      <c r="I4578" s="263" t="s">
        <v>720</v>
      </c>
      <c r="J4578" s="89"/>
      <c r="K4578" s="89"/>
      <c r="L4578" s="89"/>
      <c r="M4578" s="89"/>
      <c r="N4578" s="264">
        <v>2084083.44</v>
      </c>
      <c r="O4578" s="264">
        <v>0</v>
      </c>
      <c r="P4578" s="89" t="s">
        <v>670</v>
      </c>
    </row>
    <row r="4579" spans="1:16" ht="38.25" hidden="1">
      <c r="A4579" s="261" t="s">
        <v>711</v>
      </c>
      <c r="B4579" s="89"/>
      <c r="C4579" s="262" t="s">
        <v>1405</v>
      </c>
      <c r="D4579" s="84">
        <v>43644</v>
      </c>
      <c r="E4579" s="85" t="s">
        <v>8325</v>
      </c>
      <c r="F4579" s="85" t="s">
        <v>13</v>
      </c>
      <c r="G4579" s="85">
        <v>396616</v>
      </c>
      <c r="H4579" s="89"/>
      <c r="I4579" s="263" t="s">
        <v>720</v>
      </c>
      <c r="J4579" s="89"/>
      <c r="K4579" s="89"/>
      <c r="L4579" s="89"/>
      <c r="M4579" s="89"/>
      <c r="N4579" s="264">
        <v>2084083.44</v>
      </c>
      <c r="O4579" s="264">
        <v>0</v>
      </c>
      <c r="P4579" s="89" t="s">
        <v>670</v>
      </c>
    </row>
    <row r="4580" spans="1:16" ht="38.25" hidden="1">
      <c r="A4580" s="261" t="s">
        <v>711</v>
      </c>
      <c r="B4580" s="89"/>
      <c r="C4580" s="262" t="s">
        <v>1405</v>
      </c>
      <c r="D4580" s="84">
        <v>43644</v>
      </c>
      <c r="E4580" s="85" t="s">
        <v>8326</v>
      </c>
      <c r="F4580" s="85" t="s">
        <v>13</v>
      </c>
      <c r="G4580" s="85">
        <v>396618</v>
      </c>
      <c r="H4580" s="89"/>
      <c r="I4580" s="263" t="s">
        <v>720</v>
      </c>
      <c r="J4580" s="89"/>
      <c r="K4580" s="89"/>
      <c r="L4580" s="89"/>
      <c r="M4580" s="89"/>
      <c r="N4580" s="264">
        <v>1036431.58</v>
      </c>
      <c r="O4580" s="264">
        <v>0</v>
      </c>
      <c r="P4580" s="89" t="s">
        <v>670</v>
      </c>
    </row>
    <row r="4581" spans="1:16" ht="38.25" hidden="1">
      <c r="A4581" s="261" t="s">
        <v>711</v>
      </c>
      <c r="B4581" s="89"/>
      <c r="C4581" s="262" t="s">
        <v>1405</v>
      </c>
      <c r="D4581" s="84">
        <v>43644</v>
      </c>
      <c r="E4581" s="85" t="s">
        <v>8327</v>
      </c>
      <c r="F4581" s="85" t="s">
        <v>13</v>
      </c>
      <c r="G4581" s="85">
        <v>396620</v>
      </c>
      <c r="H4581" s="89"/>
      <c r="I4581" s="263" t="s">
        <v>720</v>
      </c>
      <c r="J4581" s="89"/>
      <c r="K4581" s="89"/>
      <c r="L4581" s="89"/>
      <c r="M4581" s="89"/>
      <c r="N4581" s="264">
        <v>171545.96</v>
      </c>
      <c r="O4581" s="264">
        <v>0</v>
      </c>
      <c r="P4581" s="89" t="s">
        <v>670</v>
      </c>
    </row>
    <row r="4582" spans="1:16" ht="38.25" hidden="1">
      <c r="A4582" s="261" t="s">
        <v>711</v>
      </c>
      <c r="B4582" s="89"/>
      <c r="C4582" s="262" t="s">
        <v>1405</v>
      </c>
      <c r="D4582" s="84">
        <v>43644</v>
      </c>
      <c r="E4582" s="85" t="s">
        <v>8328</v>
      </c>
      <c r="F4582" s="85" t="s">
        <v>13</v>
      </c>
      <c r="G4582" s="85">
        <v>396622</v>
      </c>
      <c r="H4582" s="89"/>
      <c r="I4582" s="263" t="s">
        <v>720</v>
      </c>
      <c r="J4582" s="89"/>
      <c r="K4582" s="89"/>
      <c r="L4582" s="89"/>
      <c r="M4582" s="89"/>
      <c r="N4582" s="264">
        <v>1873844.95</v>
      </c>
      <c r="O4582" s="264">
        <v>0</v>
      </c>
      <c r="P4582" s="89" t="s">
        <v>670</v>
      </c>
    </row>
    <row r="4583" spans="1:16" ht="38.25" hidden="1">
      <c r="A4583" s="261" t="s">
        <v>711</v>
      </c>
      <c r="B4583" s="89"/>
      <c r="C4583" s="262" t="s">
        <v>1405</v>
      </c>
      <c r="D4583" s="84">
        <v>43644</v>
      </c>
      <c r="E4583" s="85" t="s">
        <v>8329</v>
      </c>
      <c r="F4583" s="85" t="s">
        <v>13</v>
      </c>
      <c r="G4583" s="85">
        <v>396624</v>
      </c>
      <c r="H4583" s="89"/>
      <c r="I4583" s="263" t="s">
        <v>720</v>
      </c>
      <c r="J4583" s="89"/>
      <c r="K4583" s="89"/>
      <c r="L4583" s="89"/>
      <c r="M4583" s="89"/>
      <c r="N4583" s="264">
        <v>2846680.96</v>
      </c>
      <c r="O4583" s="264">
        <v>0</v>
      </c>
      <c r="P4583" s="89" t="s">
        <v>670</v>
      </c>
    </row>
    <row r="4584" spans="1:16" ht="38.25" hidden="1">
      <c r="A4584" s="261" t="s">
        <v>711</v>
      </c>
      <c r="B4584" s="89"/>
      <c r="C4584" s="262" t="s">
        <v>1405</v>
      </c>
      <c r="D4584" s="84">
        <v>43644</v>
      </c>
      <c r="E4584" s="85" t="s">
        <v>8330</v>
      </c>
      <c r="F4584" s="85" t="s">
        <v>13</v>
      </c>
      <c r="G4584" s="85">
        <v>396626</v>
      </c>
      <c r="H4584" s="89"/>
      <c r="I4584" s="263" t="s">
        <v>720</v>
      </c>
      <c r="J4584" s="89"/>
      <c r="K4584" s="89"/>
      <c r="L4584" s="89"/>
      <c r="M4584" s="89"/>
      <c r="N4584" s="264">
        <v>1272711.93</v>
      </c>
      <c r="O4584" s="264">
        <v>0</v>
      </c>
      <c r="P4584" s="89" t="s">
        <v>670</v>
      </c>
    </row>
    <row r="4585" spans="1:16" ht="38.25" hidden="1">
      <c r="A4585" s="261" t="s">
        <v>711</v>
      </c>
      <c r="B4585" s="89"/>
      <c r="C4585" s="262" t="s">
        <v>1405</v>
      </c>
      <c r="D4585" s="84">
        <v>43644</v>
      </c>
      <c r="E4585" s="85" t="s">
        <v>8331</v>
      </c>
      <c r="F4585" s="85" t="s">
        <v>13</v>
      </c>
      <c r="G4585" s="85">
        <v>396628</v>
      </c>
      <c r="H4585" s="89"/>
      <c r="I4585" s="263" t="s">
        <v>720</v>
      </c>
      <c r="J4585" s="89"/>
      <c r="K4585" s="89"/>
      <c r="L4585" s="89"/>
      <c r="M4585" s="89"/>
      <c r="N4585" s="264">
        <v>5146735.24</v>
      </c>
      <c r="O4585" s="264">
        <v>0</v>
      </c>
      <c r="P4585" s="89" t="s">
        <v>670</v>
      </c>
    </row>
    <row r="4586" spans="1:16" ht="38.25" hidden="1">
      <c r="A4586" s="261" t="s">
        <v>711</v>
      </c>
      <c r="B4586" s="89"/>
      <c r="C4586" s="262" t="s">
        <v>1405</v>
      </c>
      <c r="D4586" s="84">
        <v>43644</v>
      </c>
      <c r="E4586" s="85" t="s">
        <v>8332</v>
      </c>
      <c r="F4586" s="85" t="s">
        <v>13</v>
      </c>
      <c r="G4586" s="85">
        <v>396630</v>
      </c>
      <c r="H4586" s="89"/>
      <c r="I4586" s="263" t="s">
        <v>720</v>
      </c>
      <c r="J4586" s="89"/>
      <c r="K4586" s="89"/>
      <c r="L4586" s="89"/>
      <c r="M4586" s="89"/>
      <c r="N4586" s="264">
        <v>1078117.53</v>
      </c>
      <c r="O4586" s="264">
        <v>0</v>
      </c>
      <c r="P4586" s="89" t="s">
        <v>670</v>
      </c>
    </row>
    <row r="4587" spans="1:16" ht="38.25" hidden="1">
      <c r="A4587" s="261" t="s">
        <v>711</v>
      </c>
      <c r="B4587" s="89"/>
      <c r="C4587" s="262" t="s">
        <v>1405</v>
      </c>
      <c r="D4587" s="84">
        <v>43644</v>
      </c>
      <c r="E4587" s="85" t="s">
        <v>8333</v>
      </c>
      <c r="F4587" s="85" t="s">
        <v>13</v>
      </c>
      <c r="G4587" s="85">
        <v>396632</v>
      </c>
      <c r="H4587" s="89"/>
      <c r="I4587" s="263" t="s">
        <v>720</v>
      </c>
      <c r="J4587" s="89"/>
      <c r="K4587" s="89"/>
      <c r="L4587" s="89"/>
      <c r="M4587" s="89"/>
      <c r="N4587" s="264">
        <v>2411430.7000000002</v>
      </c>
      <c r="O4587" s="264">
        <v>0</v>
      </c>
      <c r="P4587" s="89" t="s">
        <v>670</v>
      </c>
    </row>
    <row r="4588" spans="1:16" ht="38.25" hidden="1">
      <c r="A4588" s="261" t="s">
        <v>711</v>
      </c>
      <c r="B4588" s="89"/>
      <c r="C4588" s="262" t="s">
        <v>1405</v>
      </c>
      <c r="D4588" s="84">
        <v>43644</v>
      </c>
      <c r="E4588" s="85" t="s">
        <v>8334</v>
      </c>
      <c r="F4588" s="85" t="s">
        <v>13</v>
      </c>
      <c r="G4588" s="85">
        <v>396634</v>
      </c>
      <c r="H4588" s="89"/>
      <c r="I4588" s="263" t="s">
        <v>720</v>
      </c>
      <c r="J4588" s="89"/>
      <c r="K4588" s="89"/>
      <c r="L4588" s="89"/>
      <c r="M4588" s="89"/>
      <c r="N4588" s="264">
        <v>4359812.5599999996</v>
      </c>
      <c r="O4588" s="264">
        <v>0</v>
      </c>
      <c r="P4588" s="89" t="s">
        <v>670</v>
      </c>
    </row>
    <row r="4589" spans="1:16" ht="38.25" hidden="1">
      <c r="A4589" s="261" t="s">
        <v>711</v>
      </c>
      <c r="B4589" s="89"/>
      <c r="C4589" s="262" t="s">
        <v>1405</v>
      </c>
      <c r="D4589" s="84">
        <v>43644</v>
      </c>
      <c r="E4589" s="85" t="s">
        <v>8335</v>
      </c>
      <c r="F4589" s="85" t="s">
        <v>13</v>
      </c>
      <c r="G4589" s="85">
        <v>396636</v>
      </c>
      <c r="H4589" s="89"/>
      <c r="I4589" s="263" t="s">
        <v>720</v>
      </c>
      <c r="J4589" s="89"/>
      <c r="K4589" s="89"/>
      <c r="L4589" s="89"/>
      <c r="M4589" s="89"/>
      <c r="N4589" s="264">
        <v>1096258.32</v>
      </c>
      <c r="O4589" s="264">
        <v>0</v>
      </c>
      <c r="P4589" s="89" t="s">
        <v>670</v>
      </c>
    </row>
    <row r="4590" spans="1:16" ht="38.25" hidden="1">
      <c r="A4590" s="261" t="s">
        <v>711</v>
      </c>
      <c r="B4590" s="89"/>
      <c r="C4590" s="262" t="s">
        <v>1405</v>
      </c>
      <c r="D4590" s="84">
        <v>43644</v>
      </c>
      <c r="E4590" s="85" t="s">
        <v>8336</v>
      </c>
      <c r="F4590" s="85" t="s">
        <v>13</v>
      </c>
      <c r="G4590" s="85">
        <v>396638</v>
      </c>
      <c r="H4590" s="89"/>
      <c r="I4590" s="263" t="s">
        <v>720</v>
      </c>
      <c r="J4590" s="89"/>
      <c r="K4590" s="89"/>
      <c r="L4590" s="89"/>
      <c r="M4590" s="89"/>
      <c r="N4590" s="264">
        <v>11974737.32</v>
      </c>
      <c r="O4590" s="264">
        <v>0</v>
      </c>
      <c r="P4590" s="89" t="s">
        <v>670</v>
      </c>
    </row>
    <row r="4591" spans="1:16" ht="38.25" hidden="1">
      <c r="A4591" s="261" t="s">
        <v>711</v>
      </c>
      <c r="B4591" s="89"/>
      <c r="C4591" s="262" t="s">
        <v>1405</v>
      </c>
      <c r="D4591" s="84">
        <v>43644</v>
      </c>
      <c r="E4591" s="85" t="s">
        <v>8337</v>
      </c>
      <c r="F4591" s="85" t="s">
        <v>13</v>
      </c>
      <c r="G4591" s="85">
        <v>396640</v>
      </c>
      <c r="H4591" s="89"/>
      <c r="I4591" s="263" t="s">
        <v>720</v>
      </c>
      <c r="J4591" s="89"/>
      <c r="K4591" s="89"/>
      <c r="L4591" s="89"/>
      <c r="M4591" s="89"/>
      <c r="N4591" s="264">
        <v>2961176.42</v>
      </c>
      <c r="O4591" s="264">
        <v>0</v>
      </c>
      <c r="P4591" s="89" t="s">
        <v>670</v>
      </c>
    </row>
    <row r="4592" spans="1:16" ht="38.25" hidden="1">
      <c r="A4592" s="261" t="s">
        <v>711</v>
      </c>
      <c r="B4592" s="89"/>
      <c r="C4592" s="262" t="s">
        <v>1405</v>
      </c>
      <c r="D4592" s="84">
        <v>43644</v>
      </c>
      <c r="E4592" s="85" t="s">
        <v>8338</v>
      </c>
      <c r="F4592" s="85" t="s">
        <v>13</v>
      </c>
      <c r="G4592" s="85">
        <v>396642</v>
      </c>
      <c r="H4592" s="89"/>
      <c r="I4592" s="263" t="s">
        <v>720</v>
      </c>
      <c r="J4592" s="89"/>
      <c r="K4592" s="89"/>
      <c r="L4592" s="89"/>
      <c r="M4592" s="89"/>
      <c r="N4592" s="264">
        <v>2203121.2400000002</v>
      </c>
      <c r="O4592" s="264">
        <v>0</v>
      </c>
      <c r="P4592" s="89" t="s">
        <v>670</v>
      </c>
    </row>
    <row r="4593" spans="1:16" ht="38.25" hidden="1">
      <c r="A4593" s="261" t="s">
        <v>711</v>
      </c>
      <c r="B4593" s="89"/>
      <c r="C4593" s="262" t="s">
        <v>1405</v>
      </c>
      <c r="D4593" s="84">
        <v>43644</v>
      </c>
      <c r="E4593" s="85" t="s">
        <v>8339</v>
      </c>
      <c r="F4593" s="85" t="s">
        <v>13</v>
      </c>
      <c r="G4593" s="85">
        <v>396644</v>
      </c>
      <c r="H4593" s="89"/>
      <c r="I4593" s="263" t="s">
        <v>720</v>
      </c>
      <c r="J4593" s="89"/>
      <c r="K4593" s="89"/>
      <c r="L4593" s="89"/>
      <c r="M4593" s="89"/>
      <c r="N4593" s="264">
        <v>544799.44999999995</v>
      </c>
      <c r="O4593" s="264">
        <v>0</v>
      </c>
      <c r="P4593" s="89" t="s">
        <v>670</v>
      </c>
    </row>
    <row r="4594" spans="1:16" ht="38.25" hidden="1">
      <c r="A4594" s="261" t="s">
        <v>711</v>
      </c>
      <c r="B4594" s="89"/>
      <c r="C4594" s="262" t="s">
        <v>1405</v>
      </c>
      <c r="D4594" s="84">
        <v>43644</v>
      </c>
      <c r="E4594" s="85" t="s">
        <v>8340</v>
      </c>
      <c r="F4594" s="85" t="s">
        <v>13</v>
      </c>
      <c r="G4594" s="85">
        <v>396646</v>
      </c>
      <c r="H4594" s="89"/>
      <c r="I4594" s="263" t="s">
        <v>720</v>
      </c>
      <c r="J4594" s="89"/>
      <c r="K4594" s="89"/>
      <c r="L4594" s="89"/>
      <c r="M4594" s="89"/>
      <c r="N4594" s="264">
        <v>1218555.6599999999</v>
      </c>
      <c r="O4594" s="264">
        <v>0</v>
      </c>
      <c r="P4594" s="89" t="s">
        <v>670</v>
      </c>
    </row>
    <row r="4595" spans="1:16" ht="38.25" hidden="1">
      <c r="A4595" s="261" t="s">
        <v>711</v>
      </c>
      <c r="B4595" s="89"/>
      <c r="C4595" s="262" t="s">
        <v>1405</v>
      </c>
      <c r="D4595" s="84">
        <v>43644</v>
      </c>
      <c r="E4595" s="85" t="s">
        <v>8341</v>
      </c>
      <c r="F4595" s="85" t="s">
        <v>13</v>
      </c>
      <c r="G4595" s="85">
        <v>396648</v>
      </c>
      <c r="H4595" s="89"/>
      <c r="I4595" s="263" t="s">
        <v>720</v>
      </c>
      <c r="J4595" s="89"/>
      <c r="K4595" s="89"/>
      <c r="L4595" s="89"/>
      <c r="M4595" s="89"/>
      <c r="N4595" s="264">
        <v>1601052.38</v>
      </c>
      <c r="O4595" s="264">
        <v>0</v>
      </c>
      <c r="P4595" s="89" t="s">
        <v>670</v>
      </c>
    </row>
    <row r="4596" spans="1:16" ht="38.25" hidden="1">
      <c r="A4596" s="261" t="s">
        <v>711</v>
      </c>
      <c r="B4596" s="89"/>
      <c r="C4596" s="262" t="s">
        <v>1405</v>
      </c>
      <c r="D4596" s="84">
        <v>43644</v>
      </c>
      <c r="E4596" s="85" t="s">
        <v>8342</v>
      </c>
      <c r="F4596" s="85" t="s">
        <v>13</v>
      </c>
      <c r="G4596" s="85">
        <v>396650</v>
      </c>
      <c r="H4596" s="89"/>
      <c r="I4596" s="263" t="s">
        <v>720</v>
      </c>
      <c r="J4596" s="89"/>
      <c r="K4596" s="89"/>
      <c r="L4596" s="89"/>
      <c r="M4596" s="89"/>
      <c r="N4596" s="264">
        <v>736166.84</v>
      </c>
      <c r="O4596" s="264">
        <v>0</v>
      </c>
      <c r="P4596" s="89" t="s">
        <v>670</v>
      </c>
    </row>
    <row r="4597" spans="1:16" ht="38.25" hidden="1">
      <c r="A4597" s="261" t="s">
        <v>711</v>
      </c>
      <c r="B4597" s="89"/>
      <c r="C4597" s="262" t="s">
        <v>1405</v>
      </c>
      <c r="D4597" s="84">
        <v>43644</v>
      </c>
      <c r="E4597" s="85" t="s">
        <v>8343</v>
      </c>
      <c r="F4597" s="85" t="s">
        <v>13</v>
      </c>
      <c r="G4597" s="85">
        <v>396652</v>
      </c>
      <c r="H4597" s="89"/>
      <c r="I4597" s="263" t="s">
        <v>720</v>
      </c>
      <c r="J4597" s="89"/>
      <c r="K4597" s="89"/>
      <c r="L4597" s="89"/>
      <c r="M4597" s="89"/>
      <c r="N4597" s="264">
        <v>3595937.77</v>
      </c>
      <c r="O4597" s="264">
        <v>0</v>
      </c>
      <c r="P4597" s="89" t="s">
        <v>670</v>
      </c>
    </row>
    <row r="4598" spans="1:16" ht="38.25" hidden="1">
      <c r="A4598" s="261" t="s">
        <v>711</v>
      </c>
      <c r="B4598" s="89"/>
      <c r="C4598" s="262" t="s">
        <v>1405</v>
      </c>
      <c r="D4598" s="84">
        <v>43644</v>
      </c>
      <c r="E4598" s="85" t="s">
        <v>8344</v>
      </c>
      <c r="F4598" s="85" t="s">
        <v>13</v>
      </c>
      <c r="G4598" s="85">
        <v>396654</v>
      </c>
      <c r="H4598" s="89"/>
      <c r="I4598" s="263" t="s">
        <v>720</v>
      </c>
      <c r="J4598" s="89"/>
      <c r="K4598" s="89"/>
      <c r="L4598" s="89"/>
      <c r="M4598" s="89"/>
      <c r="N4598" s="264">
        <v>2021968.67</v>
      </c>
      <c r="O4598" s="264">
        <v>0</v>
      </c>
      <c r="P4598" s="89" t="s">
        <v>670</v>
      </c>
    </row>
    <row r="4599" spans="1:16" ht="38.25" hidden="1">
      <c r="A4599" s="261" t="s">
        <v>711</v>
      </c>
      <c r="B4599" s="89"/>
      <c r="C4599" s="262" t="s">
        <v>1405</v>
      </c>
      <c r="D4599" s="84">
        <v>43644</v>
      </c>
      <c r="E4599" s="85" t="s">
        <v>8345</v>
      </c>
      <c r="F4599" s="85" t="s">
        <v>13</v>
      </c>
      <c r="G4599" s="85">
        <v>396656</v>
      </c>
      <c r="H4599" s="89"/>
      <c r="I4599" s="263" t="s">
        <v>720</v>
      </c>
      <c r="J4599" s="89"/>
      <c r="K4599" s="89"/>
      <c r="L4599" s="89"/>
      <c r="M4599" s="89"/>
      <c r="N4599" s="264">
        <v>4397478.49</v>
      </c>
      <c r="O4599" s="264">
        <v>0</v>
      </c>
      <c r="P4599" s="89" t="s">
        <v>670</v>
      </c>
    </row>
    <row r="4600" spans="1:16" ht="38.25" hidden="1">
      <c r="A4600" s="261" t="s">
        <v>711</v>
      </c>
      <c r="B4600" s="89"/>
      <c r="C4600" s="262" t="s">
        <v>1405</v>
      </c>
      <c r="D4600" s="84">
        <v>43644</v>
      </c>
      <c r="E4600" s="85" t="s">
        <v>8346</v>
      </c>
      <c r="F4600" s="85" t="s">
        <v>13</v>
      </c>
      <c r="G4600" s="85">
        <v>396658</v>
      </c>
      <c r="H4600" s="89"/>
      <c r="I4600" s="263" t="s">
        <v>720</v>
      </c>
      <c r="J4600" s="89"/>
      <c r="K4600" s="89"/>
      <c r="L4600" s="89"/>
      <c r="M4600" s="89"/>
      <c r="N4600" s="264">
        <v>3725115.21</v>
      </c>
      <c r="O4600" s="264">
        <v>0</v>
      </c>
      <c r="P4600" s="89" t="s">
        <v>670</v>
      </c>
    </row>
    <row r="4601" spans="1:16" ht="38.25" hidden="1">
      <c r="A4601" s="261" t="s">
        <v>711</v>
      </c>
      <c r="B4601" s="89"/>
      <c r="C4601" s="262" t="s">
        <v>1405</v>
      </c>
      <c r="D4601" s="84">
        <v>43644</v>
      </c>
      <c r="E4601" s="85" t="s">
        <v>8347</v>
      </c>
      <c r="F4601" s="85" t="s">
        <v>13</v>
      </c>
      <c r="G4601" s="85">
        <v>396660</v>
      </c>
      <c r="H4601" s="89"/>
      <c r="I4601" s="263" t="s">
        <v>720</v>
      </c>
      <c r="J4601" s="89"/>
      <c r="K4601" s="89"/>
      <c r="L4601" s="89"/>
      <c r="M4601" s="89"/>
      <c r="N4601" s="264">
        <v>1712814.82</v>
      </c>
      <c r="O4601" s="264">
        <v>0</v>
      </c>
      <c r="P4601" s="89" t="s">
        <v>670</v>
      </c>
    </row>
    <row r="4602" spans="1:16" ht="38.25" hidden="1">
      <c r="A4602" s="261" t="s">
        <v>711</v>
      </c>
      <c r="B4602" s="89"/>
      <c r="C4602" s="262" t="s">
        <v>1405</v>
      </c>
      <c r="D4602" s="84">
        <v>43644</v>
      </c>
      <c r="E4602" s="85" t="s">
        <v>8348</v>
      </c>
      <c r="F4602" s="85" t="s">
        <v>13</v>
      </c>
      <c r="G4602" s="85">
        <v>396662</v>
      </c>
      <c r="H4602" s="89"/>
      <c r="I4602" s="263" t="s">
        <v>720</v>
      </c>
      <c r="J4602" s="89"/>
      <c r="K4602" s="89"/>
      <c r="L4602" s="89"/>
      <c r="M4602" s="89"/>
      <c r="N4602" s="264">
        <v>10231466.57</v>
      </c>
      <c r="O4602" s="264">
        <v>0</v>
      </c>
      <c r="P4602" s="89" t="s">
        <v>670</v>
      </c>
    </row>
    <row r="4603" spans="1:16" ht="38.25" hidden="1">
      <c r="A4603" s="261" t="s">
        <v>711</v>
      </c>
      <c r="B4603" s="89"/>
      <c r="C4603" s="262" t="s">
        <v>1405</v>
      </c>
      <c r="D4603" s="84">
        <v>43644</v>
      </c>
      <c r="E4603" s="85" t="s">
        <v>8349</v>
      </c>
      <c r="F4603" s="85" t="s">
        <v>13</v>
      </c>
      <c r="G4603" s="85">
        <v>396664</v>
      </c>
      <c r="H4603" s="89"/>
      <c r="I4603" s="263" t="s">
        <v>720</v>
      </c>
      <c r="J4603" s="89"/>
      <c r="K4603" s="89"/>
      <c r="L4603" s="89"/>
      <c r="M4603" s="89"/>
      <c r="N4603" s="264">
        <v>8366548.54</v>
      </c>
      <c r="O4603" s="264">
        <v>0</v>
      </c>
      <c r="P4603" s="89" t="s">
        <v>670</v>
      </c>
    </row>
    <row r="4604" spans="1:16" ht="38.25" hidden="1">
      <c r="A4604" s="261" t="s">
        <v>711</v>
      </c>
      <c r="B4604" s="89"/>
      <c r="C4604" s="262" t="s">
        <v>1405</v>
      </c>
      <c r="D4604" s="84">
        <v>43644</v>
      </c>
      <c r="E4604" s="85" t="s">
        <v>8350</v>
      </c>
      <c r="F4604" s="85" t="s">
        <v>13</v>
      </c>
      <c r="G4604" s="85">
        <v>396666</v>
      </c>
      <c r="H4604" s="89"/>
      <c r="I4604" s="263" t="s">
        <v>720</v>
      </c>
      <c r="J4604" s="89"/>
      <c r="K4604" s="89"/>
      <c r="L4604" s="89"/>
      <c r="M4604" s="89"/>
      <c r="N4604" s="264">
        <v>1539283.98</v>
      </c>
      <c r="O4604" s="264">
        <v>0</v>
      </c>
      <c r="P4604" s="89" t="s">
        <v>670</v>
      </c>
    </row>
    <row r="4605" spans="1:16" ht="38.25" hidden="1">
      <c r="A4605" s="261" t="s">
        <v>711</v>
      </c>
      <c r="B4605" s="89"/>
      <c r="C4605" s="262" t="s">
        <v>1405</v>
      </c>
      <c r="D4605" s="84">
        <v>43644</v>
      </c>
      <c r="E4605" s="85" t="s">
        <v>8351</v>
      </c>
      <c r="F4605" s="85" t="s">
        <v>13</v>
      </c>
      <c r="G4605" s="85">
        <v>396668</v>
      </c>
      <c r="H4605" s="89"/>
      <c r="I4605" s="263" t="s">
        <v>720</v>
      </c>
      <c r="J4605" s="89"/>
      <c r="K4605" s="89"/>
      <c r="L4605" s="89"/>
      <c r="M4605" s="89"/>
      <c r="N4605" s="264">
        <v>1882392.99</v>
      </c>
      <c r="O4605" s="264">
        <v>0</v>
      </c>
      <c r="P4605" s="89" t="s">
        <v>670</v>
      </c>
    </row>
    <row r="4606" spans="1:16" ht="38.25" hidden="1">
      <c r="A4606" s="261" t="s">
        <v>711</v>
      </c>
      <c r="B4606" s="89"/>
      <c r="C4606" s="262" t="s">
        <v>1405</v>
      </c>
      <c r="D4606" s="84">
        <v>43644</v>
      </c>
      <c r="E4606" s="85" t="s">
        <v>8352</v>
      </c>
      <c r="F4606" s="85" t="s">
        <v>13</v>
      </c>
      <c r="G4606" s="85">
        <v>396670</v>
      </c>
      <c r="H4606" s="89"/>
      <c r="I4606" s="263" t="s">
        <v>720</v>
      </c>
      <c r="J4606" s="89"/>
      <c r="K4606" s="89"/>
      <c r="L4606" s="89"/>
      <c r="M4606" s="89"/>
      <c r="N4606" s="264">
        <v>13527660.76</v>
      </c>
      <c r="O4606" s="264">
        <v>0</v>
      </c>
      <c r="P4606" s="89" t="s">
        <v>670</v>
      </c>
    </row>
    <row r="4607" spans="1:16" ht="38.25" hidden="1">
      <c r="A4607" s="261" t="s">
        <v>711</v>
      </c>
      <c r="B4607" s="89"/>
      <c r="C4607" s="262" t="s">
        <v>1405</v>
      </c>
      <c r="D4607" s="84">
        <v>43644</v>
      </c>
      <c r="E4607" s="85" t="s">
        <v>8353</v>
      </c>
      <c r="F4607" s="85" t="s">
        <v>13</v>
      </c>
      <c r="G4607" s="85">
        <v>396672</v>
      </c>
      <c r="H4607" s="89"/>
      <c r="I4607" s="263" t="s">
        <v>720</v>
      </c>
      <c r="J4607" s="89"/>
      <c r="K4607" s="89"/>
      <c r="L4607" s="89"/>
      <c r="M4607" s="89"/>
      <c r="N4607" s="264">
        <v>13263696.949999999</v>
      </c>
      <c r="O4607" s="264">
        <v>0</v>
      </c>
      <c r="P4607" s="89" t="s">
        <v>670</v>
      </c>
    </row>
    <row r="4608" spans="1:16" ht="38.25" hidden="1">
      <c r="A4608" s="261" t="s">
        <v>711</v>
      </c>
      <c r="B4608" s="89"/>
      <c r="C4608" s="262" t="s">
        <v>1405</v>
      </c>
      <c r="D4608" s="84">
        <v>43644</v>
      </c>
      <c r="E4608" s="85" t="s">
        <v>8354</v>
      </c>
      <c r="F4608" s="85" t="s">
        <v>13</v>
      </c>
      <c r="G4608" s="85">
        <v>396674</v>
      </c>
      <c r="H4608" s="89"/>
      <c r="I4608" s="263" t="s">
        <v>720</v>
      </c>
      <c r="J4608" s="89"/>
      <c r="K4608" s="89"/>
      <c r="L4608" s="89"/>
      <c r="M4608" s="89"/>
      <c r="N4608" s="264">
        <v>17008610.800000001</v>
      </c>
      <c r="O4608" s="264">
        <v>0</v>
      </c>
      <c r="P4608" s="89" t="s">
        <v>670</v>
      </c>
    </row>
    <row r="4609" spans="1:16" ht="38.25" hidden="1">
      <c r="A4609" s="261" t="s">
        <v>711</v>
      </c>
      <c r="B4609" s="89"/>
      <c r="C4609" s="262" t="s">
        <v>1405</v>
      </c>
      <c r="D4609" s="84">
        <v>43644</v>
      </c>
      <c r="E4609" s="85" t="s">
        <v>8355</v>
      </c>
      <c r="F4609" s="85" t="s">
        <v>13</v>
      </c>
      <c r="G4609" s="85">
        <v>396676</v>
      </c>
      <c r="H4609" s="89"/>
      <c r="I4609" s="263" t="s">
        <v>720</v>
      </c>
      <c r="J4609" s="89"/>
      <c r="K4609" s="89"/>
      <c r="L4609" s="89"/>
      <c r="M4609" s="89"/>
      <c r="N4609" s="264">
        <v>78170980.969999999</v>
      </c>
      <c r="O4609" s="264">
        <v>0</v>
      </c>
      <c r="P4609" s="89" t="s">
        <v>670</v>
      </c>
    </row>
    <row r="4610" spans="1:16" ht="38.25" hidden="1">
      <c r="A4610" s="261" t="s">
        <v>711</v>
      </c>
      <c r="B4610" s="89"/>
      <c r="C4610" s="262" t="s">
        <v>1405</v>
      </c>
      <c r="D4610" s="84">
        <v>43644</v>
      </c>
      <c r="E4610" s="85" t="s">
        <v>8356</v>
      </c>
      <c r="F4610" s="85" t="s">
        <v>13</v>
      </c>
      <c r="G4610" s="85">
        <v>396678</v>
      </c>
      <c r="H4610" s="89"/>
      <c r="I4610" s="263" t="s">
        <v>720</v>
      </c>
      <c r="J4610" s="89"/>
      <c r="K4610" s="89"/>
      <c r="L4610" s="89"/>
      <c r="M4610" s="89"/>
      <c r="N4610" s="264">
        <v>33597842.850000001</v>
      </c>
      <c r="O4610" s="264">
        <v>0</v>
      </c>
      <c r="P4610" s="89" t="s">
        <v>670</v>
      </c>
    </row>
    <row r="4611" spans="1:16" ht="38.25" hidden="1">
      <c r="A4611" s="261" t="s">
        <v>711</v>
      </c>
      <c r="B4611" s="89"/>
      <c r="C4611" s="262" t="s">
        <v>1405</v>
      </c>
      <c r="D4611" s="84">
        <v>43644</v>
      </c>
      <c r="E4611" s="85" t="s">
        <v>8357</v>
      </c>
      <c r="F4611" s="85" t="s">
        <v>13</v>
      </c>
      <c r="G4611" s="85">
        <v>396680</v>
      </c>
      <c r="H4611" s="89"/>
      <c r="I4611" s="263" t="s">
        <v>720</v>
      </c>
      <c r="J4611" s="89"/>
      <c r="K4611" s="89"/>
      <c r="L4611" s="89"/>
      <c r="M4611" s="89"/>
      <c r="N4611" s="264">
        <v>5814180.8600000003</v>
      </c>
      <c r="O4611" s="264">
        <v>0</v>
      </c>
      <c r="P4611" s="89" t="s">
        <v>670</v>
      </c>
    </row>
    <row r="4612" spans="1:16" ht="38.25" hidden="1">
      <c r="A4612" s="261" t="s">
        <v>711</v>
      </c>
      <c r="B4612" s="89"/>
      <c r="C4612" s="262" t="s">
        <v>1405</v>
      </c>
      <c r="D4612" s="84">
        <v>43644</v>
      </c>
      <c r="E4612" s="85" t="s">
        <v>8358</v>
      </c>
      <c r="F4612" s="85" t="s">
        <v>13</v>
      </c>
      <c r="G4612" s="85">
        <v>396682</v>
      </c>
      <c r="H4612" s="89"/>
      <c r="I4612" s="263" t="s">
        <v>720</v>
      </c>
      <c r="J4612" s="89"/>
      <c r="K4612" s="89"/>
      <c r="L4612" s="89"/>
      <c r="M4612" s="89"/>
      <c r="N4612" s="264">
        <v>12492.27</v>
      </c>
      <c r="O4612" s="264">
        <v>0</v>
      </c>
      <c r="P4612" s="89" t="s">
        <v>670</v>
      </c>
    </row>
    <row r="4613" spans="1:16" ht="38.25" hidden="1">
      <c r="A4613" s="261" t="s">
        <v>711</v>
      </c>
      <c r="B4613" s="89"/>
      <c r="C4613" s="262" t="s">
        <v>1405</v>
      </c>
      <c r="D4613" s="84">
        <v>43644</v>
      </c>
      <c r="E4613" s="85" t="s">
        <v>8359</v>
      </c>
      <c r="F4613" s="85" t="s">
        <v>13</v>
      </c>
      <c r="G4613" s="85">
        <v>396684</v>
      </c>
      <c r="H4613" s="89"/>
      <c r="I4613" s="263" t="s">
        <v>720</v>
      </c>
      <c r="J4613" s="89"/>
      <c r="K4613" s="89"/>
      <c r="L4613" s="89"/>
      <c r="M4613" s="89"/>
      <c r="N4613" s="264">
        <v>1143.6300000000001</v>
      </c>
      <c r="O4613" s="264">
        <v>0</v>
      </c>
      <c r="P4613" s="89" t="s">
        <v>670</v>
      </c>
    </row>
    <row r="4614" spans="1:16" ht="38.25" hidden="1">
      <c r="A4614" s="261" t="s">
        <v>711</v>
      </c>
      <c r="B4614" s="89"/>
      <c r="C4614" s="262" t="s">
        <v>1405</v>
      </c>
      <c r="D4614" s="84">
        <v>43644</v>
      </c>
      <c r="E4614" s="85" t="s">
        <v>8360</v>
      </c>
      <c r="F4614" s="85" t="s">
        <v>13</v>
      </c>
      <c r="G4614" s="85">
        <v>396686</v>
      </c>
      <c r="H4614" s="89"/>
      <c r="I4614" s="263" t="s">
        <v>720</v>
      </c>
      <c r="J4614" s="89"/>
      <c r="K4614" s="89"/>
      <c r="L4614" s="89"/>
      <c r="M4614" s="89"/>
      <c r="N4614" s="264">
        <v>3089.2</v>
      </c>
      <c r="O4614" s="264">
        <v>0</v>
      </c>
      <c r="P4614" s="89" t="s">
        <v>670</v>
      </c>
    </row>
    <row r="4615" spans="1:16" ht="38.25" hidden="1">
      <c r="A4615" s="261" t="s">
        <v>711</v>
      </c>
      <c r="B4615" s="89"/>
      <c r="C4615" s="262" t="s">
        <v>1405</v>
      </c>
      <c r="D4615" s="84">
        <v>43644</v>
      </c>
      <c r="E4615" s="85" t="s">
        <v>8361</v>
      </c>
      <c r="F4615" s="85" t="s">
        <v>13</v>
      </c>
      <c r="G4615" s="85">
        <v>396688</v>
      </c>
      <c r="H4615" s="89"/>
      <c r="I4615" s="263" t="s">
        <v>720</v>
      </c>
      <c r="J4615" s="89"/>
      <c r="K4615" s="89"/>
      <c r="L4615" s="89"/>
      <c r="M4615" s="89"/>
      <c r="N4615" s="264">
        <v>11817.31</v>
      </c>
      <c r="O4615" s="264">
        <v>0</v>
      </c>
      <c r="P4615" s="89" t="s">
        <v>670</v>
      </c>
    </row>
    <row r="4616" spans="1:16" ht="38.25" hidden="1">
      <c r="A4616" s="261" t="s">
        <v>711</v>
      </c>
      <c r="B4616" s="89"/>
      <c r="C4616" s="262" t="s">
        <v>1405</v>
      </c>
      <c r="D4616" s="84">
        <v>43644</v>
      </c>
      <c r="E4616" s="85" t="s">
        <v>8362</v>
      </c>
      <c r="F4616" s="85" t="s">
        <v>13</v>
      </c>
      <c r="G4616" s="85">
        <v>396690</v>
      </c>
      <c r="H4616" s="89"/>
      <c r="I4616" s="263" t="s">
        <v>720</v>
      </c>
      <c r="J4616" s="89"/>
      <c r="K4616" s="89"/>
      <c r="L4616" s="89"/>
      <c r="M4616" s="89"/>
      <c r="N4616" s="264">
        <v>11817.31</v>
      </c>
      <c r="O4616" s="264">
        <v>0</v>
      </c>
      <c r="P4616" s="89" t="s">
        <v>670</v>
      </c>
    </row>
    <row r="4617" spans="1:16" ht="38.25" hidden="1">
      <c r="A4617" s="261" t="s">
        <v>711</v>
      </c>
      <c r="B4617" s="89"/>
      <c r="C4617" s="262" t="s">
        <v>1405</v>
      </c>
      <c r="D4617" s="84">
        <v>43644</v>
      </c>
      <c r="E4617" s="85" t="s">
        <v>8363</v>
      </c>
      <c r="F4617" s="85" t="s">
        <v>13</v>
      </c>
      <c r="G4617" s="85">
        <v>396692</v>
      </c>
      <c r="H4617" s="89"/>
      <c r="I4617" s="263" t="s">
        <v>720</v>
      </c>
      <c r="J4617" s="89"/>
      <c r="K4617" s="89"/>
      <c r="L4617" s="89"/>
      <c r="M4617" s="89"/>
      <c r="N4617" s="264">
        <v>11817.31</v>
      </c>
      <c r="O4617" s="264">
        <v>0</v>
      </c>
      <c r="P4617" s="89" t="s">
        <v>670</v>
      </c>
    </row>
    <row r="4618" spans="1:16" ht="38.25" hidden="1">
      <c r="A4618" s="261" t="s">
        <v>711</v>
      </c>
      <c r="B4618" s="89"/>
      <c r="C4618" s="262" t="s">
        <v>1405</v>
      </c>
      <c r="D4618" s="84">
        <v>43644</v>
      </c>
      <c r="E4618" s="85" t="s">
        <v>8364</v>
      </c>
      <c r="F4618" s="85" t="s">
        <v>13</v>
      </c>
      <c r="G4618" s="85">
        <v>396694</v>
      </c>
      <c r="H4618" s="89"/>
      <c r="I4618" s="263" t="s">
        <v>720</v>
      </c>
      <c r="J4618" s="89"/>
      <c r="K4618" s="89"/>
      <c r="L4618" s="89"/>
      <c r="M4618" s="89"/>
      <c r="N4618" s="264">
        <v>11817.31</v>
      </c>
      <c r="O4618" s="264">
        <v>0</v>
      </c>
      <c r="P4618" s="89" t="s">
        <v>670</v>
      </c>
    </row>
    <row r="4619" spans="1:16" ht="38.25" hidden="1">
      <c r="A4619" s="261" t="s">
        <v>711</v>
      </c>
      <c r="B4619" s="89"/>
      <c r="C4619" s="262" t="s">
        <v>1405</v>
      </c>
      <c r="D4619" s="84">
        <v>43644</v>
      </c>
      <c r="E4619" s="85" t="s">
        <v>8365</v>
      </c>
      <c r="F4619" s="85" t="s">
        <v>13</v>
      </c>
      <c r="G4619" s="85">
        <v>396696</v>
      </c>
      <c r="H4619" s="89"/>
      <c r="I4619" s="263" t="s">
        <v>720</v>
      </c>
      <c r="J4619" s="89"/>
      <c r="K4619" s="89"/>
      <c r="L4619" s="89"/>
      <c r="M4619" s="89"/>
      <c r="N4619" s="264">
        <v>4415.1000000000004</v>
      </c>
      <c r="O4619" s="264">
        <v>0</v>
      </c>
      <c r="P4619" s="89" t="s">
        <v>670</v>
      </c>
    </row>
    <row r="4620" spans="1:16" ht="38.25" hidden="1">
      <c r="A4620" s="261" t="s">
        <v>711</v>
      </c>
      <c r="B4620" s="89"/>
      <c r="C4620" s="262" t="s">
        <v>1405</v>
      </c>
      <c r="D4620" s="84">
        <v>43644</v>
      </c>
      <c r="E4620" s="85" t="s">
        <v>8366</v>
      </c>
      <c r="F4620" s="85" t="s">
        <v>13</v>
      </c>
      <c r="G4620" s="85">
        <v>396698</v>
      </c>
      <c r="H4620" s="89"/>
      <c r="I4620" s="263" t="s">
        <v>720</v>
      </c>
      <c r="J4620" s="89"/>
      <c r="K4620" s="89"/>
      <c r="L4620" s="89"/>
      <c r="M4620" s="89"/>
      <c r="N4620" s="264">
        <v>2442.02</v>
      </c>
      <c r="O4620" s="264">
        <v>0</v>
      </c>
      <c r="P4620" s="89" t="s">
        <v>670</v>
      </c>
    </row>
    <row r="4621" spans="1:16" ht="38.25" hidden="1">
      <c r="A4621" s="261" t="s">
        <v>711</v>
      </c>
      <c r="B4621" s="89"/>
      <c r="C4621" s="262" t="s">
        <v>1405</v>
      </c>
      <c r="D4621" s="84">
        <v>43644</v>
      </c>
      <c r="E4621" s="85" t="s">
        <v>8367</v>
      </c>
      <c r="F4621" s="85" t="s">
        <v>13</v>
      </c>
      <c r="G4621" s="85">
        <v>396700</v>
      </c>
      <c r="H4621" s="89"/>
      <c r="I4621" s="263" t="s">
        <v>720</v>
      </c>
      <c r="J4621" s="89"/>
      <c r="K4621" s="89"/>
      <c r="L4621" s="89"/>
      <c r="M4621" s="89"/>
      <c r="N4621" s="264">
        <v>404.19</v>
      </c>
      <c r="O4621" s="264">
        <v>0</v>
      </c>
      <c r="P4621" s="89" t="s">
        <v>670</v>
      </c>
    </row>
    <row r="4622" spans="1:16" ht="38.25" hidden="1">
      <c r="A4622" s="261" t="s">
        <v>711</v>
      </c>
      <c r="B4622" s="89"/>
      <c r="C4622" s="262" t="s">
        <v>1405</v>
      </c>
      <c r="D4622" s="84">
        <v>43644</v>
      </c>
      <c r="E4622" s="85" t="s">
        <v>8368</v>
      </c>
      <c r="F4622" s="85" t="s">
        <v>13</v>
      </c>
      <c r="G4622" s="85">
        <v>396702</v>
      </c>
      <c r="H4622" s="89"/>
      <c r="I4622" s="263" t="s">
        <v>720</v>
      </c>
      <c r="J4622" s="89"/>
      <c r="K4622" s="89"/>
      <c r="L4622" s="89"/>
      <c r="M4622" s="89"/>
      <c r="N4622" s="264">
        <v>4176.51</v>
      </c>
      <c r="O4622" s="264">
        <v>0</v>
      </c>
      <c r="P4622" s="89" t="s">
        <v>670</v>
      </c>
    </row>
    <row r="4623" spans="1:16" ht="38.25" hidden="1">
      <c r="A4623" s="261" t="s">
        <v>711</v>
      </c>
      <c r="B4623" s="89"/>
      <c r="C4623" s="262" t="s">
        <v>1405</v>
      </c>
      <c r="D4623" s="84">
        <v>43644</v>
      </c>
      <c r="E4623" s="85" t="s">
        <v>8369</v>
      </c>
      <c r="F4623" s="85" t="s">
        <v>13</v>
      </c>
      <c r="G4623" s="85">
        <v>396704</v>
      </c>
      <c r="H4623" s="89"/>
      <c r="I4623" s="263" t="s">
        <v>720</v>
      </c>
      <c r="J4623" s="89"/>
      <c r="K4623" s="89"/>
      <c r="L4623" s="89"/>
      <c r="M4623" s="89"/>
      <c r="N4623" s="264">
        <v>4176.51</v>
      </c>
      <c r="O4623" s="264">
        <v>0</v>
      </c>
      <c r="P4623" s="89" t="s">
        <v>670</v>
      </c>
    </row>
    <row r="4624" spans="1:16" ht="38.25" hidden="1">
      <c r="A4624" s="261" t="s">
        <v>711</v>
      </c>
      <c r="B4624" s="89"/>
      <c r="C4624" s="262" t="s">
        <v>1405</v>
      </c>
      <c r="D4624" s="84">
        <v>43644</v>
      </c>
      <c r="E4624" s="85" t="s">
        <v>8370</v>
      </c>
      <c r="F4624" s="85" t="s">
        <v>13</v>
      </c>
      <c r="G4624" s="85">
        <v>396706</v>
      </c>
      <c r="H4624" s="89"/>
      <c r="I4624" s="263" t="s">
        <v>720</v>
      </c>
      <c r="J4624" s="89"/>
      <c r="K4624" s="89"/>
      <c r="L4624" s="89"/>
      <c r="M4624" s="89"/>
      <c r="N4624" s="264">
        <v>4176.51</v>
      </c>
      <c r="O4624" s="264">
        <v>0</v>
      </c>
      <c r="P4624" s="89" t="s">
        <v>670</v>
      </c>
    </row>
    <row r="4625" spans="1:16" ht="38.25" hidden="1">
      <c r="A4625" s="261" t="s">
        <v>711</v>
      </c>
      <c r="B4625" s="89"/>
      <c r="C4625" s="262" t="s">
        <v>1405</v>
      </c>
      <c r="D4625" s="84">
        <v>43644</v>
      </c>
      <c r="E4625" s="85" t="s">
        <v>8371</v>
      </c>
      <c r="F4625" s="85" t="s">
        <v>13</v>
      </c>
      <c r="G4625" s="85">
        <v>396708</v>
      </c>
      <c r="H4625" s="89"/>
      <c r="I4625" s="263" t="s">
        <v>720</v>
      </c>
      <c r="J4625" s="89"/>
      <c r="K4625" s="89"/>
      <c r="L4625" s="89"/>
      <c r="M4625" s="89"/>
      <c r="N4625" s="264">
        <v>4176.51</v>
      </c>
      <c r="O4625" s="264">
        <v>0</v>
      </c>
      <c r="P4625" s="89" t="s">
        <v>670</v>
      </c>
    </row>
    <row r="4626" spans="1:16" ht="38.25" hidden="1">
      <c r="A4626" s="261" t="s">
        <v>711</v>
      </c>
      <c r="B4626" s="89"/>
      <c r="C4626" s="262" t="s">
        <v>1405</v>
      </c>
      <c r="D4626" s="84">
        <v>43644</v>
      </c>
      <c r="E4626" s="85" t="s">
        <v>8372</v>
      </c>
      <c r="F4626" s="85" t="s">
        <v>13</v>
      </c>
      <c r="G4626" s="85">
        <v>396710</v>
      </c>
      <c r="H4626" s="89"/>
      <c r="I4626" s="263" t="s">
        <v>720</v>
      </c>
      <c r="J4626" s="89"/>
      <c r="K4626" s="89"/>
      <c r="L4626" s="89"/>
      <c r="M4626" s="89"/>
      <c r="N4626" s="264">
        <v>34311.589999999997</v>
      </c>
      <c r="O4626" s="264">
        <v>0</v>
      </c>
      <c r="P4626" s="89" t="s">
        <v>670</v>
      </c>
    </row>
    <row r="4627" spans="1:16" ht="38.25" hidden="1">
      <c r="A4627" s="261" t="s">
        <v>711</v>
      </c>
      <c r="B4627" s="89"/>
      <c r="C4627" s="262" t="s">
        <v>1405</v>
      </c>
      <c r="D4627" s="84">
        <v>43644</v>
      </c>
      <c r="E4627" s="85" t="s">
        <v>8373</v>
      </c>
      <c r="F4627" s="85" t="s">
        <v>13</v>
      </c>
      <c r="G4627" s="85">
        <v>396712</v>
      </c>
      <c r="H4627" s="89"/>
      <c r="I4627" s="263" t="s">
        <v>720</v>
      </c>
      <c r="J4627" s="89"/>
      <c r="K4627" s="89"/>
      <c r="L4627" s="89"/>
      <c r="M4627" s="89"/>
      <c r="N4627" s="264">
        <v>18977.849999999999</v>
      </c>
      <c r="O4627" s="264">
        <v>0</v>
      </c>
      <c r="P4627" s="89" t="s">
        <v>670</v>
      </c>
    </row>
    <row r="4628" spans="1:16" ht="38.25" hidden="1">
      <c r="A4628" s="261" t="s">
        <v>711</v>
      </c>
      <c r="B4628" s="89"/>
      <c r="C4628" s="262" t="s">
        <v>1405</v>
      </c>
      <c r="D4628" s="84">
        <v>43644</v>
      </c>
      <c r="E4628" s="85" t="s">
        <v>8374</v>
      </c>
      <c r="F4628" s="85" t="s">
        <v>13</v>
      </c>
      <c r="G4628" s="85">
        <v>396714</v>
      </c>
      <c r="H4628" s="89"/>
      <c r="I4628" s="263" t="s">
        <v>720</v>
      </c>
      <c r="J4628" s="89"/>
      <c r="K4628" s="89"/>
      <c r="L4628" s="89"/>
      <c r="M4628" s="89"/>
      <c r="N4628" s="264">
        <v>3141.13</v>
      </c>
      <c r="O4628" s="264">
        <v>0</v>
      </c>
      <c r="P4628" s="89" t="s">
        <v>670</v>
      </c>
    </row>
    <row r="4629" spans="1:16" ht="38.25" hidden="1">
      <c r="A4629" s="261" t="s">
        <v>711</v>
      </c>
      <c r="B4629" s="89"/>
      <c r="C4629" s="262" t="s">
        <v>1405</v>
      </c>
      <c r="D4629" s="84">
        <v>43644</v>
      </c>
      <c r="E4629" s="85" t="s">
        <v>8375</v>
      </c>
      <c r="F4629" s="85" t="s">
        <v>13</v>
      </c>
      <c r="G4629" s="85">
        <v>396716</v>
      </c>
      <c r="H4629" s="89"/>
      <c r="I4629" s="263" t="s">
        <v>720</v>
      </c>
      <c r="J4629" s="89"/>
      <c r="K4629" s="89"/>
      <c r="L4629" s="89"/>
      <c r="M4629" s="89"/>
      <c r="N4629" s="264">
        <v>32457.68</v>
      </c>
      <c r="O4629" s="264">
        <v>0</v>
      </c>
      <c r="P4629" s="89" t="s">
        <v>670</v>
      </c>
    </row>
    <row r="4630" spans="1:16" ht="38.25" hidden="1">
      <c r="A4630" s="261" t="s">
        <v>711</v>
      </c>
      <c r="B4630" s="89"/>
      <c r="C4630" s="262" t="s">
        <v>1405</v>
      </c>
      <c r="D4630" s="84">
        <v>43644</v>
      </c>
      <c r="E4630" s="85" t="s">
        <v>8376</v>
      </c>
      <c r="F4630" s="85" t="s">
        <v>13</v>
      </c>
      <c r="G4630" s="85">
        <v>396718</v>
      </c>
      <c r="H4630" s="89"/>
      <c r="I4630" s="263" t="s">
        <v>720</v>
      </c>
      <c r="J4630" s="89"/>
      <c r="K4630" s="89"/>
      <c r="L4630" s="89"/>
      <c r="M4630" s="89"/>
      <c r="N4630" s="264">
        <v>32457.68</v>
      </c>
      <c r="O4630" s="264">
        <v>0</v>
      </c>
      <c r="P4630" s="89" t="s">
        <v>670</v>
      </c>
    </row>
    <row r="4631" spans="1:16" ht="38.25" hidden="1">
      <c r="A4631" s="261" t="s">
        <v>711</v>
      </c>
      <c r="B4631" s="89"/>
      <c r="C4631" s="262" t="s">
        <v>1405</v>
      </c>
      <c r="D4631" s="84">
        <v>43644</v>
      </c>
      <c r="E4631" s="85" t="s">
        <v>8377</v>
      </c>
      <c r="F4631" s="85" t="s">
        <v>13</v>
      </c>
      <c r="G4631" s="85">
        <v>396720</v>
      </c>
      <c r="H4631" s="89"/>
      <c r="I4631" s="263" t="s">
        <v>720</v>
      </c>
      <c r="J4631" s="89"/>
      <c r="K4631" s="89"/>
      <c r="L4631" s="89"/>
      <c r="M4631" s="89"/>
      <c r="N4631" s="264">
        <v>32457.68</v>
      </c>
      <c r="O4631" s="264">
        <v>0</v>
      </c>
      <c r="P4631" s="89" t="s">
        <v>670</v>
      </c>
    </row>
    <row r="4632" spans="1:16" ht="38.25" hidden="1">
      <c r="A4632" s="261" t="s">
        <v>711</v>
      </c>
      <c r="B4632" s="89"/>
      <c r="C4632" s="262" t="s">
        <v>1405</v>
      </c>
      <c r="D4632" s="84">
        <v>43644</v>
      </c>
      <c r="E4632" s="85" t="s">
        <v>8378</v>
      </c>
      <c r="F4632" s="85" t="s">
        <v>13</v>
      </c>
      <c r="G4632" s="85">
        <v>396722</v>
      </c>
      <c r="H4632" s="89"/>
      <c r="I4632" s="263" t="s">
        <v>720</v>
      </c>
      <c r="J4632" s="89"/>
      <c r="K4632" s="89"/>
      <c r="L4632" s="89"/>
      <c r="M4632" s="89"/>
      <c r="N4632" s="264">
        <v>32457.68</v>
      </c>
      <c r="O4632" s="264">
        <v>0</v>
      </c>
      <c r="P4632" s="89" t="s">
        <v>670</v>
      </c>
    </row>
    <row r="4633" spans="1:16" ht="38.25" hidden="1">
      <c r="A4633" s="261" t="s">
        <v>711</v>
      </c>
      <c r="B4633" s="89"/>
      <c r="C4633" s="262" t="s">
        <v>1405</v>
      </c>
      <c r="D4633" s="84">
        <v>43644</v>
      </c>
      <c r="E4633" s="85" t="s">
        <v>8379</v>
      </c>
      <c r="F4633" s="85" t="s">
        <v>13</v>
      </c>
      <c r="G4633" s="85">
        <v>396724</v>
      </c>
      <c r="H4633" s="89"/>
      <c r="I4633" s="263" t="s">
        <v>720</v>
      </c>
      <c r="J4633" s="89"/>
      <c r="K4633" s="89"/>
      <c r="L4633" s="89"/>
      <c r="M4633" s="89"/>
      <c r="N4633" s="264">
        <v>38761.199999999997</v>
      </c>
      <c r="O4633" s="264">
        <v>0</v>
      </c>
      <c r="P4633" s="89" t="s">
        <v>670</v>
      </c>
    </row>
    <row r="4634" spans="1:16" ht="38.25" hidden="1">
      <c r="A4634" s="261" t="s">
        <v>711</v>
      </c>
      <c r="B4634" s="89"/>
      <c r="C4634" s="262" t="s">
        <v>1405</v>
      </c>
      <c r="D4634" s="84">
        <v>43644</v>
      </c>
      <c r="E4634" s="85" t="s">
        <v>8380</v>
      </c>
      <c r="F4634" s="85" t="s">
        <v>13</v>
      </c>
      <c r="G4634" s="85">
        <v>396726</v>
      </c>
      <c r="H4634" s="89"/>
      <c r="I4634" s="263" t="s">
        <v>720</v>
      </c>
      <c r="J4634" s="89"/>
      <c r="K4634" s="89"/>
      <c r="L4634" s="89"/>
      <c r="M4634" s="89"/>
      <c r="N4634" s="264">
        <v>3084.74</v>
      </c>
      <c r="O4634" s="264">
        <v>0</v>
      </c>
      <c r="P4634" s="89" t="s">
        <v>670</v>
      </c>
    </row>
    <row r="4635" spans="1:16" ht="38.25" hidden="1">
      <c r="A4635" s="261" t="s">
        <v>711</v>
      </c>
      <c r="B4635" s="89"/>
      <c r="C4635" s="262" t="s">
        <v>1405</v>
      </c>
      <c r="D4635" s="84">
        <v>43644</v>
      </c>
      <c r="E4635" s="85" t="s">
        <v>8381</v>
      </c>
      <c r="F4635" s="85" t="s">
        <v>13</v>
      </c>
      <c r="G4635" s="85">
        <v>396728</v>
      </c>
      <c r="H4635" s="89"/>
      <c r="I4635" s="263" t="s">
        <v>720</v>
      </c>
      <c r="J4635" s="89"/>
      <c r="K4635" s="89"/>
      <c r="L4635" s="89"/>
      <c r="M4635" s="89"/>
      <c r="N4635" s="264">
        <v>1734.55</v>
      </c>
      <c r="O4635" s="264">
        <v>0</v>
      </c>
      <c r="P4635" s="89" t="s">
        <v>670</v>
      </c>
    </row>
    <row r="4636" spans="1:16" ht="38.25" hidden="1">
      <c r="A4636" s="261" t="s">
        <v>711</v>
      </c>
      <c r="B4636" s="89"/>
      <c r="C4636" s="262" t="s">
        <v>1405</v>
      </c>
      <c r="D4636" s="84">
        <v>43644</v>
      </c>
      <c r="E4636" s="85" t="s">
        <v>8382</v>
      </c>
      <c r="F4636" s="85" t="s">
        <v>13</v>
      </c>
      <c r="G4636" s="85">
        <v>396730</v>
      </c>
      <c r="H4636" s="89"/>
      <c r="I4636" s="263" t="s">
        <v>720</v>
      </c>
      <c r="J4636" s="89"/>
      <c r="K4636" s="89"/>
      <c r="L4636" s="89"/>
      <c r="M4636" s="89"/>
      <c r="N4636" s="264">
        <v>10673.68</v>
      </c>
      <c r="O4636" s="264">
        <v>0</v>
      </c>
      <c r="P4636" s="89" t="s">
        <v>670</v>
      </c>
    </row>
    <row r="4637" spans="1:16" ht="38.25" hidden="1">
      <c r="A4637" s="261" t="s">
        <v>711</v>
      </c>
      <c r="B4637" s="89"/>
      <c r="C4637" s="262" t="s">
        <v>1405</v>
      </c>
      <c r="D4637" s="84">
        <v>43644</v>
      </c>
      <c r="E4637" s="85" t="s">
        <v>8383</v>
      </c>
      <c r="F4637" s="85" t="s">
        <v>13</v>
      </c>
      <c r="G4637" s="85">
        <v>396732</v>
      </c>
      <c r="H4637" s="89"/>
      <c r="I4637" s="263" t="s">
        <v>720</v>
      </c>
      <c r="J4637" s="89"/>
      <c r="K4637" s="89"/>
      <c r="L4637" s="89"/>
      <c r="M4637" s="89"/>
      <c r="N4637" s="264">
        <v>4907.78</v>
      </c>
      <c r="O4637" s="264">
        <v>0</v>
      </c>
      <c r="P4637" s="89" t="s">
        <v>670</v>
      </c>
    </row>
    <row r="4638" spans="1:16" ht="38.25" hidden="1">
      <c r="A4638" s="261" t="s">
        <v>711</v>
      </c>
      <c r="B4638" s="89"/>
      <c r="C4638" s="262" t="s">
        <v>1405</v>
      </c>
      <c r="D4638" s="84">
        <v>43644</v>
      </c>
      <c r="E4638" s="85" t="s">
        <v>8384</v>
      </c>
      <c r="F4638" s="85" t="s">
        <v>13</v>
      </c>
      <c r="G4638" s="85">
        <v>396734</v>
      </c>
      <c r="H4638" s="89"/>
      <c r="I4638" s="263" t="s">
        <v>720</v>
      </c>
      <c r="J4638" s="89"/>
      <c r="K4638" s="89"/>
      <c r="L4638" s="89"/>
      <c r="M4638" s="89"/>
      <c r="N4638" s="264">
        <v>13479.76</v>
      </c>
      <c r="O4638" s="264">
        <v>0</v>
      </c>
      <c r="P4638" s="89" t="s">
        <v>670</v>
      </c>
    </row>
    <row r="4639" spans="1:16" ht="38.25" hidden="1">
      <c r="A4639" s="261" t="s">
        <v>711</v>
      </c>
      <c r="B4639" s="89"/>
      <c r="C4639" s="262" t="s">
        <v>1405</v>
      </c>
      <c r="D4639" s="84">
        <v>43644</v>
      </c>
      <c r="E4639" s="85" t="s">
        <v>8385</v>
      </c>
      <c r="F4639" s="85" t="s">
        <v>13</v>
      </c>
      <c r="G4639" s="85">
        <v>396736</v>
      </c>
      <c r="H4639" s="89"/>
      <c r="I4639" s="263" t="s">
        <v>720</v>
      </c>
      <c r="J4639" s="89"/>
      <c r="K4639" s="89"/>
      <c r="L4639" s="89"/>
      <c r="M4639" s="89"/>
      <c r="N4639" s="264">
        <v>23972.89</v>
      </c>
      <c r="O4639" s="264">
        <v>0</v>
      </c>
      <c r="P4639" s="89" t="s">
        <v>670</v>
      </c>
    </row>
    <row r="4640" spans="1:16" ht="38.25" hidden="1">
      <c r="A4640" s="261" t="s">
        <v>711</v>
      </c>
      <c r="B4640" s="89"/>
      <c r="C4640" s="262" t="s">
        <v>1405</v>
      </c>
      <c r="D4640" s="84">
        <v>43644</v>
      </c>
      <c r="E4640" s="85" t="s">
        <v>8386</v>
      </c>
      <c r="F4640" s="85" t="s">
        <v>13</v>
      </c>
      <c r="G4640" s="85">
        <v>396738</v>
      </c>
      <c r="H4640" s="89"/>
      <c r="I4640" s="263" t="s">
        <v>720</v>
      </c>
      <c r="J4640" s="89"/>
      <c r="K4640" s="89"/>
      <c r="L4640" s="89"/>
      <c r="M4640" s="89"/>
      <c r="N4640" s="264">
        <v>29316.55</v>
      </c>
      <c r="O4640" s="264">
        <v>0</v>
      </c>
      <c r="P4640" s="89" t="s">
        <v>670</v>
      </c>
    </row>
    <row r="4641" spans="1:16" ht="38.25" hidden="1">
      <c r="A4641" s="261" t="s">
        <v>711</v>
      </c>
      <c r="B4641" s="89"/>
      <c r="C4641" s="262" t="s">
        <v>1405</v>
      </c>
      <c r="D4641" s="84">
        <v>43644</v>
      </c>
      <c r="E4641" s="85" t="s">
        <v>8387</v>
      </c>
      <c r="F4641" s="85" t="s">
        <v>13</v>
      </c>
      <c r="G4641" s="85">
        <v>396740</v>
      </c>
      <c r="H4641" s="89"/>
      <c r="I4641" s="263" t="s">
        <v>720</v>
      </c>
      <c r="J4641" s="89"/>
      <c r="K4641" s="89"/>
      <c r="L4641" s="89"/>
      <c r="M4641" s="89"/>
      <c r="N4641" s="264">
        <v>1772598.41</v>
      </c>
      <c r="O4641" s="264">
        <v>0</v>
      </c>
      <c r="P4641" s="89" t="s">
        <v>670</v>
      </c>
    </row>
    <row r="4642" spans="1:16" ht="38.25" hidden="1">
      <c r="A4642" s="261" t="s">
        <v>711</v>
      </c>
      <c r="B4642" s="89"/>
      <c r="C4642" s="262" t="s">
        <v>1405</v>
      </c>
      <c r="D4642" s="84">
        <v>43644</v>
      </c>
      <c r="E4642" s="85" t="s">
        <v>8388</v>
      </c>
      <c r="F4642" s="85" t="s">
        <v>13</v>
      </c>
      <c r="G4642" s="85">
        <v>396742</v>
      </c>
      <c r="H4642" s="89"/>
      <c r="I4642" s="263" t="s">
        <v>720</v>
      </c>
      <c r="J4642" s="89"/>
      <c r="K4642" s="89"/>
      <c r="L4642" s="89"/>
      <c r="M4642" s="89"/>
      <c r="N4642" s="264">
        <v>1772598.41</v>
      </c>
      <c r="O4642" s="264">
        <v>0</v>
      </c>
      <c r="P4642" s="89" t="s">
        <v>670</v>
      </c>
    </row>
    <row r="4643" spans="1:16" ht="38.25" hidden="1">
      <c r="A4643" s="261" t="s">
        <v>711</v>
      </c>
      <c r="B4643" s="89"/>
      <c r="C4643" s="262" t="s">
        <v>1405</v>
      </c>
      <c r="D4643" s="84">
        <v>43644</v>
      </c>
      <c r="E4643" s="85" t="s">
        <v>8389</v>
      </c>
      <c r="F4643" s="85" t="s">
        <v>13</v>
      </c>
      <c r="G4643" s="85">
        <v>396744</v>
      </c>
      <c r="H4643" s="89"/>
      <c r="I4643" s="263" t="s">
        <v>720</v>
      </c>
      <c r="J4643" s="89"/>
      <c r="K4643" s="89"/>
      <c r="L4643" s="89"/>
      <c r="M4643" s="89"/>
      <c r="N4643" s="264">
        <v>1772598.41</v>
      </c>
      <c r="O4643" s="264">
        <v>0</v>
      </c>
      <c r="P4643" s="89" t="s">
        <v>670</v>
      </c>
    </row>
    <row r="4644" spans="1:16" ht="38.25" hidden="1">
      <c r="A4644" s="261" t="s">
        <v>711</v>
      </c>
      <c r="B4644" s="89"/>
      <c r="C4644" s="262" t="s">
        <v>1405</v>
      </c>
      <c r="D4644" s="84">
        <v>43644</v>
      </c>
      <c r="E4644" s="85" t="s">
        <v>8390</v>
      </c>
      <c r="F4644" s="85" t="s">
        <v>13</v>
      </c>
      <c r="G4644" s="85">
        <v>396746</v>
      </c>
      <c r="H4644" s="89"/>
      <c r="I4644" s="263" t="s">
        <v>720</v>
      </c>
      <c r="J4644" s="89"/>
      <c r="K4644" s="89"/>
      <c r="L4644" s="89"/>
      <c r="M4644" s="89"/>
      <c r="N4644" s="264">
        <v>1772598.41</v>
      </c>
      <c r="O4644" s="264">
        <v>0</v>
      </c>
      <c r="P4644" s="89" t="s">
        <v>670</v>
      </c>
    </row>
    <row r="4645" spans="1:16" ht="38.25" hidden="1">
      <c r="A4645" s="261" t="s">
        <v>711</v>
      </c>
      <c r="B4645" s="89"/>
      <c r="C4645" s="262" t="s">
        <v>1405</v>
      </c>
      <c r="D4645" s="84">
        <v>43644</v>
      </c>
      <c r="E4645" s="85" t="s">
        <v>8391</v>
      </c>
      <c r="F4645" s="85" t="s">
        <v>13</v>
      </c>
      <c r="G4645" s="85">
        <v>396748</v>
      </c>
      <c r="H4645" s="89"/>
      <c r="I4645" s="263" t="s">
        <v>720</v>
      </c>
      <c r="J4645" s="89"/>
      <c r="K4645" s="89"/>
      <c r="L4645" s="89"/>
      <c r="M4645" s="89"/>
      <c r="N4645" s="264">
        <v>1772598.41</v>
      </c>
      <c r="O4645" s="264">
        <v>0</v>
      </c>
      <c r="P4645" s="89" t="s">
        <v>670</v>
      </c>
    </row>
    <row r="4646" spans="1:16" ht="38.25" hidden="1">
      <c r="A4646" s="261" t="s">
        <v>711</v>
      </c>
      <c r="B4646" s="89"/>
      <c r="C4646" s="262" t="s">
        <v>1405</v>
      </c>
      <c r="D4646" s="84">
        <v>43644</v>
      </c>
      <c r="E4646" s="85" t="s">
        <v>8392</v>
      </c>
      <c r="F4646" s="85" t="s">
        <v>13</v>
      </c>
      <c r="G4646" s="85">
        <v>396750</v>
      </c>
      <c r="H4646" s="89"/>
      <c r="I4646" s="263" t="s">
        <v>720</v>
      </c>
      <c r="J4646" s="89"/>
      <c r="K4646" s="89"/>
      <c r="L4646" s="89"/>
      <c r="M4646" s="89"/>
      <c r="N4646" s="264">
        <v>4868649.7</v>
      </c>
      <c r="O4646" s="264">
        <v>0</v>
      </c>
      <c r="P4646" s="89" t="s">
        <v>670</v>
      </c>
    </row>
    <row r="4647" spans="1:16" ht="38.25" hidden="1">
      <c r="A4647" s="261" t="s">
        <v>711</v>
      </c>
      <c r="B4647" s="89"/>
      <c r="C4647" s="262" t="s">
        <v>1405</v>
      </c>
      <c r="D4647" s="84">
        <v>43644</v>
      </c>
      <c r="E4647" s="85" t="s">
        <v>8393</v>
      </c>
      <c r="F4647" s="85" t="s">
        <v>13</v>
      </c>
      <c r="G4647" s="85">
        <v>396752</v>
      </c>
      <c r="H4647" s="89"/>
      <c r="I4647" s="263" t="s">
        <v>720</v>
      </c>
      <c r="J4647" s="89"/>
      <c r="K4647" s="89"/>
      <c r="L4647" s="89"/>
      <c r="M4647" s="89"/>
      <c r="N4647" s="264">
        <v>4868649.7</v>
      </c>
      <c r="O4647" s="264">
        <v>0</v>
      </c>
      <c r="P4647" s="89" t="s">
        <v>670</v>
      </c>
    </row>
    <row r="4648" spans="1:16" ht="38.25" hidden="1">
      <c r="A4648" s="261" t="s">
        <v>711</v>
      </c>
      <c r="B4648" s="89"/>
      <c r="C4648" s="262" t="s">
        <v>1405</v>
      </c>
      <c r="D4648" s="84">
        <v>43644</v>
      </c>
      <c r="E4648" s="85" t="s">
        <v>8394</v>
      </c>
      <c r="F4648" s="85" t="s">
        <v>13</v>
      </c>
      <c r="G4648" s="85">
        <v>396754</v>
      </c>
      <c r="H4648" s="89"/>
      <c r="I4648" s="263" t="s">
        <v>720</v>
      </c>
      <c r="J4648" s="89"/>
      <c r="K4648" s="89"/>
      <c r="L4648" s="89"/>
      <c r="M4648" s="89"/>
      <c r="N4648" s="264">
        <v>4868649.7</v>
      </c>
      <c r="O4648" s="264">
        <v>0</v>
      </c>
      <c r="P4648" s="89" t="s">
        <v>670</v>
      </c>
    </row>
    <row r="4649" spans="1:16" ht="38.25" hidden="1">
      <c r="A4649" s="261" t="s">
        <v>711</v>
      </c>
      <c r="B4649" s="89"/>
      <c r="C4649" s="262" t="s">
        <v>1405</v>
      </c>
      <c r="D4649" s="84">
        <v>43644</v>
      </c>
      <c r="E4649" s="85" t="s">
        <v>8395</v>
      </c>
      <c r="F4649" s="85" t="s">
        <v>13</v>
      </c>
      <c r="G4649" s="85">
        <v>396756</v>
      </c>
      <c r="H4649" s="89"/>
      <c r="I4649" s="263" t="s">
        <v>720</v>
      </c>
      <c r="J4649" s="89"/>
      <c r="K4649" s="89"/>
      <c r="L4649" s="89"/>
      <c r="M4649" s="89"/>
      <c r="N4649" s="264">
        <v>4868649.7</v>
      </c>
      <c r="O4649" s="264">
        <v>0</v>
      </c>
      <c r="P4649" s="89" t="s">
        <v>670</v>
      </c>
    </row>
    <row r="4650" spans="1:16" ht="38.25" hidden="1">
      <c r="A4650" s="261" t="s">
        <v>711</v>
      </c>
      <c r="B4650" s="89"/>
      <c r="C4650" s="262" t="s">
        <v>1405</v>
      </c>
      <c r="D4650" s="84">
        <v>43644</v>
      </c>
      <c r="E4650" s="85" t="s">
        <v>8396</v>
      </c>
      <c r="F4650" s="85" t="s">
        <v>13</v>
      </c>
      <c r="G4650" s="85">
        <v>396758</v>
      </c>
      <c r="H4650" s="89"/>
      <c r="I4650" s="263" t="s">
        <v>720</v>
      </c>
      <c r="J4650" s="89"/>
      <c r="K4650" s="89"/>
      <c r="L4650" s="89"/>
      <c r="M4650" s="89"/>
      <c r="N4650" s="264">
        <v>4868649.7</v>
      </c>
      <c r="O4650" s="264">
        <v>0</v>
      </c>
      <c r="P4650" s="89" t="s">
        <v>670</v>
      </c>
    </row>
    <row r="4651" spans="1:16" ht="38.25" hidden="1">
      <c r="A4651" s="261" t="s">
        <v>711</v>
      </c>
      <c r="B4651" s="89"/>
      <c r="C4651" s="262" t="s">
        <v>1405</v>
      </c>
      <c r="D4651" s="84">
        <v>43644</v>
      </c>
      <c r="E4651" s="85" t="s">
        <v>8397</v>
      </c>
      <c r="F4651" s="85" t="s">
        <v>13</v>
      </c>
      <c r="G4651" s="85">
        <v>396760</v>
      </c>
      <c r="H4651" s="89"/>
      <c r="I4651" s="263" t="s">
        <v>720</v>
      </c>
      <c r="J4651" s="89"/>
      <c r="K4651" s="89"/>
      <c r="L4651" s="89"/>
      <c r="M4651" s="89"/>
      <c r="N4651" s="264">
        <v>4124245.58</v>
      </c>
      <c r="O4651" s="264">
        <v>0</v>
      </c>
      <c r="P4651" s="89" t="s">
        <v>670</v>
      </c>
    </row>
    <row r="4652" spans="1:16" ht="38.25" hidden="1">
      <c r="A4652" s="261" t="s">
        <v>711</v>
      </c>
      <c r="B4652" s="89"/>
      <c r="C4652" s="262" t="s">
        <v>1405</v>
      </c>
      <c r="D4652" s="84">
        <v>43644</v>
      </c>
      <c r="E4652" s="85" t="s">
        <v>8398</v>
      </c>
      <c r="F4652" s="85" t="s">
        <v>13</v>
      </c>
      <c r="G4652" s="85">
        <v>396762</v>
      </c>
      <c r="H4652" s="89"/>
      <c r="I4652" s="263" t="s">
        <v>720</v>
      </c>
      <c r="J4652" s="89"/>
      <c r="K4652" s="89"/>
      <c r="L4652" s="89"/>
      <c r="M4652" s="89"/>
      <c r="N4652" s="264">
        <v>4124245.58</v>
      </c>
      <c r="O4652" s="264">
        <v>0</v>
      </c>
      <c r="P4652" s="89" t="s">
        <v>670</v>
      </c>
    </row>
    <row r="4653" spans="1:16" ht="38.25" hidden="1">
      <c r="A4653" s="261" t="s">
        <v>711</v>
      </c>
      <c r="B4653" s="89"/>
      <c r="C4653" s="262" t="s">
        <v>1405</v>
      </c>
      <c r="D4653" s="84">
        <v>43644</v>
      </c>
      <c r="E4653" s="85" t="s">
        <v>8399</v>
      </c>
      <c r="F4653" s="85" t="s">
        <v>13</v>
      </c>
      <c r="G4653" s="85">
        <v>396764</v>
      </c>
      <c r="H4653" s="89"/>
      <c r="I4653" s="263" t="s">
        <v>720</v>
      </c>
      <c r="J4653" s="89"/>
      <c r="K4653" s="89"/>
      <c r="L4653" s="89"/>
      <c r="M4653" s="89"/>
      <c r="N4653" s="264">
        <v>4124245.58</v>
      </c>
      <c r="O4653" s="264">
        <v>0</v>
      </c>
      <c r="P4653" s="89" t="s">
        <v>670</v>
      </c>
    </row>
    <row r="4654" spans="1:16" ht="38.25" hidden="1">
      <c r="A4654" s="261" t="s">
        <v>711</v>
      </c>
      <c r="B4654" s="89"/>
      <c r="C4654" s="262" t="s">
        <v>1405</v>
      </c>
      <c r="D4654" s="84">
        <v>43644</v>
      </c>
      <c r="E4654" s="85" t="s">
        <v>8400</v>
      </c>
      <c r="F4654" s="85" t="s">
        <v>13</v>
      </c>
      <c r="G4654" s="85">
        <v>396766</v>
      </c>
      <c r="H4654" s="89"/>
      <c r="I4654" s="263" t="s">
        <v>720</v>
      </c>
      <c r="J4654" s="89"/>
      <c r="K4654" s="89"/>
      <c r="L4654" s="89"/>
      <c r="M4654" s="89"/>
      <c r="N4654" s="264">
        <v>11327724.890000001</v>
      </c>
      <c r="O4654" s="264">
        <v>0</v>
      </c>
      <c r="P4654" s="89" t="s">
        <v>670</v>
      </c>
    </row>
    <row r="4655" spans="1:16" ht="38.25" hidden="1">
      <c r="A4655" s="261" t="s">
        <v>711</v>
      </c>
      <c r="B4655" s="89"/>
      <c r="C4655" s="262" t="s">
        <v>1405</v>
      </c>
      <c r="D4655" s="84">
        <v>43644</v>
      </c>
      <c r="E4655" s="85" t="s">
        <v>8401</v>
      </c>
      <c r="F4655" s="85" t="s">
        <v>13</v>
      </c>
      <c r="G4655" s="85">
        <v>396768</v>
      </c>
      <c r="H4655" s="89"/>
      <c r="I4655" s="263" t="s">
        <v>720</v>
      </c>
      <c r="J4655" s="89"/>
      <c r="K4655" s="89"/>
      <c r="L4655" s="89"/>
      <c r="M4655" s="89"/>
      <c r="N4655" s="264">
        <v>11327724.890000001</v>
      </c>
      <c r="O4655" s="264">
        <v>0</v>
      </c>
      <c r="P4655" s="89" t="s">
        <v>670</v>
      </c>
    </row>
    <row r="4656" spans="1:16" ht="38.25" hidden="1">
      <c r="A4656" s="261" t="s">
        <v>711</v>
      </c>
      <c r="B4656" s="89"/>
      <c r="C4656" s="262" t="s">
        <v>1405</v>
      </c>
      <c r="D4656" s="84">
        <v>43644</v>
      </c>
      <c r="E4656" s="85" t="s">
        <v>8402</v>
      </c>
      <c r="F4656" s="85" t="s">
        <v>13</v>
      </c>
      <c r="G4656" s="85">
        <v>396770</v>
      </c>
      <c r="H4656" s="89"/>
      <c r="I4656" s="263" t="s">
        <v>720</v>
      </c>
      <c r="J4656" s="89"/>
      <c r="K4656" s="89"/>
      <c r="L4656" s="89"/>
      <c r="M4656" s="89"/>
      <c r="N4656" s="264">
        <v>2084083.44</v>
      </c>
      <c r="O4656" s="264">
        <v>0</v>
      </c>
      <c r="P4656" s="89" t="s">
        <v>670</v>
      </c>
    </row>
    <row r="4657" spans="1:16" ht="38.25" hidden="1">
      <c r="A4657" s="261" t="s">
        <v>711</v>
      </c>
      <c r="B4657" s="89"/>
      <c r="C4657" s="262" t="s">
        <v>1405</v>
      </c>
      <c r="D4657" s="84">
        <v>43644</v>
      </c>
      <c r="E4657" s="85" t="s">
        <v>8403</v>
      </c>
      <c r="F4657" s="85" t="s">
        <v>13</v>
      </c>
      <c r="G4657" s="85">
        <v>396772</v>
      </c>
      <c r="H4657" s="89"/>
      <c r="I4657" s="263" t="s">
        <v>720</v>
      </c>
      <c r="J4657" s="89"/>
      <c r="K4657" s="89"/>
      <c r="L4657" s="89"/>
      <c r="M4657" s="89"/>
      <c r="N4657" s="264">
        <v>463374.27</v>
      </c>
      <c r="O4657" s="264">
        <v>0</v>
      </c>
      <c r="P4657" s="89" t="s">
        <v>670</v>
      </c>
    </row>
    <row r="4658" spans="1:16" ht="38.25" hidden="1">
      <c r="A4658" s="261" t="s">
        <v>711</v>
      </c>
      <c r="B4658" s="89"/>
      <c r="C4658" s="262" t="s">
        <v>1405</v>
      </c>
      <c r="D4658" s="84">
        <v>43644</v>
      </c>
      <c r="E4658" s="85" t="s">
        <v>8404</v>
      </c>
      <c r="F4658" s="85" t="s">
        <v>13</v>
      </c>
      <c r="G4658" s="85">
        <v>396774</v>
      </c>
      <c r="H4658" s="89"/>
      <c r="I4658" s="263" t="s">
        <v>720</v>
      </c>
      <c r="J4658" s="89"/>
      <c r="K4658" s="89"/>
      <c r="L4658" s="89"/>
      <c r="M4658" s="89"/>
      <c r="N4658" s="264">
        <v>471171.21</v>
      </c>
      <c r="O4658" s="264">
        <v>0</v>
      </c>
      <c r="P4658" s="89" t="s">
        <v>670</v>
      </c>
    </row>
    <row r="4659" spans="1:16" ht="38.25" hidden="1">
      <c r="A4659" s="261" t="s">
        <v>711</v>
      </c>
      <c r="B4659" s="89"/>
      <c r="C4659" s="262" t="s">
        <v>1405</v>
      </c>
      <c r="D4659" s="84">
        <v>43644</v>
      </c>
      <c r="E4659" s="85" t="s">
        <v>8405</v>
      </c>
      <c r="F4659" s="85" t="s">
        <v>13</v>
      </c>
      <c r="G4659" s="85">
        <v>396776</v>
      </c>
      <c r="H4659" s="89"/>
      <c r="I4659" s="263" t="s">
        <v>720</v>
      </c>
      <c r="J4659" s="89"/>
      <c r="K4659" s="89"/>
      <c r="L4659" s="89"/>
      <c r="M4659" s="89"/>
      <c r="N4659" s="264">
        <v>399130.3</v>
      </c>
      <c r="O4659" s="264">
        <v>0</v>
      </c>
      <c r="P4659" s="89" t="s">
        <v>670</v>
      </c>
    </row>
    <row r="4660" spans="1:16" ht="38.25" hidden="1">
      <c r="A4660" s="261" t="s">
        <v>711</v>
      </c>
      <c r="B4660" s="89"/>
      <c r="C4660" s="262" t="s">
        <v>1405</v>
      </c>
      <c r="D4660" s="84">
        <v>43644</v>
      </c>
      <c r="E4660" s="85" t="s">
        <v>8406</v>
      </c>
      <c r="F4660" s="85" t="s">
        <v>13</v>
      </c>
      <c r="G4660" s="85">
        <v>396778</v>
      </c>
      <c r="H4660" s="89"/>
      <c r="I4660" s="263" t="s">
        <v>720</v>
      </c>
      <c r="J4660" s="89"/>
      <c r="K4660" s="89"/>
      <c r="L4660" s="89"/>
      <c r="M4660" s="89"/>
      <c r="N4660" s="264">
        <v>6623277.7999999998</v>
      </c>
      <c r="O4660" s="264">
        <v>0</v>
      </c>
      <c r="P4660" s="89" t="s">
        <v>670</v>
      </c>
    </row>
    <row r="4661" spans="1:16" ht="38.25" hidden="1">
      <c r="A4661" s="261" t="s">
        <v>711</v>
      </c>
      <c r="B4661" s="89"/>
      <c r="C4661" s="262" t="s">
        <v>1405</v>
      </c>
      <c r="D4661" s="84">
        <v>43644</v>
      </c>
      <c r="E4661" s="85" t="s">
        <v>8407</v>
      </c>
      <c r="F4661" s="85" t="s">
        <v>13</v>
      </c>
      <c r="G4661" s="85">
        <v>396780</v>
      </c>
      <c r="H4661" s="89"/>
      <c r="I4661" s="263" t="s">
        <v>720</v>
      </c>
      <c r="J4661" s="89"/>
      <c r="K4661" s="89"/>
      <c r="L4661" s="89"/>
      <c r="M4661" s="89"/>
      <c r="N4661" s="264">
        <v>201690.45</v>
      </c>
      <c r="O4661" s="264">
        <v>0</v>
      </c>
      <c r="P4661" s="89" t="s">
        <v>670</v>
      </c>
    </row>
    <row r="4662" spans="1:16" ht="38.25" hidden="1">
      <c r="A4662" s="261" t="s">
        <v>711</v>
      </c>
      <c r="B4662" s="89"/>
      <c r="C4662" s="262" t="s">
        <v>1405</v>
      </c>
      <c r="D4662" s="84">
        <v>43644</v>
      </c>
      <c r="E4662" s="85" t="s">
        <v>8408</v>
      </c>
      <c r="F4662" s="85" t="s">
        <v>13</v>
      </c>
      <c r="G4662" s="85">
        <v>396782</v>
      </c>
      <c r="H4662" s="89"/>
      <c r="I4662" s="263" t="s">
        <v>720</v>
      </c>
      <c r="J4662" s="89"/>
      <c r="K4662" s="89"/>
      <c r="L4662" s="89"/>
      <c r="M4662" s="89"/>
      <c r="N4662" s="264">
        <v>1309224.07</v>
      </c>
      <c r="O4662" s="264">
        <v>0</v>
      </c>
      <c r="P4662" s="89" t="s">
        <v>670</v>
      </c>
    </row>
    <row r="4663" spans="1:16" ht="38.25" hidden="1">
      <c r="A4663" s="261" t="s">
        <v>711</v>
      </c>
      <c r="B4663" s="89"/>
      <c r="C4663" s="262" t="s">
        <v>1405</v>
      </c>
      <c r="D4663" s="84">
        <v>43644</v>
      </c>
      <c r="E4663" s="85" t="s">
        <v>8409</v>
      </c>
      <c r="F4663" s="85" t="s">
        <v>13</v>
      </c>
      <c r="G4663" s="85">
        <v>396784</v>
      </c>
      <c r="H4663" s="89"/>
      <c r="I4663" s="263" t="s">
        <v>720</v>
      </c>
      <c r="J4663" s="89"/>
      <c r="K4663" s="89"/>
      <c r="L4663" s="89"/>
      <c r="M4663" s="89"/>
      <c r="N4663" s="264">
        <v>3046128.05</v>
      </c>
      <c r="O4663" s="264">
        <v>0</v>
      </c>
      <c r="P4663" s="89" t="s">
        <v>670</v>
      </c>
    </row>
    <row r="4664" spans="1:16" ht="38.25" hidden="1">
      <c r="A4664" s="261" t="s">
        <v>711</v>
      </c>
      <c r="B4664" s="89"/>
      <c r="C4664" s="262" t="s">
        <v>1405</v>
      </c>
      <c r="D4664" s="84">
        <v>43644</v>
      </c>
      <c r="E4664" s="85" t="s">
        <v>8410</v>
      </c>
      <c r="F4664" s="85" t="s">
        <v>13</v>
      </c>
      <c r="G4664" s="85">
        <v>396786</v>
      </c>
      <c r="H4664" s="89"/>
      <c r="I4664" s="263" t="s">
        <v>720</v>
      </c>
      <c r="J4664" s="89"/>
      <c r="K4664" s="89"/>
      <c r="L4664" s="89"/>
      <c r="M4664" s="89"/>
      <c r="N4664" s="264">
        <v>4704447.16</v>
      </c>
      <c r="O4664" s="264">
        <v>0</v>
      </c>
      <c r="P4664" s="89" t="s">
        <v>670</v>
      </c>
    </row>
    <row r="4665" spans="1:16" ht="38.25" hidden="1">
      <c r="A4665" s="261" t="s">
        <v>711</v>
      </c>
      <c r="B4665" s="89"/>
      <c r="C4665" s="262" t="s">
        <v>1405</v>
      </c>
      <c r="D4665" s="84">
        <v>43644</v>
      </c>
      <c r="E4665" s="85" t="s">
        <v>8411</v>
      </c>
      <c r="F4665" s="85" t="s">
        <v>13</v>
      </c>
      <c r="G4665" s="85">
        <v>396788</v>
      </c>
      <c r="H4665" s="89"/>
      <c r="I4665" s="263" t="s">
        <v>720</v>
      </c>
      <c r="J4665" s="89"/>
      <c r="K4665" s="89"/>
      <c r="L4665" s="89"/>
      <c r="M4665" s="89"/>
      <c r="N4665" s="264">
        <v>865527.78</v>
      </c>
      <c r="O4665" s="264">
        <v>0</v>
      </c>
      <c r="P4665" s="89" t="s">
        <v>670</v>
      </c>
    </row>
    <row r="4666" spans="1:16" ht="38.25" hidden="1">
      <c r="A4666" s="261" t="s">
        <v>711</v>
      </c>
      <c r="B4666" s="89"/>
      <c r="C4666" s="262" t="s">
        <v>1405</v>
      </c>
      <c r="D4666" s="84">
        <v>43644</v>
      </c>
      <c r="E4666" s="85" t="s">
        <v>8412</v>
      </c>
      <c r="F4666" s="85" t="s">
        <v>13</v>
      </c>
      <c r="G4666" s="85">
        <v>396790</v>
      </c>
      <c r="H4666" s="89"/>
      <c r="I4666" s="263" t="s">
        <v>720</v>
      </c>
      <c r="J4666" s="89"/>
      <c r="K4666" s="89"/>
      <c r="L4666" s="89"/>
      <c r="M4666" s="89"/>
      <c r="N4666" s="264">
        <v>6550837.5700000003</v>
      </c>
      <c r="O4666" s="264">
        <v>0</v>
      </c>
      <c r="P4666" s="89" t="s">
        <v>670</v>
      </c>
    </row>
    <row r="4667" spans="1:16" ht="38.25" hidden="1">
      <c r="A4667" s="261" t="s">
        <v>711</v>
      </c>
      <c r="B4667" s="89"/>
      <c r="C4667" s="262" t="s">
        <v>1405</v>
      </c>
      <c r="D4667" s="84">
        <v>43644</v>
      </c>
      <c r="E4667" s="85" t="s">
        <v>8413</v>
      </c>
      <c r="F4667" s="85" t="s">
        <v>13</v>
      </c>
      <c r="G4667" s="85">
        <v>396792</v>
      </c>
      <c r="H4667" s="89"/>
      <c r="I4667" s="263" t="s">
        <v>720</v>
      </c>
      <c r="J4667" s="89"/>
      <c r="K4667" s="89"/>
      <c r="L4667" s="89"/>
      <c r="M4667" s="89"/>
      <c r="N4667" s="264">
        <v>6909.53</v>
      </c>
      <c r="O4667" s="264">
        <v>0</v>
      </c>
      <c r="P4667" s="89" t="s">
        <v>670</v>
      </c>
    </row>
    <row r="4668" spans="1:16" ht="38.25" hidden="1">
      <c r="A4668" s="261" t="s">
        <v>711</v>
      </c>
      <c r="B4668" s="89"/>
      <c r="C4668" s="262" t="s">
        <v>1405</v>
      </c>
      <c r="D4668" s="84">
        <v>43644</v>
      </c>
      <c r="E4668" s="85" t="s">
        <v>8414</v>
      </c>
      <c r="F4668" s="85" t="s">
        <v>13</v>
      </c>
      <c r="G4668" s="85">
        <v>396794</v>
      </c>
      <c r="H4668" s="89"/>
      <c r="I4668" s="263" t="s">
        <v>720</v>
      </c>
      <c r="J4668" s="89"/>
      <c r="K4668" s="89"/>
      <c r="L4668" s="89"/>
      <c r="M4668" s="89"/>
      <c r="N4668" s="264">
        <v>11817.31</v>
      </c>
      <c r="O4668" s="264">
        <v>0</v>
      </c>
      <c r="P4668" s="89" t="s">
        <v>670</v>
      </c>
    </row>
    <row r="4669" spans="1:16" ht="38.25" hidden="1">
      <c r="A4669" s="261" t="s">
        <v>711</v>
      </c>
      <c r="B4669" s="89"/>
      <c r="C4669" s="262" t="s">
        <v>1405</v>
      </c>
      <c r="D4669" s="84">
        <v>43644</v>
      </c>
      <c r="E4669" s="85" t="s">
        <v>8415</v>
      </c>
      <c r="F4669" s="85" t="s">
        <v>13</v>
      </c>
      <c r="G4669" s="85">
        <v>396796</v>
      </c>
      <c r="H4669" s="89"/>
      <c r="I4669" s="263" t="s">
        <v>720</v>
      </c>
      <c r="J4669" s="89"/>
      <c r="K4669" s="89"/>
      <c r="L4669" s="89"/>
      <c r="M4669" s="89"/>
      <c r="N4669" s="264">
        <v>223985.59</v>
      </c>
      <c r="O4669" s="264">
        <v>0</v>
      </c>
      <c r="P4669" s="89" t="s">
        <v>670</v>
      </c>
    </row>
    <row r="4670" spans="1:16" ht="38.25" hidden="1">
      <c r="A4670" s="261" t="s">
        <v>711</v>
      </c>
      <c r="B4670" s="89"/>
      <c r="C4670" s="262" t="s">
        <v>1405</v>
      </c>
      <c r="D4670" s="84">
        <v>43644</v>
      </c>
      <c r="E4670" s="85" t="s">
        <v>8416</v>
      </c>
      <c r="F4670" s="85" t="s">
        <v>13</v>
      </c>
      <c r="G4670" s="85">
        <v>396798</v>
      </c>
      <c r="H4670" s="89"/>
      <c r="I4670" s="263" t="s">
        <v>720</v>
      </c>
      <c r="J4670" s="89"/>
      <c r="K4670" s="89"/>
      <c r="L4670" s="89"/>
      <c r="M4670" s="89"/>
      <c r="N4670" s="264">
        <v>1091.77</v>
      </c>
      <c r="O4670" s="264">
        <v>0</v>
      </c>
      <c r="P4670" s="89" t="s">
        <v>670</v>
      </c>
    </row>
    <row r="4671" spans="1:16" ht="38.25" hidden="1">
      <c r="A4671" s="261" t="s">
        <v>711</v>
      </c>
      <c r="B4671" s="89"/>
      <c r="C4671" s="262" t="s">
        <v>1405</v>
      </c>
      <c r="D4671" s="84">
        <v>43644</v>
      </c>
      <c r="E4671" s="85" t="s">
        <v>8417</v>
      </c>
      <c r="F4671" s="85" t="s">
        <v>13</v>
      </c>
      <c r="G4671" s="85">
        <v>396800</v>
      </c>
      <c r="H4671" s="89"/>
      <c r="I4671" s="263" t="s">
        <v>720</v>
      </c>
      <c r="J4671" s="89"/>
      <c r="K4671" s="89"/>
      <c r="L4671" s="89"/>
      <c r="M4671" s="89"/>
      <c r="N4671" s="264">
        <v>4176.51</v>
      </c>
      <c r="O4671" s="264">
        <v>0</v>
      </c>
      <c r="P4671" s="89" t="s">
        <v>670</v>
      </c>
    </row>
    <row r="4672" spans="1:16" ht="38.25" hidden="1">
      <c r="A4672" s="261" t="s">
        <v>711</v>
      </c>
      <c r="B4672" s="89"/>
      <c r="C4672" s="262" t="s">
        <v>1405</v>
      </c>
      <c r="D4672" s="84">
        <v>43644</v>
      </c>
      <c r="E4672" s="85" t="s">
        <v>8418</v>
      </c>
      <c r="F4672" s="85" t="s">
        <v>13</v>
      </c>
      <c r="G4672" s="85">
        <v>396802</v>
      </c>
      <c r="H4672" s="89"/>
      <c r="I4672" s="263" t="s">
        <v>720</v>
      </c>
      <c r="J4672" s="89"/>
      <c r="K4672" s="89"/>
      <c r="L4672" s="89"/>
      <c r="M4672" s="89"/>
      <c r="N4672" s="264">
        <v>8484.7199999999993</v>
      </c>
      <c r="O4672" s="264">
        <v>0</v>
      </c>
      <c r="P4672" s="89" t="s">
        <v>670</v>
      </c>
    </row>
    <row r="4673" spans="1:16" ht="38.25" hidden="1">
      <c r="A4673" s="261" t="s">
        <v>711</v>
      </c>
      <c r="B4673" s="89"/>
      <c r="C4673" s="262" t="s">
        <v>1405</v>
      </c>
      <c r="D4673" s="84">
        <v>43644</v>
      </c>
      <c r="E4673" s="85" t="s">
        <v>8419</v>
      </c>
      <c r="F4673" s="85" t="s">
        <v>13</v>
      </c>
      <c r="G4673" s="85">
        <v>396804</v>
      </c>
      <c r="H4673" s="89"/>
      <c r="I4673" s="263" t="s">
        <v>720</v>
      </c>
      <c r="J4673" s="89"/>
      <c r="K4673" s="89"/>
      <c r="L4673" s="89"/>
      <c r="M4673" s="89"/>
      <c r="N4673" s="264">
        <v>32457.68</v>
      </c>
      <c r="O4673" s="264">
        <v>0</v>
      </c>
      <c r="P4673" s="89" t="s">
        <v>670</v>
      </c>
    </row>
    <row r="4674" spans="1:16" ht="38.25" hidden="1">
      <c r="A4674" s="261" t="s">
        <v>711</v>
      </c>
      <c r="B4674" s="89"/>
      <c r="C4674" s="262" t="s">
        <v>1405</v>
      </c>
      <c r="D4674" s="84">
        <v>43644</v>
      </c>
      <c r="E4674" s="85" t="s">
        <v>8420</v>
      </c>
      <c r="F4674" s="85" t="s">
        <v>13</v>
      </c>
      <c r="G4674" s="85">
        <v>396806</v>
      </c>
      <c r="H4674" s="89"/>
      <c r="I4674" s="263" t="s">
        <v>720</v>
      </c>
      <c r="J4674" s="89"/>
      <c r="K4674" s="89"/>
      <c r="L4674" s="89"/>
      <c r="M4674" s="89"/>
      <c r="N4674" s="264">
        <v>3772.31</v>
      </c>
      <c r="O4674" s="264">
        <v>0</v>
      </c>
      <c r="P4674" s="89" t="s">
        <v>670</v>
      </c>
    </row>
    <row r="4675" spans="1:16" ht="38.25" hidden="1">
      <c r="A4675" s="261" t="s">
        <v>711</v>
      </c>
      <c r="B4675" s="89"/>
      <c r="C4675" s="262" t="s">
        <v>1405</v>
      </c>
      <c r="D4675" s="84">
        <v>43644</v>
      </c>
      <c r="E4675" s="85" t="s">
        <v>8421</v>
      </c>
      <c r="F4675" s="85" t="s">
        <v>13</v>
      </c>
      <c r="G4675" s="85">
        <v>396808</v>
      </c>
      <c r="H4675" s="89"/>
      <c r="I4675" s="263" t="s">
        <v>720</v>
      </c>
      <c r="J4675" s="89"/>
      <c r="K4675" s="89"/>
      <c r="L4675" s="89"/>
      <c r="M4675" s="89"/>
      <c r="N4675" s="264">
        <v>8728.18</v>
      </c>
      <c r="O4675" s="264">
        <v>0</v>
      </c>
      <c r="P4675" s="89" t="s">
        <v>670</v>
      </c>
    </row>
    <row r="4676" spans="1:16" ht="51" hidden="1">
      <c r="A4676" s="261">
        <v>41</v>
      </c>
      <c r="B4676" s="89"/>
      <c r="C4676" s="262" t="s">
        <v>47</v>
      </c>
      <c r="D4676" s="84">
        <v>43644</v>
      </c>
      <c r="E4676" s="85" t="s">
        <v>8422</v>
      </c>
      <c r="F4676" s="85" t="s">
        <v>6</v>
      </c>
      <c r="G4676" s="85">
        <v>1138347</v>
      </c>
      <c r="H4676" s="89"/>
      <c r="I4676" s="263" t="s">
        <v>9180</v>
      </c>
      <c r="J4676" s="89"/>
      <c r="K4676" s="89"/>
      <c r="L4676" s="89"/>
      <c r="M4676" s="89"/>
      <c r="N4676" s="264">
        <v>0</v>
      </c>
      <c r="O4676" s="264">
        <v>272484</v>
      </c>
      <c r="P4676" s="89" t="s">
        <v>670</v>
      </c>
    </row>
    <row r="4677" spans="1:16" ht="63.75" hidden="1">
      <c r="A4677" s="261">
        <v>41</v>
      </c>
      <c r="B4677" s="89"/>
      <c r="C4677" s="262" t="s">
        <v>47</v>
      </c>
      <c r="D4677" s="84">
        <v>43644</v>
      </c>
      <c r="E4677" s="85" t="s">
        <v>8423</v>
      </c>
      <c r="F4677" s="85" t="s">
        <v>6</v>
      </c>
      <c r="G4677" s="85">
        <v>1138348</v>
      </c>
      <c r="H4677" s="89"/>
      <c r="I4677" s="263" t="s">
        <v>9181</v>
      </c>
      <c r="J4677" s="89"/>
      <c r="K4677" s="89"/>
      <c r="L4677" s="89"/>
      <c r="M4677" s="89"/>
      <c r="N4677" s="264">
        <v>0</v>
      </c>
      <c r="O4677" s="264">
        <v>48546</v>
      </c>
      <c r="P4677" s="89" t="s">
        <v>670</v>
      </c>
    </row>
    <row r="4678" spans="1:16" ht="89.25" hidden="1">
      <c r="A4678" s="261">
        <v>132</v>
      </c>
      <c r="B4678" s="89"/>
      <c r="C4678" s="262" t="s">
        <v>68</v>
      </c>
      <c r="D4678" s="84">
        <v>43644</v>
      </c>
      <c r="E4678" s="85" t="s">
        <v>8424</v>
      </c>
      <c r="F4678" s="85" t="s">
        <v>11</v>
      </c>
      <c r="G4678" s="85">
        <v>958195</v>
      </c>
      <c r="H4678" s="89"/>
      <c r="I4678" s="263" t="s">
        <v>9182</v>
      </c>
      <c r="J4678" s="89"/>
      <c r="K4678" s="89"/>
      <c r="L4678" s="89"/>
      <c r="M4678" s="89"/>
      <c r="N4678" s="264">
        <v>685.51</v>
      </c>
      <c r="O4678" s="264">
        <v>0</v>
      </c>
      <c r="P4678" s="89" t="s">
        <v>670</v>
      </c>
    </row>
    <row r="4679" spans="1:16" ht="89.25" hidden="1">
      <c r="A4679" s="261">
        <v>132</v>
      </c>
      <c r="B4679" s="89"/>
      <c r="C4679" s="262" t="s">
        <v>68</v>
      </c>
      <c r="D4679" s="84">
        <v>43644</v>
      </c>
      <c r="E4679" s="85" t="s">
        <v>8425</v>
      </c>
      <c r="F4679" s="85" t="s">
        <v>11</v>
      </c>
      <c r="G4679" s="85">
        <v>958235</v>
      </c>
      <c r="H4679" s="89"/>
      <c r="I4679" s="263" t="s">
        <v>9183</v>
      </c>
      <c r="J4679" s="89"/>
      <c r="K4679" s="89"/>
      <c r="L4679" s="89"/>
      <c r="M4679" s="89"/>
      <c r="N4679" s="264">
        <v>388.54</v>
      </c>
      <c r="O4679" s="264">
        <v>0</v>
      </c>
      <c r="P4679" s="89" t="s">
        <v>670</v>
      </c>
    </row>
    <row r="4680" spans="1:16" ht="102" hidden="1">
      <c r="A4680" s="261">
        <v>132</v>
      </c>
      <c r="B4680" s="89"/>
      <c r="C4680" s="262" t="s">
        <v>68</v>
      </c>
      <c r="D4680" s="84">
        <v>43644</v>
      </c>
      <c r="E4680" s="85" t="s">
        <v>8426</v>
      </c>
      <c r="F4680" s="85" t="s">
        <v>11</v>
      </c>
      <c r="G4680" s="85">
        <v>958239</v>
      </c>
      <c r="H4680" s="89"/>
      <c r="I4680" s="263" t="s">
        <v>9184</v>
      </c>
      <c r="J4680" s="89"/>
      <c r="K4680" s="89"/>
      <c r="L4680" s="89"/>
      <c r="M4680" s="89"/>
      <c r="N4680" s="264">
        <v>730.24</v>
      </c>
      <c r="O4680" s="264">
        <v>0</v>
      </c>
      <c r="P4680" s="89" t="s">
        <v>670</v>
      </c>
    </row>
    <row r="4681" spans="1:16" ht="51" hidden="1">
      <c r="A4681" s="261">
        <v>513</v>
      </c>
      <c r="B4681" s="89"/>
      <c r="C4681" s="262" t="s">
        <v>171</v>
      </c>
      <c r="D4681" s="84">
        <v>43644</v>
      </c>
      <c r="E4681" s="85" t="s">
        <v>8427</v>
      </c>
      <c r="F4681" s="85" t="s">
        <v>11</v>
      </c>
      <c r="G4681" s="85">
        <v>958275</v>
      </c>
      <c r="H4681" s="89"/>
      <c r="I4681" s="263" t="s">
        <v>9185</v>
      </c>
      <c r="J4681" s="89"/>
      <c r="K4681" s="89"/>
      <c r="L4681" s="89"/>
      <c r="M4681" s="89"/>
      <c r="N4681" s="264">
        <v>50</v>
      </c>
      <c r="O4681" s="264">
        <v>0</v>
      </c>
      <c r="P4681" s="89" t="s">
        <v>670</v>
      </c>
    </row>
    <row r="4682" spans="1:16" ht="51" hidden="1">
      <c r="A4682" s="261">
        <v>117</v>
      </c>
      <c r="B4682" s="89"/>
      <c r="C4682" s="262" t="s">
        <v>62</v>
      </c>
      <c r="D4682" s="84">
        <v>43644</v>
      </c>
      <c r="E4682" s="85" t="s">
        <v>8428</v>
      </c>
      <c r="F4682" s="85" t="s">
        <v>11</v>
      </c>
      <c r="G4682" s="85">
        <v>958279</v>
      </c>
      <c r="H4682" s="89"/>
      <c r="I4682" s="263" t="s">
        <v>9186</v>
      </c>
      <c r="J4682" s="89"/>
      <c r="K4682" s="89"/>
      <c r="L4682" s="89"/>
      <c r="M4682" s="89"/>
      <c r="N4682" s="264">
        <v>50</v>
      </c>
      <c r="O4682" s="264">
        <v>0</v>
      </c>
      <c r="P4682" s="89" t="s">
        <v>670</v>
      </c>
    </row>
    <row r="4683" spans="1:16" ht="63.75" hidden="1">
      <c r="A4683" s="261" t="s">
        <v>556</v>
      </c>
      <c r="B4683" s="89"/>
      <c r="C4683" s="262" t="s">
        <v>616</v>
      </c>
      <c r="D4683" s="84">
        <v>43644</v>
      </c>
      <c r="E4683" s="85" t="s">
        <v>8429</v>
      </c>
      <c r="F4683" s="85" t="s">
        <v>11</v>
      </c>
      <c r="G4683" s="85">
        <v>958291</v>
      </c>
      <c r="H4683" s="89"/>
      <c r="I4683" s="263" t="s">
        <v>751</v>
      </c>
      <c r="J4683" s="89"/>
      <c r="K4683" s="89"/>
      <c r="L4683" s="89"/>
      <c r="M4683" s="89"/>
      <c r="N4683" s="264">
        <v>50</v>
      </c>
      <c r="O4683" s="264">
        <v>0</v>
      </c>
      <c r="P4683" s="89" t="s">
        <v>670</v>
      </c>
    </row>
    <row r="4684" spans="1:16" ht="51" hidden="1">
      <c r="A4684" s="261">
        <v>513</v>
      </c>
      <c r="B4684" s="89"/>
      <c r="C4684" s="262" t="s">
        <v>171</v>
      </c>
      <c r="D4684" s="84">
        <v>43644</v>
      </c>
      <c r="E4684" s="85" t="s">
        <v>8430</v>
      </c>
      <c r="F4684" s="85" t="s">
        <v>11</v>
      </c>
      <c r="G4684" s="85">
        <v>958301</v>
      </c>
      <c r="H4684" s="89"/>
      <c r="I4684" s="263" t="s">
        <v>9187</v>
      </c>
      <c r="J4684" s="89"/>
      <c r="K4684" s="89"/>
      <c r="L4684" s="89"/>
      <c r="M4684" s="89"/>
      <c r="N4684" s="264">
        <v>50</v>
      </c>
      <c r="O4684" s="264">
        <v>0</v>
      </c>
      <c r="P4684" s="89" t="s">
        <v>670</v>
      </c>
    </row>
    <row r="4685" spans="1:16" ht="51" hidden="1">
      <c r="A4685" s="261" t="s">
        <v>557</v>
      </c>
      <c r="B4685" s="89"/>
      <c r="C4685" s="262" t="s">
        <v>777</v>
      </c>
      <c r="D4685" s="84">
        <v>43644</v>
      </c>
      <c r="E4685" s="85" t="s">
        <v>8431</v>
      </c>
      <c r="F4685" s="85" t="s">
        <v>6</v>
      </c>
      <c r="G4685" s="85">
        <v>1077764</v>
      </c>
      <c r="H4685" s="89"/>
      <c r="I4685" s="263" t="s">
        <v>9188</v>
      </c>
      <c r="J4685" s="89"/>
      <c r="K4685" s="89"/>
      <c r="L4685" s="89"/>
      <c r="M4685" s="89"/>
      <c r="N4685" s="264">
        <v>0</v>
      </c>
      <c r="O4685" s="264">
        <v>19967.68</v>
      </c>
      <c r="P4685" s="89" t="s">
        <v>670</v>
      </c>
    </row>
    <row r="4686" spans="1:16" ht="89.25" hidden="1">
      <c r="A4686" s="261">
        <v>512</v>
      </c>
      <c r="B4686" s="89"/>
      <c r="C4686" s="262" t="s">
        <v>779</v>
      </c>
      <c r="D4686" s="84">
        <v>43644</v>
      </c>
      <c r="E4686" s="85" t="s">
        <v>8432</v>
      </c>
      <c r="F4686" s="85" t="s">
        <v>11</v>
      </c>
      <c r="G4686" s="85">
        <v>958319</v>
      </c>
      <c r="H4686" s="89"/>
      <c r="I4686" s="263" t="s">
        <v>9189</v>
      </c>
      <c r="J4686" s="89"/>
      <c r="K4686" s="89"/>
      <c r="L4686" s="89"/>
      <c r="M4686" s="89"/>
      <c r="N4686" s="264">
        <v>599.62</v>
      </c>
      <c r="O4686" s="264">
        <v>0</v>
      </c>
      <c r="P4686" s="89" t="s">
        <v>670</v>
      </c>
    </row>
    <row r="4687" spans="1:16" ht="38.25" hidden="1">
      <c r="A4687" s="261" t="s">
        <v>565</v>
      </c>
      <c r="B4687" s="89"/>
      <c r="C4687" s="262" t="s">
        <v>615</v>
      </c>
      <c r="D4687" s="84">
        <v>43647</v>
      </c>
      <c r="E4687" s="85" t="s">
        <v>9299</v>
      </c>
      <c r="F4687" s="85" t="s">
        <v>3</v>
      </c>
      <c r="G4687" s="85">
        <v>1755039</v>
      </c>
      <c r="H4687" s="89"/>
      <c r="I4687" s="263" t="s">
        <v>10899</v>
      </c>
      <c r="J4687" s="89"/>
      <c r="K4687" s="89"/>
      <c r="L4687" s="89"/>
      <c r="M4687" s="89"/>
      <c r="N4687" s="264">
        <v>0</v>
      </c>
      <c r="O4687" s="264">
        <v>4242.93</v>
      </c>
      <c r="P4687" s="89" t="s">
        <v>670</v>
      </c>
    </row>
    <row r="4688" spans="1:16" ht="51" hidden="1">
      <c r="A4688" s="261">
        <v>340</v>
      </c>
      <c r="B4688" s="89"/>
      <c r="C4688" s="262" t="s">
        <v>147</v>
      </c>
      <c r="D4688" s="84">
        <v>43647</v>
      </c>
      <c r="E4688" s="85" t="s">
        <v>9300</v>
      </c>
      <c r="F4688" s="85" t="s">
        <v>3</v>
      </c>
      <c r="G4688" s="85">
        <v>1755032</v>
      </c>
      <c r="H4688" s="89"/>
      <c r="I4688" s="263" t="s">
        <v>10900</v>
      </c>
      <c r="J4688" s="89"/>
      <c r="K4688" s="89"/>
      <c r="L4688" s="89"/>
      <c r="M4688" s="89"/>
      <c r="N4688" s="264">
        <v>0</v>
      </c>
      <c r="O4688" s="264">
        <v>89.22</v>
      </c>
      <c r="P4688" s="89" t="s">
        <v>670</v>
      </c>
    </row>
    <row r="4689" spans="1:16" ht="51" hidden="1">
      <c r="A4689" s="261">
        <v>572</v>
      </c>
      <c r="B4689" s="89"/>
      <c r="C4689" s="262" t="s">
        <v>177</v>
      </c>
      <c r="D4689" s="84">
        <v>43647</v>
      </c>
      <c r="E4689" s="85" t="s">
        <v>9301</v>
      </c>
      <c r="F4689" s="85" t="s">
        <v>3</v>
      </c>
      <c r="G4689" s="85">
        <v>1755026</v>
      </c>
      <c r="H4689" s="89"/>
      <c r="I4689" s="263" t="s">
        <v>10901</v>
      </c>
      <c r="J4689" s="89"/>
      <c r="K4689" s="89"/>
      <c r="L4689" s="89"/>
      <c r="M4689" s="89"/>
      <c r="N4689" s="264">
        <v>0</v>
      </c>
      <c r="O4689" s="264">
        <v>1640.32</v>
      </c>
      <c r="P4689" s="89" t="s">
        <v>670</v>
      </c>
    </row>
    <row r="4690" spans="1:16" ht="51" hidden="1">
      <c r="A4690" s="261" t="s">
        <v>565</v>
      </c>
      <c r="B4690" s="89"/>
      <c r="C4690" s="262" t="s">
        <v>615</v>
      </c>
      <c r="D4690" s="84">
        <v>43647</v>
      </c>
      <c r="E4690" s="85" t="s">
        <v>9302</v>
      </c>
      <c r="F4690" s="85" t="s">
        <v>3</v>
      </c>
      <c r="G4690" s="85">
        <v>1754991</v>
      </c>
      <c r="H4690" s="89"/>
      <c r="I4690" s="263" t="s">
        <v>10902</v>
      </c>
      <c r="J4690" s="89"/>
      <c r="K4690" s="89"/>
      <c r="L4690" s="89"/>
      <c r="M4690" s="89"/>
      <c r="N4690" s="264">
        <v>0</v>
      </c>
      <c r="O4690" s="264">
        <v>137.9</v>
      </c>
      <c r="P4690" s="89" t="s">
        <v>670</v>
      </c>
    </row>
    <row r="4691" spans="1:16" ht="38.25" hidden="1">
      <c r="A4691" s="261">
        <v>592</v>
      </c>
      <c r="B4691" s="89"/>
      <c r="C4691" s="262" t="s">
        <v>645</v>
      </c>
      <c r="D4691" s="84">
        <v>43647</v>
      </c>
      <c r="E4691" s="85" t="s">
        <v>9303</v>
      </c>
      <c r="F4691" s="85" t="s">
        <v>3</v>
      </c>
      <c r="G4691" s="85">
        <v>1754990</v>
      </c>
      <c r="H4691" s="89"/>
      <c r="I4691" s="263" t="s">
        <v>10903</v>
      </c>
      <c r="J4691" s="89"/>
      <c r="K4691" s="89"/>
      <c r="L4691" s="89"/>
      <c r="M4691" s="89"/>
      <c r="N4691" s="264">
        <v>0</v>
      </c>
      <c r="O4691" s="264">
        <v>3323</v>
      </c>
      <c r="P4691" s="89" t="s">
        <v>670</v>
      </c>
    </row>
    <row r="4692" spans="1:16" ht="51" hidden="1">
      <c r="A4692" s="261">
        <v>592</v>
      </c>
      <c r="B4692" s="89"/>
      <c r="C4692" s="262" t="s">
        <v>645</v>
      </c>
      <c r="D4692" s="84">
        <v>43647</v>
      </c>
      <c r="E4692" s="85" t="s">
        <v>9304</v>
      </c>
      <c r="F4692" s="85" t="s">
        <v>3</v>
      </c>
      <c r="G4692" s="85">
        <v>1754989</v>
      </c>
      <c r="H4692" s="89"/>
      <c r="I4692" s="263" t="s">
        <v>5425</v>
      </c>
      <c r="J4692" s="89"/>
      <c r="K4692" s="89"/>
      <c r="L4692" s="89"/>
      <c r="M4692" s="89"/>
      <c r="N4692" s="264">
        <v>0</v>
      </c>
      <c r="O4692" s="264">
        <v>6020</v>
      </c>
      <c r="P4692" s="89" t="s">
        <v>670</v>
      </c>
    </row>
    <row r="4693" spans="1:16" ht="51" hidden="1">
      <c r="A4693" s="261">
        <v>592</v>
      </c>
      <c r="B4693" s="89"/>
      <c r="C4693" s="262" t="s">
        <v>645</v>
      </c>
      <c r="D4693" s="84">
        <v>43647</v>
      </c>
      <c r="E4693" s="85" t="s">
        <v>9305</v>
      </c>
      <c r="F4693" s="85" t="s">
        <v>3</v>
      </c>
      <c r="G4693" s="85">
        <v>1754988</v>
      </c>
      <c r="H4693" s="89"/>
      <c r="I4693" s="263" t="s">
        <v>10904</v>
      </c>
      <c r="J4693" s="89"/>
      <c r="K4693" s="89"/>
      <c r="L4693" s="89"/>
      <c r="M4693" s="89"/>
      <c r="N4693" s="264">
        <v>0</v>
      </c>
      <c r="O4693" s="264">
        <v>26205.100000000002</v>
      </c>
      <c r="P4693" s="89" t="s">
        <v>670</v>
      </c>
    </row>
    <row r="4694" spans="1:16" ht="63.75" hidden="1">
      <c r="A4694" s="261">
        <v>592</v>
      </c>
      <c r="B4694" s="89"/>
      <c r="C4694" s="262" t="s">
        <v>645</v>
      </c>
      <c r="D4694" s="84">
        <v>43647</v>
      </c>
      <c r="E4694" s="85" t="s">
        <v>9306</v>
      </c>
      <c r="F4694" s="85" t="s">
        <v>3</v>
      </c>
      <c r="G4694" s="85">
        <v>1754987</v>
      </c>
      <c r="H4694" s="89"/>
      <c r="I4694" s="263" t="s">
        <v>10905</v>
      </c>
      <c r="J4694" s="89"/>
      <c r="K4694" s="89"/>
      <c r="L4694" s="89"/>
      <c r="M4694" s="89"/>
      <c r="N4694" s="264">
        <v>0</v>
      </c>
      <c r="O4694" s="264">
        <v>651</v>
      </c>
      <c r="P4694" s="89" t="s">
        <v>670</v>
      </c>
    </row>
    <row r="4695" spans="1:16" ht="51" hidden="1">
      <c r="A4695" s="261" t="s">
        <v>565</v>
      </c>
      <c r="B4695" s="89"/>
      <c r="C4695" s="262" t="s">
        <v>615</v>
      </c>
      <c r="D4695" s="84">
        <v>43647</v>
      </c>
      <c r="E4695" s="85" t="s">
        <v>9307</v>
      </c>
      <c r="F4695" s="85" t="s">
        <v>3</v>
      </c>
      <c r="G4695" s="85">
        <v>1755041</v>
      </c>
      <c r="H4695" s="89"/>
      <c r="I4695" s="263" t="s">
        <v>10906</v>
      </c>
      <c r="J4695" s="89"/>
      <c r="K4695" s="89"/>
      <c r="L4695" s="89"/>
      <c r="M4695" s="89"/>
      <c r="N4695" s="264">
        <v>0</v>
      </c>
      <c r="O4695" s="264">
        <v>804.89</v>
      </c>
      <c r="P4695" s="89" t="s">
        <v>670</v>
      </c>
    </row>
    <row r="4696" spans="1:16" ht="51" hidden="1">
      <c r="A4696" s="261">
        <v>70</v>
      </c>
      <c r="B4696" s="89"/>
      <c r="C4696" s="262" t="s">
        <v>53</v>
      </c>
      <c r="D4696" s="84">
        <v>43647</v>
      </c>
      <c r="E4696" s="85" t="s">
        <v>9308</v>
      </c>
      <c r="F4696" s="85" t="s">
        <v>3</v>
      </c>
      <c r="G4696" s="85">
        <v>1755052</v>
      </c>
      <c r="H4696" s="89"/>
      <c r="I4696" s="263" t="s">
        <v>10907</v>
      </c>
      <c r="J4696" s="89"/>
      <c r="K4696" s="89"/>
      <c r="L4696" s="89"/>
      <c r="M4696" s="89"/>
      <c r="N4696" s="264">
        <v>0</v>
      </c>
      <c r="O4696" s="264">
        <v>3300</v>
      </c>
      <c r="P4696" s="89" t="s">
        <v>670</v>
      </c>
    </row>
    <row r="4697" spans="1:16" ht="63.75" hidden="1">
      <c r="A4697" s="261">
        <v>670</v>
      </c>
      <c r="B4697" s="89"/>
      <c r="C4697" s="262" t="s">
        <v>190</v>
      </c>
      <c r="D4697" s="84">
        <v>43647</v>
      </c>
      <c r="E4697" s="85" t="s">
        <v>9309</v>
      </c>
      <c r="F4697" s="85" t="s">
        <v>3</v>
      </c>
      <c r="G4697" s="85">
        <v>1755058</v>
      </c>
      <c r="H4697" s="89"/>
      <c r="I4697" s="263" t="s">
        <v>10908</v>
      </c>
      <c r="J4697" s="89"/>
      <c r="K4697" s="89"/>
      <c r="L4697" s="89"/>
      <c r="M4697" s="89"/>
      <c r="N4697" s="264">
        <v>0</v>
      </c>
      <c r="O4697" s="264">
        <v>25658.52</v>
      </c>
      <c r="P4697" s="89" t="s">
        <v>670</v>
      </c>
    </row>
    <row r="4698" spans="1:16" ht="51" hidden="1">
      <c r="A4698" s="261">
        <v>41</v>
      </c>
      <c r="B4698" s="89"/>
      <c r="C4698" s="262" t="s">
        <v>47</v>
      </c>
      <c r="D4698" s="84">
        <v>43647</v>
      </c>
      <c r="E4698" s="85" t="s">
        <v>9310</v>
      </c>
      <c r="F4698" s="85" t="s">
        <v>3</v>
      </c>
      <c r="G4698" s="85">
        <v>1755092</v>
      </c>
      <c r="H4698" s="89"/>
      <c r="I4698" s="263" t="s">
        <v>10909</v>
      </c>
      <c r="J4698" s="89"/>
      <c r="K4698" s="89"/>
      <c r="L4698" s="89"/>
      <c r="M4698" s="89"/>
      <c r="N4698" s="264">
        <v>0</v>
      </c>
      <c r="O4698" s="264">
        <v>45</v>
      </c>
      <c r="P4698" s="89" t="s">
        <v>670</v>
      </c>
    </row>
    <row r="4699" spans="1:16" ht="63.75" hidden="1">
      <c r="A4699" s="261">
        <v>598</v>
      </c>
      <c r="B4699" s="89"/>
      <c r="C4699" s="262" t="s">
        <v>727</v>
      </c>
      <c r="D4699" s="84">
        <v>43647</v>
      </c>
      <c r="E4699" s="85" t="s">
        <v>9311</v>
      </c>
      <c r="F4699" s="85" t="s">
        <v>3</v>
      </c>
      <c r="G4699" s="85">
        <v>1755119</v>
      </c>
      <c r="H4699" s="89"/>
      <c r="I4699" s="263" t="s">
        <v>10910</v>
      </c>
      <c r="J4699" s="89"/>
      <c r="K4699" s="89"/>
      <c r="L4699" s="89"/>
      <c r="M4699" s="89"/>
      <c r="N4699" s="264">
        <v>0</v>
      </c>
      <c r="O4699" s="264">
        <v>130</v>
      </c>
      <c r="P4699" s="89" t="s">
        <v>670</v>
      </c>
    </row>
    <row r="4700" spans="1:16" ht="63.75" hidden="1">
      <c r="A4700" s="261">
        <v>292</v>
      </c>
      <c r="B4700" s="89"/>
      <c r="C4700" s="262" t="s">
        <v>130</v>
      </c>
      <c r="D4700" s="84">
        <v>43647</v>
      </c>
      <c r="E4700" s="85" t="s">
        <v>9312</v>
      </c>
      <c r="F4700" s="85" t="s">
        <v>3</v>
      </c>
      <c r="G4700" s="85">
        <v>1754881</v>
      </c>
      <c r="H4700" s="89"/>
      <c r="I4700" s="263" t="s">
        <v>10911</v>
      </c>
      <c r="J4700" s="89"/>
      <c r="K4700" s="89"/>
      <c r="L4700" s="89"/>
      <c r="M4700" s="89"/>
      <c r="N4700" s="264">
        <v>0</v>
      </c>
      <c r="O4700" s="264">
        <v>2754</v>
      </c>
      <c r="P4700" s="89" t="s">
        <v>670</v>
      </c>
    </row>
    <row r="4701" spans="1:16" ht="51" hidden="1">
      <c r="A4701" s="261" t="s">
        <v>565</v>
      </c>
      <c r="B4701" s="89"/>
      <c r="C4701" s="262" t="s">
        <v>615</v>
      </c>
      <c r="D4701" s="84">
        <v>43647</v>
      </c>
      <c r="E4701" s="85" t="s">
        <v>9313</v>
      </c>
      <c r="F4701" s="85" t="s">
        <v>3</v>
      </c>
      <c r="G4701" s="85">
        <v>1754919</v>
      </c>
      <c r="H4701" s="89"/>
      <c r="I4701" s="263" t="s">
        <v>10912</v>
      </c>
      <c r="J4701" s="89"/>
      <c r="K4701" s="89"/>
      <c r="L4701" s="89"/>
      <c r="M4701" s="89"/>
      <c r="N4701" s="264">
        <v>0</v>
      </c>
      <c r="O4701" s="264">
        <v>1794.25</v>
      </c>
      <c r="P4701" s="89" t="s">
        <v>670</v>
      </c>
    </row>
    <row r="4702" spans="1:16" ht="51" hidden="1">
      <c r="A4702" s="261">
        <v>41</v>
      </c>
      <c r="B4702" s="89"/>
      <c r="C4702" s="262" t="s">
        <v>47</v>
      </c>
      <c r="D4702" s="84">
        <v>43647</v>
      </c>
      <c r="E4702" s="85" t="s">
        <v>9314</v>
      </c>
      <c r="F4702" s="85" t="s">
        <v>3</v>
      </c>
      <c r="G4702" s="85">
        <v>1754922</v>
      </c>
      <c r="H4702" s="89"/>
      <c r="I4702" s="263" t="s">
        <v>10913</v>
      </c>
      <c r="J4702" s="89"/>
      <c r="K4702" s="89"/>
      <c r="L4702" s="89"/>
      <c r="M4702" s="89"/>
      <c r="N4702" s="264">
        <v>0</v>
      </c>
      <c r="O4702" s="264">
        <v>1910</v>
      </c>
      <c r="P4702" s="89" t="s">
        <v>670</v>
      </c>
    </row>
    <row r="4703" spans="1:16" ht="51" hidden="1">
      <c r="A4703" s="261">
        <v>41</v>
      </c>
      <c r="B4703" s="89"/>
      <c r="C4703" s="262" t="s">
        <v>47</v>
      </c>
      <c r="D4703" s="84">
        <v>43647</v>
      </c>
      <c r="E4703" s="85" t="s">
        <v>9315</v>
      </c>
      <c r="F4703" s="85" t="s">
        <v>3</v>
      </c>
      <c r="G4703" s="85">
        <v>1754927</v>
      </c>
      <c r="H4703" s="89"/>
      <c r="I4703" s="263" t="s">
        <v>10914</v>
      </c>
      <c r="J4703" s="89"/>
      <c r="K4703" s="89"/>
      <c r="L4703" s="89"/>
      <c r="M4703" s="89"/>
      <c r="N4703" s="264">
        <v>0</v>
      </c>
      <c r="O4703" s="264">
        <v>1737.5</v>
      </c>
      <c r="P4703" s="89" t="s">
        <v>670</v>
      </c>
    </row>
    <row r="4704" spans="1:16" ht="51" hidden="1">
      <c r="A4704" s="261">
        <v>25</v>
      </c>
      <c r="B4704" s="89"/>
      <c r="C4704" s="262" t="s">
        <v>45</v>
      </c>
      <c r="D4704" s="84">
        <v>43647</v>
      </c>
      <c r="E4704" s="85" t="s">
        <v>9316</v>
      </c>
      <c r="F4704" s="85" t="s">
        <v>3</v>
      </c>
      <c r="G4704" s="85">
        <v>1754928</v>
      </c>
      <c r="H4704" s="89"/>
      <c r="I4704" s="263" t="s">
        <v>10915</v>
      </c>
      <c r="J4704" s="89"/>
      <c r="K4704" s="89"/>
      <c r="L4704" s="89"/>
      <c r="M4704" s="89"/>
      <c r="N4704" s="264">
        <v>0</v>
      </c>
      <c r="O4704" s="264">
        <v>141195.46</v>
      </c>
      <c r="P4704" s="89" t="s">
        <v>670</v>
      </c>
    </row>
    <row r="4705" spans="1:16" ht="63.75" hidden="1">
      <c r="A4705" s="261">
        <v>25</v>
      </c>
      <c r="B4705" s="89"/>
      <c r="C4705" s="262" t="s">
        <v>45</v>
      </c>
      <c r="D4705" s="84">
        <v>43647</v>
      </c>
      <c r="E4705" s="85" t="s">
        <v>9317</v>
      </c>
      <c r="F4705" s="85" t="s">
        <v>3</v>
      </c>
      <c r="G4705" s="85">
        <v>1754930</v>
      </c>
      <c r="H4705" s="89"/>
      <c r="I4705" s="263" t="s">
        <v>10916</v>
      </c>
      <c r="J4705" s="89"/>
      <c r="K4705" s="89"/>
      <c r="L4705" s="89"/>
      <c r="M4705" s="89"/>
      <c r="N4705" s="264">
        <v>0</v>
      </c>
      <c r="O4705" s="264">
        <v>1116149.81</v>
      </c>
      <c r="P4705" s="89" t="s">
        <v>670</v>
      </c>
    </row>
    <row r="4706" spans="1:16" ht="51" hidden="1">
      <c r="A4706" s="261">
        <v>132</v>
      </c>
      <c r="B4706" s="89"/>
      <c r="C4706" s="262" t="s">
        <v>68</v>
      </c>
      <c r="D4706" s="84">
        <v>43647</v>
      </c>
      <c r="E4706" s="85" t="s">
        <v>9318</v>
      </c>
      <c r="F4706" s="85" t="s">
        <v>3</v>
      </c>
      <c r="G4706" s="85">
        <v>1754952</v>
      </c>
      <c r="H4706" s="89"/>
      <c r="I4706" s="263" t="s">
        <v>10917</v>
      </c>
      <c r="J4706" s="89"/>
      <c r="K4706" s="89"/>
      <c r="L4706" s="89"/>
      <c r="M4706" s="89"/>
      <c r="N4706" s="264">
        <v>0</v>
      </c>
      <c r="O4706" s="264">
        <v>8887.25</v>
      </c>
      <c r="P4706" s="89" t="s">
        <v>670</v>
      </c>
    </row>
    <row r="4707" spans="1:16" ht="63.75" hidden="1">
      <c r="A4707" s="261" t="s">
        <v>565</v>
      </c>
      <c r="B4707" s="89"/>
      <c r="C4707" s="262" t="s">
        <v>615</v>
      </c>
      <c r="D4707" s="84">
        <v>43647</v>
      </c>
      <c r="E4707" s="85" t="s">
        <v>9319</v>
      </c>
      <c r="F4707" s="85" t="s">
        <v>3</v>
      </c>
      <c r="G4707" s="85">
        <v>1754901</v>
      </c>
      <c r="H4707" s="89"/>
      <c r="I4707" s="263" t="s">
        <v>10918</v>
      </c>
      <c r="J4707" s="89"/>
      <c r="K4707" s="89"/>
      <c r="L4707" s="89"/>
      <c r="M4707" s="89"/>
      <c r="N4707" s="264">
        <v>0</v>
      </c>
      <c r="O4707" s="264">
        <v>81.900000000000006</v>
      </c>
      <c r="P4707" s="89" t="s">
        <v>670</v>
      </c>
    </row>
    <row r="4708" spans="1:16" ht="38.25" hidden="1">
      <c r="A4708" s="261">
        <v>35</v>
      </c>
      <c r="B4708" s="89"/>
      <c r="C4708" s="262" t="s">
        <v>46</v>
      </c>
      <c r="D4708" s="84">
        <v>43647</v>
      </c>
      <c r="E4708" s="85" t="s">
        <v>9320</v>
      </c>
      <c r="F4708" s="85" t="s">
        <v>3</v>
      </c>
      <c r="G4708" s="85">
        <v>1754896</v>
      </c>
      <c r="H4708" s="89"/>
      <c r="I4708" s="263" t="s">
        <v>10919</v>
      </c>
      <c r="J4708" s="89"/>
      <c r="K4708" s="89"/>
      <c r="L4708" s="89"/>
      <c r="M4708" s="89"/>
      <c r="N4708" s="264">
        <v>0</v>
      </c>
      <c r="O4708" s="264">
        <v>1278</v>
      </c>
      <c r="P4708" s="89" t="s">
        <v>670</v>
      </c>
    </row>
    <row r="4709" spans="1:16" ht="51" hidden="1">
      <c r="A4709" s="261">
        <v>48</v>
      </c>
      <c r="B4709" s="89"/>
      <c r="C4709" s="262" t="s">
        <v>50</v>
      </c>
      <c r="D4709" s="84">
        <v>43647</v>
      </c>
      <c r="E4709" s="85" t="s">
        <v>9321</v>
      </c>
      <c r="F4709" s="85" t="s">
        <v>3</v>
      </c>
      <c r="G4709" s="85">
        <v>1754860</v>
      </c>
      <c r="H4709" s="89"/>
      <c r="I4709" s="263" t="s">
        <v>10920</v>
      </c>
      <c r="J4709" s="89"/>
      <c r="K4709" s="89"/>
      <c r="L4709" s="89"/>
      <c r="M4709" s="89"/>
      <c r="N4709" s="264">
        <v>0</v>
      </c>
      <c r="O4709" s="264">
        <v>321.5</v>
      </c>
      <c r="P4709" s="89" t="s">
        <v>670</v>
      </c>
    </row>
    <row r="4710" spans="1:16" ht="63.75" hidden="1">
      <c r="A4710" s="261" t="s">
        <v>565</v>
      </c>
      <c r="B4710" s="89"/>
      <c r="C4710" s="262" t="s">
        <v>615</v>
      </c>
      <c r="D4710" s="84">
        <v>43647</v>
      </c>
      <c r="E4710" s="85" t="s">
        <v>9322</v>
      </c>
      <c r="F4710" s="85" t="s">
        <v>3</v>
      </c>
      <c r="G4710" s="85">
        <v>1754855</v>
      </c>
      <c r="H4710" s="89"/>
      <c r="I4710" s="263" t="s">
        <v>10921</v>
      </c>
      <c r="J4710" s="89"/>
      <c r="K4710" s="89"/>
      <c r="L4710" s="89"/>
      <c r="M4710" s="89"/>
      <c r="N4710" s="264">
        <v>0</v>
      </c>
      <c r="O4710" s="264">
        <v>6223.1900000000005</v>
      </c>
      <c r="P4710" s="89" t="s">
        <v>670</v>
      </c>
    </row>
    <row r="4711" spans="1:16" ht="51" hidden="1">
      <c r="A4711" s="261">
        <v>283</v>
      </c>
      <c r="B4711" s="89"/>
      <c r="C4711" s="262" t="s">
        <v>125</v>
      </c>
      <c r="D4711" s="84">
        <v>43647</v>
      </c>
      <c r="E4711" s="85" t="s">
        <v>9323</v>
      </c>
      <c r="F4711" s="85" t="s">
        <v>3</v>
      </c>
      <c r="G4711" s="85">
        <v>1754948</v>
      </c>
      <c r="H4711" s="89"/>
      <c r="I4711" s="263" t="s">
        <v>10922</v>
      </c>
      <c r="J4711" s="89"/>
      <c r="K4711" s="89"/>
      <c r="L4711" s="89"/>
      <c r="M4711" s="89"/>
      <c r="N4711" s="264">
        <v>0</v>
      </c>
      <c r="O4711" s="264">
        <v>271846.34000000003</v>
      </c>
      <c r="P4711" s="89" t="s">
        <v>670</v>
      </c>
    </row>
    <row r="4712" spans="1:16" ht="51" hidden="1">
      <c r="A4712" s="261">
        <v>526</v>
      </c>
      <c r="B4712" s="89"/>
      <c r="C4712" s="262" t="s">
        <v>610</v>
      </c>
      <c r="D4712" s="84">
        <v>43648</v>
      </c>
      <c r="E4712" s="85" t="s">
        <v>9324</v>
      </c>
      <c r="F4712" s="85" t="s">
        <v>3</v>
      </c>
      <c r="G4712" s="85">
        <v>1755430</v>
      </c>
      <c r="H4712" s="89"/>
      <c r="I4712" s="263" t="s">
        <v>10923</v>
      </c>
      <c r="J4712" s="89"/>
      <c r="K4712" s="89"/>
      <c r="L4712" s="89"/>
      <c r="M4712" s="89"/>
      <c r="N4712" s="264">
        <v>0</v>
      </c>
      <c r="O4712" s="264">
        <v>277.38</v>
      </c>
      <c r="P4712" s="89" t="s">
        <v>670</v>
      </c>
    </row>
    <row r="4713" spans="1:16" ht="51" hidden="1">
      <c r="A4713" s="261">
        <v>16</v>
      </c>
      <c r="B4713" s="89"/>
      <c r="C4713" s="262" t="s">
        <v>43</v>
      </c>
      <c r="D4713" s="84">
        <v>43648</v>
      </c>
      <c r="E4713" s="85" t="s">
        <v>9325</v>
      </c>
      <c r="F4713" s="85" t="s">
        <v>3</v>
      </c>
      <c r="G4713" s="85">
        <v>1755440</v>
      </c>
      <c r="H4713" s="89"/>
      <c r="I4713" s="263" t="s">
        <v>10924</v>
      </c>
      <c r="J4713" s="89"/>
      <c r="K4713" s="89"/>
      <c r="L4713" s="89"/>
      <c r="M4713" s="89"/>
      <c r="N4713" s="264">
        <v>0</v>
      </c>
      <c r="O4713" s="264">
        <v>20</v>
      </c>
      <c r="P4713" s="89" t="s">
        <v>670</v>
      </c>
    </row>
    <row r="4714" spans="1:16" ht="38.25" hidden="1">
      <c r="A4714" s="261">
        <v>526</v>
      </c>
      <c r="B4714" s="89"/>
      <c r="C4714" s="262" t="s">
        <v>610</v>
      </c>
      <c r="D4714" s="84">
        <v>43648</v>
      </c>
      <c r="E4714" s="85" t="s">
        <v>9326</v>
      </c>
      <c r="F4714" s="85" t="s">
        <v>3</v>
      </c>
      <c r="G4714" s="85">
        <v>1755448</v>
      </c>
      <c r="H4714" s="89"/>
      <c r="I4714" s="263" t="s">
        <v>10925</v>
      </c>
      <c r="J4714" s="89"/>
      <c r="K4714" s="89"/>
      <c r="L4714" s="89"/>
      <c r="M4714" s="89"/>
      <c r="N4714" s="264">
        <v>0</v>
      </c>
      <c r="O4714" s="264">
        <v>1000</v>
      </c>
      <c r="P4714" s="89" t="s">
        <v>670</v>
      </c>
    </row>
    <row r="4715" spans="1:16" ht="38.25" hidden="1">
      <c r="A4715" s="261">
        <v>35</v>
      </c>
      <c r="B4715" s="89"/>
      <c r="C4715" s="262" t="s">
        <v>46</v>
      </c>
      <c r="D4715" s="84">
        <v>43648</v>
      </c>
      <c r="E4715" s="85" t="s">
        <v>9327</v>
      </c>
      <c r="F4715" s="85" t="s">
        <v>3</v>
      </c>
      <c r="G4715" s="85">
        <v>1755461</v>
      </c>
      <c r="H4715" s="89"/>
      <c r="I4715" s="263" t="s">
        <v>1410</v>
      </c>
      <c r="J4715" s="89"/>
      <c r="K4715" s="89"/>
      <c r="L4715" s="89"/>
      <c r="M4715" s="89"/>
      <c r="N4715" s="264">
        <v>0</v>
      </c>
      <c r="O4715" s="264">
        <v>1000</v>
      </c>
      <c r="P4715" s="89" t="s">
        <v>670</v>
      </c>
    </row>
    <row r="4716" spans="1:16" ht="51" hidden="1">
      <c r="A4716" s="261" t="s">
        <v>565</v>
      </c>
      <c r="B4716" s="89"/>
      <c r="C4716" s="262" t="s">
        <v>615</v>
      </c>
      <c r="D4716" s="84">
        <v>43648</v>
      </c>
      <c r="E4716" s="85" t="s">
        <v>9328</v>
      </c>
      <c r="F4716" s="85" t="s">
        <v>3</v>
      </c>
      <c r="G4716" s="85">
        <v>1755385</v>
      </c>
      <c r="H4716" s="89"/>
      <c r="I4716" s="263" t="s">
        <v>10926</v>
      </c>
      <c r="J4716" s="89"/>
      <c r="K4716" s="89"/>
      <c r="L4716" s="89"/>
      <c r="M4716" s="89"/>
      <c r="N4716" s="264">
        <v>0</v>
      </c>
      <c r="O4716" s="264">
        <v>1445.8600000000001</v>
      </c>
      <c r="P4716" s="89" t="s">
        <v>670</v>
      </c>
    </row>
    <row r="4717" spans="1:16" ht="38.25" hidden="1">
      <c r="A4717" s="261">
        <v>206</v>
      </c>
      <c r="B4717" s="89"/>
      <c r="C4717" s="262" t="s">
        <v>97</v>
      </c>
      <c r="D4717" s="84">
        <v>43648</v>
      </c>
      <c r="E4717" s="85" t="s">
        <v>9329</v>
      </c>
      <c r="F4717" s="85" t="s">
        <v>3</v>
      </c>
      <c r="G4717" s="85">
        <v>1755542</v>
      </c>
      <c r="H4717" s="89"/>
      <c r="I4717" s="263" t="s">
        <v>10927</v>
      </c>
      <c r="J4717" s="89"/>
      <c r="K4717" s="89"/>
      <c r="L4717" s="89"/>
      <c r="M4717" s="89"/>
      <c r="N4717" s="264">
        <v>0</v>
      </c>
      <c r="O4717" s="264">
        <v>172.85</v>
      </c>
      <c r="P4717" s="89" t="s">
        <v>670</v>
      </c>
    </row>
    <row r="4718" spans="1:16" ht="51" hidden="1">
      <c r="A4718" s="261" t="s">
        <v>565</v>
      </c>
      <c r="B4718" s="89"/>
      <c r="C4718" s="262" t="s">
        <v>615</v>
      </c>
      <c r="D4718" s="84">
        <v>43648</v>
      </c>
      <c r="E4718" s="85" t="s">
        <v>9330</v>
      </c>
      <c r="F4718" s="85" t="s">
        <v>3</v>
      </c>
      <c r="G4718" s="85">
        <v>1755526</v>
      </c>
      <c r="H4718" s="89"/>
      <c r="I4718" s="263" t="s">
        <v>10928</v>
      </c>
      <c r="J4718" s="89"/>
      <c r="K4718" s="89"/>
      <c r="L4718" s="89"/>
      <c r="M4718" s="89"/>
      <c r="N4718" s="264">
        <v>0</v>
      </c>
      <c r="O4718" s="264">
        <v>384.45</v>
      </c>
      <c r="P4718" s="89" t="s">
        <v>670</v>
      </c>
    </row>
    <row r="4719" spans="1:16" ht="51" hidden="1">
      <c r="A4719" s="261" t="s">
        <v>565</v>
      </c>
      <c r="B4719" s="89"/>
      <c r="C4719" s="262" t="s">
        <v>615</v>
      </c>
      <c r="D4719" s="84">
        <v>43648</v>
      </c>
      <c r="E4719" s="85" t="s">
        <v>9331</v>
      </c>
      <c r="F4719" s="85" t="s">
        <v>3</v>
      </c>
      <c r="G4719" s="85">
        <v>1755521</v>
      </c>
      <c r="H4719" s="89"/>
      <c r="I4719" s="263" t="s">
        <v>10929</v>
      </c>
      <c r="J4719" s="89"/>
      <c r="K4719" s="89"/>
      <c r="L4719" s="89"/>
      <c r="M4719" s="89"/>
      <c r="N4719" s="264">
        <v>0</v>
      </c>
      <c r="O4719" s="264">
        <v>581.41</v>
      </c>
      <c r="P4719" s="89" t="s">
        <v>670</v>
      </c>
    </row>
    <row r="4720" spans="1:16" ht="51" hidden="1">
      <c r="A4720" s="261">
        <v>526</v>
      </c>
      <c r="B4720" s="89"/>
      <c r="C4720" s="262" t="s">
        <v>610</v>
      </c>
      <c r="D4720" s="84">
        <v>43648</v>
      </c>
      <c r="E4720" s="85" t="s">
        <v>9332</v>
      </c>
      <c r="F4720" s="85" t="s">
        <v>3</v>
      </c>
      <c r="G4720" s="85">
        <v>1755252</v>
      </c>
      <c r="H4720" s="89"/>
      <c r="I4720" s="263" t="s">
        <v>10930</v>
      </c>
      <c r="J4720" s="89"/>
      <c r="K4720" s="89"/>
      <c r="L4720" s="89"/>
      <c r="M4720" s="89"/>
      <c r="N4720" s="264">
        <v>0</v>
      </c>
      <c r="O4720" s="264">
        <v>243.73000000000002</v>
      </c>
      <c r="P4720" s="89" t="s">
        <v>670</v>
      </c>
    </row>
    <row r="4721" spans="1:16" ht="51" hidden="1">
      <c r="A4721" s="261">
        <v>222</v>
      </c>
      <c r="B4721" s="89"/>
      <c r="C4721" s="262" t="s">
        <v>103</v>
      </c>
      <c r="D4721" s="84">
        <v>43648</v>
      </c>
      <c r="E4721" s="85" t="s">
        <v>9333</v>
      </c>
      <c r="F4721" s="85" t="s">
        <v>3</v>
      </c>
      <c r="G4721" s="85">
        <v>1755394</v>
      </c>
      <c r="H4721" s="89"/>
      <c r="I4721" s="263" t="s">
        <v>10931</v>
      </c>
      <c r="J4721" s="89"/>
      <c r="K4721" s="89"/>
      <c r="L4721" s="89"/>
      <c r="M4721" s="89"/>
      <c r="N4721" s="264">
        <v>0</v>
      </c>
      <c r="O4721" s="264">
        <v>822000</v>
      </c>
      <c r="P4721" s="89" t="s">
        <v>670</v>
      </c>
    </row>
    <row r="4722" spans="1:16" ht="63.75" hidden="1">
      <c r="A4722" s="261">
        <v>660</v>
      </c>
      <c r="B4722" s="89"/>
      <c r="C4722" s="262" t="s">
        <v>188</v>
      </c>
      <c r="D4722" s="84">
        <v>43648</v>
      </c>
      <c r="E4722" s="85" t="s">
        <v>9334</v>
      </c>
      <c r="F4722" s="85" t="s">
        <v>3</v>
      </c>
      <c r="G4722" s="85">
        <v>1755392</v>
      </c>
      <c r="H4722" s="89"/>
      <c r="I4722" s="263" t="s">
        <v>10932</v>
      </c>
      <c r="J4722" s="89"/>
      <c r="K4722" s="89"/>
      <c r="L4722" s="89"/>
      <c r="M4722" s="89"/>
      <c r="N4722" s="264">
        <v>0</v>
      </c>
      <c r="O4722" s="264">
        <v>1322.34</v>
      </c>
      <c r="P4722" s="89" t="s">
        <v>670</v>
      </c>
    </row>
    <row r="4723" spans="1:16" ht="51" hidden="1">
      <c r="A4723" s="261">
        <v>283</v>
      </c>
      <c r="B4723" s="89"/>
      <c r="C4723" s="262" t="s">
        <v>125</v>
      </c>
      <c r="D4723" s="84">
        <v>43648</v>
      </c>
      <c r="E4723" s="85" t="s">
        <v>9335</v>
      </c>
      <c r="F4723" s="85" t="s">
        <v>3</v>
      </c>
      <c r="G4723" s="85">
        <v>1755363</v>
      </c>
      <c r="H4723" s="89"/>
      <c r="I4723" s="263" t="s">
        <v>10933</v>
      </c>
      <c r="J4723" s="89"/>
      <c r="K4723" s="89"/>
      <c r="L4723" s="89"/>
      <c r="M4723" s="89"/>
      <c r="N4723" s="264">
        <v>0</v>
      </c>
      <c r="O4723" s="264">
        <v>17734.2</v>
      </c>
      <c r="P4723" s="89" t="s">
        <v>670</v>
      </c>
    </row>
    <row r="4724" spans="1:16" ht="51" hidden="1">
      <c r="A4724" s="261">
        <v>283</v>
      </c>
      <c r="B4724" s="89"/>
      <c r="C4724" s="262" t="s">
        <v>125</v>
      </c>
      <c r="D4724" s="84">
        <v>43648</v>
      </c>
      <c r="E4724" s="85" t="s">
        <v>9336</v>
      </c>
      <c r="F4724" s="85" t="s">
        <v>3</v>
      </c>
      <c r="G4724" s="85">
        <v>1755362</v>
      </c>
      <c r="H4724" s="89"/>
      <c r="I4724" s="263" t="s">
        <v>10934</v>
      </c>
      <c r="J4724" s="89"/>
      <c r="K4724" s="89"/>
      <c r="L4724" s="89"/>
      <c r="M4724" s="89"/>
      <c r="N4724" s="264">
        <v>0</v>
      </c>
      <c r="O4724" s="264">
        <v>13940</v>
      </c>
      <c r="P4724" s="89" t="s">
        <v>670</v>
      </c>
    </row>
    <row r="4725" spans="1:16" ht="89.25" hidden="1">
      <c r="A4725" s="261">
        <v>587</v>
      </c>
      <c r="B4725" s="89"/>
      <c r="C4725" s="262" t="s">
        <v>730</v>
      </c>
      <c r="D4725" s="84">
        <v>43648</v>
      </c>
      <c r="E4725" s="85" t="s">
        <v>9337</v>
      </c>
      <c r="F4725" s="85" t="s">
        <v>3</v>
      </c>
      <c r="G4725" s="85">
        <v>1755259</v>
      </c>
      <c r="H4725" s="89"/>
      <c r="I4725" s="263" t="s">
        <v>10935</v>
      </c>
      <c r="J4725" s="89"/>
      <c r="K4725" s="89"/>
      <c r="L4725" s="89"/>
      <c r="M4725" s="89"/>
      <c r="N4725" s="264">
        <v>0</v>
      </c>
      <c r="O4725" s="264">
        <v>1123230.8899999999</v>
      </c>
      <c r="P4725" s="89" t="s">
        <v>670</v>
      </c>
    </row>
    <row r="4726" spans="1:16" ht="51" hidden="1">
      <c r="A4726" s="261">
        <v>46</v>
      </c>
      <c r="B4726" s="89"/>
      <c r="C4726" s="262" t="s">
        <v>48</v>
      </c>
      <c r="D4726" s="84">
        <v>43648</v>
      </c>
      <c r="E4726" s="85" t="s">
        <v>9338</v>
      </c>
      <c r="F4726" s="85" t="s">
        <v>3</v>
      </c>
      <c r="G4726" s="85">
        <v>1755383</v>
      </c>
      <c r="H4726" s="89"/>
      <c r="I4726" s="263" t="s">
        <v>10936</v>
      </c>
      <c r="J4726" s="89"/>
      <c r="K4726" s="89"/>
      <c r="L4726" s="89"/>
      <c r="M4726" s="89"/>
      <c r="N4726" s="264">
        <v>0</v>
      </c>
      <c r="O4726" s="264">
        <v>6000</v>
      </c>
      <c r="P4726" s="89" t="s">
        <v>670</v>
      </c>
    </row>
    <row r="4727" spans="1:16" ht="51" hidden="1">
      <c r="A4727" s="261" t="s">
        <v>565</v>
      </c>
      <c r="B4727" s="89"/>
      <c r="C4727" s="262" t="s">
        <v>615</v>
      </c>
      <c r="D4727" s="84">
        <v>43648</v>
      </c>
      <c r="E4727" s="85" t="s">
        <v>9339</v>
      </c>
      <c r="F4727" s="85" t="s">
        <v>3</v>
      </c>
      <c r="G4727" s="85">
        <v>1755379</v>
      </c>
      <c r="H4727" s="89"/>
      <c r="I4727" s="263" t="s">
        <v>10937</v>
      </c>
      <c r="J4727" s="89"/>
      <c r="K4727" s="89"/>
      <c r="L4727" s="89"/>
      <c r="M4727" s="89"/>
      <c r="N4727" s="264">
        <v>0</v>
      </c>
      <c r="O4727" s="264">
        <v>3392.53</v>
      </c>
      <c r="P4727" s="89" t="s">
        <v>670</v>
      </c>
    </row>
    <row r="4728" spans="1:16" ht="51" hidden="1">
      <c r="A4728" s="261" t="s">
        <v>565</v>
      </c>
      <c r="B4728" s="89"/>
      <c r="C4728" s="262" t="s">
        <v>615</v>
      </c>
      <c r="D4728" s="84">
        <v>43648</v>
      </c>
      <c r="E4728" s="85" t="s">
        <v>9340</v>
      </c>
      <c r="F4728" s="85" t="s">
        <v>3</v>
      </c>
      <c r="G4728" s="85">
        <v>1755376</v>
      </c>
      <c r="H4728" s="89"/>
      <c r="I4728" s="263" t="s">
        <v>7171</v>
      </c>
      <c r="J4728" s="89"/>
      <c r="K4728" s="89"/>
      <c r="L4728" s="89"/>
      <c r="M4728" s="89"/>
      <c r="N4728" s="264">
        <v>0</v>
      </c>
      <c r="O4728" s="264">
        <v>746.80000000000007</v>
      </c>
      <c r="P4728" s="89" t="s">
        <v>670</v>
      </c>
    </row>
    <row r="4729" spans="1:16" ht="63.75" hidden="1">
      <c r="A4729" s="261">
        <v>46</v>
      </c>
      <c r="B4729" s="89"/>
      <c r="C4729" s="262" t="s">
        <v>48</v>
      </c>
      <c r="D4729" s="84">
        <v>43648</v>
      </c>
      <c r="E4729" s="85" t="s">
        <v>9341</v>
      </c>
      <c r="F4729" s="85" t="s">
        <v>3</v>
      </c>
      <c r="G4729" s="85">
        <v>1755361</v>
      </c>
      <c r="H4729" s="89"/>
      <c r="I4729" s="263" t="s">
        <v>10938</v>
      </c>
      <c r="J4729" s="89"/>
      <c r="K4729" s="89"/>
      <c r="L4729" s="89"/>
      <c r="M4729" s="89"/>
      <c r="N4729" s="264">
        <v>0</v>
      </c>
      <c r="O4729" s="264">
        <v>997.92000000000007</v>
      </c>
      <c r="P4729" s="89" t="s">
        <v>670</v>
      </c>
    </row>
    <row r="4730" spans="1:16" ht="51" hidden="1">
      <c r="A4730" s="261" t="s">
        <v>565</v>
      </c>
      <c r="B4730" s="89"/>
      <c r="C4730" s="262" t="s">
        <v>615</v>
      </c>
      <c r="D4730" s="84">
        <v>43648</v>
      </c>
      <c r="E4730" s="85" t="s">
        <v>9342</v>
      </c>
      <c r="F4730" s="85" t="s">
        <v>3</v>
      </c>
      <c r="G4730" s="85">
        <v>1755301</v>
      </c>
      <c r="H4730" s="89"/>
      <c r="I4730" s="263" t="s">
        <v>10939</v>
      </c>
      <c r="J4730" s="89"/>
      <c r="K4730" s="89"/>
      <c r="L4730" s="89"/>
      <c r="M4730" s="89"/>
      <c r="N4730" s="264">
        <v>0</v>
      </c>
      <c r="O4730" s="264">
        <v>300</v>
      </c>
      <c r="P4730" s="89" t="s">
        <v>670</v>
      </c>
    </row>
    <row r="4731" spans="1:16" ht="51" hidden="1">
      <c r="A4731" s="261" t="s">
        <v>565</v>
      </c>
      <c r="B4731" s="89"/>
      <c r="C4731" s="262" t="s">
        <v>615</v>
      </c>
      <c r="D4731" s="84">
        <v>43648</v>
      </c>
      <c r="E4731" s="85" t="s">
        <v>9343</v>
      </c>
      <c r="F4731" s="85" t="s">
        <v>3</v>
      </c>
      <c r="G4731" s="85">
        <v>1755298</v>
      </c>
      <c r="H4731" s="89"/>
      <c r="I4731" s="263" t="s">
        <v>10940</v>
      </c>
      <c r="J4731" s="89"/>
      <c r="K4731" s="89"/>
      <c r="L4731" s="89"/>
      <c r="M4731" s="89"/>
      <c r="N4731" s="264">
        <v>0</v>
      </c>
      <c r="O4731" s="264">
        <v>1368.1200000000001</v>
      </c>
      <c r="P4731" s="89" t="s">
        <v>670</v>
      </c>
    </row>
    <row r="4732" spans="1:16" ht="63.75" hidden="1">
      <c r="A4732" s="261" t="s">
        <v>565</v>
      </c>
      <c r="B4732" s="89"/>
      <c r="C4732" s="262" t="s">
        <v>615</v>
      </c>
      <c r="D4732" s="84">
        <v>43649</v>
      </c>
      <c r="E4732" s="85" t="s">
        <v>9344</v>
      </c>
      <c r="F4732" s="85" t="s">
        <v>3</v>
      </c>
      <c r="G4732" s="85">
        <v>1755858</v>
      </c>
      <c r="H4732" s="89"/>
      <c r="I4732" s="263" t="s">
        <v>10941</v>
      </c>
      <c r="J4732" s="89"/>
      <c r="K4732" s="89"/>
      <c r="L4732" s="89"/>
      <c r="M4732" s="89"/>
      <c r="N4732" s="264">
        <v>0</v>
      </c>
      <c r="O4732" s="264">
        <v>40</v>
      </c>
      <c r="P4732" s="89" t="s">
        <v>670</v>
      </c>
    </row>
    <row r="4733" spans="1:16" ht="63.75" hidden="1">
      <c r="A4733" s="261" t="s">
        <v>565</v>
      </c>
      <c r="B4733" s="89"/>
      <c r="C4733" s="262" t="s">
        <v>615</v>
      </c>
      <c r="D4733" s="84">
        <v>43649</v>
      </c>
      <c r="E4733" s="85" t="s">
        <v>9345</v>
      </c>
      <c r="F4733" s="85" t="s">
        <v>3</v>
      </c>
      <c r="G4733" s="85">
        <v>1755859</v>
      </c>
      <c r="H4733" s="89"/>
      <c r="I4733" s="263" t="s">
        <v>10942</v>
      </c>
      <c r="J4733" s="89"/>
      <c r="K4733" s="89"/>
      <c r="L4733" s="89"/>
      <c r="M4733" s="89"/>
      <c r="N4733" s="264">
        <v>0</v>
      </c>
      <c r="O4733" s="264">
        <v>30</v>
      </c>
      <c r="P4733" s="89" t="s">
        <v>670</v>
      </c>
    </row>
    <row r="4734" spans="1:16" ht="51" hidden="1">
      <c r="A4734" s="261" t="s">
        <v>565</v>
      </c>
      <c r="B4734" s="89"/>
      <c r="C4734" s="262" t="s">
        <v>615</v>
      </c>
      <c r="D4734" s="84">
        <v>43649</v>
      </c>
      <c r="E4734" s="85" t="s">
        <v>9346</v>
      </c>
      <c r="F4734" s="85" t="s">
        <v>3</v>
      </c>
      <c r="G4734" s="85">
        <v>1755861</v>
      </c>
      <c r="H4734" s="89"/>
      <c r="I4734" s="263" t="s">
        <v>10943</v>
      </c>
      <c r="J4734" s="89"/>
      <c r="K4734" s="89"/>
      <c r="L4734" s="89"/>
      <c r="M4734" s="89"/>
      <c r="N4734" s="264">
        <v>0</v>
      </c>
      <c r="O4734" s="264">
        <v>30</v>
      </c>
      <c r="P4734" s="89" t="s">
        <v>670</v>
      </c>
    </row>
    <row r="4735" spans="1:16" ht="63.75" hidden="1">
      <c r="A4735" s="261">
        <v>291</v>
      </c>
      <c r="B4735" s="89"/>
      <c r="C4735" s="262" t="s">
        <v>129</v>
      </c>
      <c r="D4735" s="84">
        <v>43649</v>
      </c>
      <c r="E4735" s="85" t="s">
        <v>9347</v>
      </c>
      <c r="F4735" s="85" t="s">
        <v>3</v>
      </c>
      <c r="G4735" s="85">
        <v>1755862</v>
      </c>
      <c r="H4735" s="89"/>
      <c r="I4735" s="263" t="s">
        <v>10944</v>
      </c>
      <c r="J4735" s="89"/>
      <c r="K4735" s="89"/>
      <c r="L4735" s="89"/>
      <c r="M4735" s="89"/>
      <c r="N4735" s="264">
        <v>0</v>
      </c>
      <c r="O4735" s="264">
        <v>6328.03</v>
      </c>
      <c r="P4735" s="89" t="s">
        <v>670</v>
      </c>
    </row>
    <row r="4736" spans="1:16" ht="38.25" hidden="1">
      <c r="A4736" s="261" t="s">
        <v>565</v>
      </c>
      <c r="B4736" s="89"/>
      <c r="C4736" s="262" t="s">
        <v>615</v>
      </c>
      <c r="D4736" s="84">
        <v>43649</v>
      </c>
      <c r="E4736" s="85" t="s">
        <v>9348</v>
      </c>
      <c r="F4736" s="85" t="s">
        <v>3</v>
      </c>
      <c r="G4736" s="85">
        <v>1755874</v>
      </c>
      <c r="H4736" s="89"/>
      <c r="I4736" s="263" t="s">
        <v>717</v>
      </c>
      <c r="J4736" s="89"/>
      <c r="K4736" s="89"/>
      <c r="L4736" s="89"/>
      <c r="M4736" s="89"/>
      <c r="N4736" s="264">
        <v>0</v>
      </c>
      <c r="O4736" s="264">
        <v>800</v>
      </c>
      <c r="P4736" s="89" t="s">
        <v>670</v>
      </c>
    </row>
    <row r="4737" spans="1:16" ht="51" hidden="1">
      <c r="A4737" s="261" t="s">
        <v>565</v>
      </c>
      <c r="B4737" s="89"/>
      <c r="C4737" s="262" t="s">
        <v>615</v>
      </c>
      <c r="D4737" s="84">
        <v>43649</v>
      </c>
      <c r="E4737" s="85" t="s">
        <v>9349</v>
      </c>
      <c r="F4737" s="85" t="s">
        <v>3</v>
      </c>
      <c r="G4737" s="85">
        <v>1755876</v>
      </c>
      <c r="H4737" s="89"/>
      <c r="I4737" s="263" t="s">
        <v>10945</v>
      </c>
      <c r="J4737" s="89"/>
      <c r="K4737" s="89"/>
      <c r="L4737" s="89"/>
      <c r="M4737" s="89"/>
      <c r="N4737" s="264">
        <v>0</v>
      </c>
      <c r="O4737" s="264">
        <v>4206.22</v>
      </c>
      <c r="P4737" s="89" t="s">
        <v>670</v>
      </c>
    </row>
    <row r="4738" spans="1:16" ht="38.25" hidden="1">
      <c r="A4738" s="261" t="s">
        <v>565</v>
      </c>
      <c r="B4738" s="89"/>
      <c r="C4738" s="262" t="s">
        <v>615</v>
      </c>
      <c r="D4738" s="84">
        <v>43649</v>
      </c>
      <c r="E4738" s="85" t="s">
        <v>9350</v>
      </c>
      <c r="F4738" s="85" t="s">
        <v>3</v>
      </c>
      <c r="G4738" s="85">
        <v>1755883</v>
      </c>
      <c r="H4738" s="89"/>
      <c r="I4738" s="263" t="s">
        <v>10946</v>
      </c>
      <c r="J4738" s="89"/>
      <c r="K4738" s="89"/>
      <c r="L4738" s="89"/>
      <c r="M4738" s="89"/>
      <c r="N4738" s="264">
        <v>0</v>
      </c>
      <c r="O4738" s="264">
        <v>3407.33</v>
      </c>
      <c r="P4738" s="89" t="s">
        <v>670</v>
      </c>
    </row>
    <row r="4739" spans="1:16" ht="51" hidden="1">
      <c r="A4739" s="261">
        <v>70</v>
      </c>
      <c r="B4739" s="89"/>
      <c r="C4739" s="262" t="s">
        <v>53</v>
      </c>
      <c r="D4739" s="84">
        <v>43649</v>
      </c>
      <c r="E4739" s="85" t="s">
        <v>9351</v>
      </c>
      <c r="F4739" s="85" t="s">
        <v>3</v>
      </c>
      <c r="G4739" s="85">
        <v>1755810</v>
      </c>
      <c r="H4739" s="89"/>
      <c r="I4739" s="263" t="s">
        <v>10947</v>
      </c>
      <c r="J4739" s="89"/>
      <c r="K4739" s="89"/>
      <c r="L4739" s="89"/>
      <c r="M4739" s="89"/>
      <c r="N4739" s="264">
        <v>0</v>
      </c>
      <c r="O4739" s="264">
        <v>965</v>
      </c>
      <c r="P4739" s="89" t="s">
        <v>670</v>
      </c>
    </row>
    <row r="4740" spans="1:16" ht="38.25" hidden="1">
      <c r="A4740" s="261" t="s">
        <v>565</v>
      </c>
      <c r="B4740" s="89"/>
      <c r="C4740" s="262" t="s">
        <v>615</v>
      </c>
      <c r="D4740" s="84">
        <v>43649</v>
      </c>
      <c r="E4740" s="85" t="s">
        <v>9352</v>
      </c>
      <c r="F4740" s="85" t="s">
        <v>3</v>
      </c>
      <c r="G4740" s="85">
        <v>1755798</v>
      </c>
      <c r="H4740" s="89"/>
      <c r="I4740" s="263" t="s">
        <v>10948</v>
      </c>
      <c r="J4740" s="89"/>
      <c r="K4740" s="89"/>
      <c r="L4740" s="89"/>
      <c r="M4740" s="89"/>
      <c r="N4740" s="264">
        <v>0</v>
      </c>
      <c r="O4740" s="264">
        <v>53</v>
      </c>
      <c r="P4740" s="89" t="s">
        <v>670</v>
      </c>
    </row>
    <row r="4741" spans="1:16" ht="38.25" hidden="1">
      <c r="A4741" s="261" t="s">
        <v>565</v>
      </c>
      <c r="B4741" s="89"/>
      <c r="C4741" s="262" t="s">
        <v>615</v>
      </c>
      <c r="D4741" s="84">
        <v>43649</v>
      </c>
      <c r="E4741" s="85" t="s">
        <v>9353</v>
      </c>
      <c r="F4741" s="85" t="s">
        <v>3</v>
      </c>
      <c r="G4741" s="85">
        <v>1755795</v>
      </c>
      <c r="H4741" s="89"/>
      <c r="I4741" s="263" t="s">
        <v>10949</v>
      </c>
      <c r="J4741" s="89"/>
      <c r="K4741" s="89"/>
      <c r="L4741" s="89"/>
      <c r="M4741" s="89"/>
      <c r="N4741" s="264">
        <v>0</v>
      </c>
      <c r="O4741" s="264">
        <v>162.56</v>
      </c>
      <c r="P4741" s="89" t="s">
        <v>670</v>
      </c>
    </row>
    <row r="4742" spans="1:16" ht="38.25" hidden="1">
      <c r="A4742" s="261" t="s">
        <v>565</v>
      </c>
      <c r="B4742" s="89"/>
      <c r="C4742" s="262" t="s">
        <v>615</v>
      </c>
      <c r="D4742" s="84">
        <v>43649</v>
      </c>
      <c r="E4742" s="85" t="s">
        <v>9354</v>
      </c>
      <c r="F4742" s="85" t="s">
        <v>3</v>
      </c>
      <c r="G4742" s="85">
        <v>1755794</v>
      </c>
      <c r="H4742" s="89"/>
      <c r="I4742" s="263" t="s">
        <v>10950</v>
      </c>
      <c r="J4742" s="89"/>
      <c r="K4742" s="89"/>
      <c r="L4742" s="89"/>
      <c r="M4742" s="89"/>
      <c r="N4742" s="264">
        <v>0</v>
      </c>
      <c r="O4742" s="264">
        <v>627</v>
      </c>
      <c r="P4742" s="89" t="s">
        <v>670</v>
      </c>
    </row>
    <row r="4743" spans="1:16" ht="38.25" hidden="1">
      <c r="A4743" s="261" t="s">
        <v>565</v>
      </c>
      <c r="B4743" s="89"/>
      <c r="C4743" s="262" t="s">
        <v>615</v>
      </c>
      <c r="D4743" s="84">
        <v>43649</v>
      </c>
      <c r="E4743" s="85" t="s">
        <v>9355</v>
      </c>
      <c r="F4743" s="85" t="s">
        <v>3</v>
      </c>
      <c r="G4743" s="85">
        <v>1755792</v>
      </c>
      <c r="H4743" s="89"/>
      <c r="I4743" s="263" t="s">
        <v>10951</v>
      </c>
      <c r="J4743" s="89"/>
      <c r="K4743" s="89"/>
      <c r="L4743" s="89"/>
      <c r="M4743" s="89"/>
      <c r="N4743" s="264">
        <v>0</v>
      </c>
      <c r="O4743" s="264">
        <v>178</v>
      </c>
      <c r="P4743" s="89" t="s">
        <v>670</v>
      </c>
    </row>
    <row r="4744" spans="1:16" ht="51" hidden="1">
      <c r="A4744" s="261">
        <v>41</v>
      </c>
      <c r="B4744" s="89"/>
      <c r="C4744" s="262" t="s">
        <v>47</v>
      </c>
      <c r="D4744" s="84">
        <v>43649</v>
      </c>
      <c r="E4744" s="85" t="s">
        <v>9356</v>
      </c>
      <c r="F4744" s="85" t="s">
        <v>3</v>
      </c>
      <c r="G4744" s="85">
        <v>1755791</v>
      </c>
      <c r="H4744" s="89"/>
      <c r="I4744" s="263" t="s">
        <v>10952</v>
      </c>
      <c r="J4744" s="89"/>
      <c r="K4744" s="89"/>
      <c r="L4744" s="89"/>
      <c r="M4744" s="89"/>
      <c r="N4744" s="264">
        <v>0</v>
      </c>
      <c r="O4744" s="264">
        <v>765.47</v>
      </c>
      <c r="P4744" s="89" t="s">
        <v>670</v>
      </c>
    </row>
    <row r="4745" spans="1:16" ht="38.25" hidden="1">
      <c r="A4745" s="261" t="s">
        <v>565</v>
      </c>
      <c r="B4745" s="89"/>
      <c r="C4745" s="262" t="s">
        <v>615</v>
      </c>
      <c r="D4745" s="84">
        <v>43649</v>
      </c>
      <c r="E4745" s="85" t="s">
        <v>9357</v>
      </c>
      <c r="F4745" s="85" t="s">
        <v>3</v>
      </c>
      <c r="G4745" s="85">
        <v>1755790</v>
      </c>
      <c r="H4745" s="89"/>
      <c r="I4745" s="263" t="s">
        <v>10953</v>
      </c>
      <c r="J4745" s="89"/>
      <c r="K4745" s="89"/>
      <c r="L4745" s="89"/>
      <c r="M4745" s="89"/>
      <c r="N4745" s="264">
        <v>0</v>
      </c>
      <c r="O4745" s="264">
        <v>176.66</v>
      </c>
      <c r="P4745" s="89" t="s">
        <v>670</v>
      </c>
    </row>
    <row r="4746" spans="1:16" ht="38.25" hidden="1">
      <c r="A4746" s="261" t="s">
        <v>565</v>
      </c>
      <c r="B4746" s="89"/>
      <c r="C4746" s="262" t="s">
        <v>615</v>
      </c>
      <c r="D4746" s="84">
        <v>43649</v>
      </c>
      <c r="E4746" s="85" t="s">
        <v>9358</v>
      </c>
      <c r="F4746" s="85" t="s">
        <v>3</v>
      </c>
      <c r="G4746" s="85">
        <v>1755788</v>
      </c>
      <c r="H4746" s="89"/>
      <c r="I4746" s="263" t="s">
        <v>10954</v>
      </c>
      <c r="J4746" s="89"/>
      <c r="K4746" s="89"/>
      <c r="L4746" s="89"/>
      <c r="M4746" s="89"/>
      <c r="N4746" s="264">
        <v>0</v>
      </c>
      <c r="O4746" s="264">
        <v>239.15</v>
      </c>
      <c r="P4746" s="89" t="s">
        <v>670</v>
      </c>
    </row>
    <row r="4747" spans="1:16" ht="38.25" hidden="1">
      <c r="A4747" s="261" t="s">
        <v>565</v>
      </c>
      <c r="B4747" s="89"/>
      <c r="C4747" s="262" t="s">
        <v>615</v>
      </c>
      <c r="D4747" s="84">
        <v>43649</v>
      </c>
      <c r="E4747" s="85" t="s">
        <v>9359</v>
      </c>
      <c r="F4747" s="85" t="s">
        <v>3</v>
      </c>
      <c r="G4747" s="85">
        <v>1755787</v>
      </c>
      <c r="H4747" s="89"/>
      <c r="I4747" s="263" t="s">
        <v>10955</v>
      </c>
      <c r="J4747" s="89"/>
      <c r="K4747" s="89"/>
      <c r="L4747" s="89"/>
      <c r="M4747" s="89"/>
      <c r="N4747" s="264">
        <v>0</v>
      </c>
      <c r="O4747" s="264">
        <v>79</v>
      </c>
      <c r="P4747" s="89" t="s">
        <v>670</v>
      </c>
    </row>
    <row r="4748" spans="1:16" ht="51" hidden="1">
      <c r="A4748" s="261">
        <v>599</v>
      </c>
      <c r="B4748" s="89"/>
      <c r="C4748" s="262" t="s">
        <v>1366</v>
      </c>
      <c r="D4748" s="84">
        <v>43649</v>
      </c>
      <c r="E4748" s="85" t="s">
        <v>9360</v>
      </c>
      <c r="F4748" s="85" t="s">
        <v>3</v>
      </c>
      <c r="G4748" s="85">
        <v>1755991</v>
      </c>
      <c r="H4748" s="89"/>
      <c r="I4748" s="263" t="s">
        <v>10956</v>
      </c>
      <c r="J4748" s="89"/>
      <c r="K4748" s="89"/>
      <c r="L4748" s="89"/>
      <c r="M4748" s="89"/>
      <c r="N4748" s="264">
        <v>0</v>
      </c>
      <c r="O4748" s="264">
        <v>1931.67</v>
      </c>
      <c r="P4748" s="89" t="s">
        <v>670</v>
      </c>
    </row>
    <row r="4749" spans="1:16" ht="38.25" hidden="1">
      <c r="A4749" s="261" t="s">
        <v>565</v>
      </c>
      <c r="B4749" s="89"/>
      <c r="C4749" s="262" t="s">
        <v>615</v>
      </c>
      <c r="D4749" s="84">
        <v>43649</v>
      </c>
      <c r="E4749" s="85" t="s">
        <v>9361</v>
      </c>
      <c r="F4749" s="85" t="s">
        <v>3</v>
      </c>
      <c r="G4749" s="85">
        <v>1755965</v>
      </c>
      <c r="H4749" s="89"/>
      <c r="I4749" s="263" t="s">
        <v>10957</v>
      </c>
      <c r="J4749" s="89"/>
      <c r="K4749" s="89"/>
      <c r="L4749" s="89"/>
      <c r="M4749" s="89"/>
      <c r="N4749" s="264">
        <v>0</v>
      </c>
      <c r="O4749" s="264">
        <v>120</v>
      </c>
      <c r="P4749" s="89" t="s">
        <v>670</v>
      </c>
    </row>
    <row r="4750" spans="1:16" ht="63.75" hidden="1">
      <c r="A4750" s="261">
        <v>47</v>
      </c>
      <c r="B4750" s="89"/>
      <c r="C4750" s="262" t="s">
        <v>49</v>
      </c>
      <c r="D4750" s="84">
        <v>43649</v>
      </c>
      <c r="E4750" s="85" t="s">
        <v>9362</v>
      </c>
      <c r="F4750" s="85" t="s">
        <v>3</v>
      </c>
      <c r="G4750" s="85">
        <v>1755963</v>
      </c>
      <c r="H4750" s="89"/>
      <c r="I4750" s="263" t="s">
        <v>10958</v>
      </c>
      <c r="J4750" s="89"/>
      <c r="K4750" s="89"/>
      <c r="L4750" s="89"/>
      <c r="M4750" s="89"/>
      <c r="N4750" s="264">
        <v>0</v>
      </c>
      <c r="O4750" s="264">
        <v>1000</v>
      </c>
      <c r="P4750" s="89" t="s">
        <v>670</v>
      </c>
    </row>
    <row r="4751" spans="1:16" ht="38.25" hidden="1">
      <c r="A4751" s="261" t="s">
        <v>565</v>
      </c>
      <c r="B4751" s="89"/>
      <c r="C4751" s="262" t="s">
        <v>615</v>
      </c>
      <c r="D4751" s="84">
        <v>43649</v>
      </c>
      <c r="E4751" s="85" t="s">
        <v>9363</v>
      </c>
      <c r="F4751" s="85" t="s">
        <v>3</v>
      </c>
      <c r="G4751" s="85">
        <v>1755945</v>
      </c>
      <c r="H4751" s="89"/>
      <c r="I4751" s="263" t="s">
        <v>10959</v>
      </c>
      <c r="J4751" s="89"/>
      <c r="K4751" s="89"/>
      <c r="L4751" s="89"/>
      <c r="M4751" s="89"/>
      <c r="N4751" s="264">
        <v>0</v>
      </c>
      <c r="O4751" s="264">
        <v>2301.71</v>
      </c>
      <c r="P4751" s="89" t="s">
        <v>670</v>
      </c>
    </row>
    <row r="4752" spans="1:16" ht="51" hidden="1">
      <c r="A4752" s="261">
        <v>526</v>
      </c>
      <c r="B4752" s="89"/>
      <c r="C4752" s="262" t="s">
        <v>610</v>
      </c>
      <c r="D4752" s="84">
        <v>43649</v>
      </c>
      <c r="E4752" s="85" t="s">
        <v>9364</v>
      </c>
      <c r="F4752" s="85" t="s">
        <v>3</v>
      </c>
      <c r="G4752" s="85">
        <v>1755938</v>
      </c>
      <c r="H4752" s="89"/>
      <c r="I4752" s="263" t="s">
        <v>10960</v>
      </c>
      <c r="J4752" s="89"/>
      <c r="K4752" s="89"/>
      <c r="L4752" s="89"/>
      <c r="M4752" s="89"/>
      <c r="N4752" s="264">
        <v>0</v>
      </c>
      <c r="O4752" s="264">
        <v>45</v>
      </c>
      <c r="P4752" s="89" t="s">
        <v>670</v>
      </c>
    </row>
    <row r="4753" spans="1:16" ht="51" hidden="1">
      <c r="A4753" s="261" t="s">
        <v>565</v>
      </c>
      <c r="B4753" s="89"/>
      <c r="C4753" s="262" t="s">
        <v>615</v>
      </c>
      <c r="D4753" s="84">
        <v>43649</v>
      </c>
      <c r="E4753" s="85" t="s">
        <v>9365</v>
      </c>
      <c r="F4753" s="85" t="s">
        <v>3</v>
      </c>
      <c r="G4753" s="85">
        <v>1755928</v>
      </c>
      <c r="H4753" s="89"/>
      <c r="I4753" s="263" t="s">
        <v>724</v>
      </c>
      <c r="J4753" s="89"/>
      <c r="K4753" s="89"/>
      <c r="L4753" s="89"/>
      <c r="M4753" s="89"/>
      <c r="N4753" s="264">
        <v>0</v>
      </c>
      <c r="O4753" s="264">
        <v>1623.54</v>
      </c>
      <c r="P4753" s="89" t="s">
        <v>670</v>
      </c>
    </row>
    <row r="4754" spans="1:16" ht="51" hidden="1">
      <c r="A4754" s="261" t="s">
        <v>565</v>
      </c>
      <c r="B4754" s="89"/>
      <c r="C4754" s="262" t="s">
        <v>615</v>
      </c>
      <c r="D4754" s="84">
        <v>43649</v>
      </c>
      <c r="E4754" s="85" t="s">
        <v>9366</v>
      </c>
      <c r="F4754" s="85" t="s">
        <v>3</v>
      </c>
      <c r="G4754" s="85">
        <v>1755922</v>
      </c>
      <c r="H4754" s="89"/>
      <c r="I4754" s="263" t="s">
        <v>3287</v>
      </c>
      <c r="J4754" s="89"/>
      <c r="K4754" s="89"/>
      <c r="L4754" s="89"/>
      <c r="M4754" s="89"/>
      <c r="N4754" s="264">
        <v>0</v>
      </c>
      <c r="O4754" s="264">
        <v>1344.15</v>
      </c>
      <c r="P4754" s="89" t="s">
        <v>670</v>
      </c>
    </row>
    <row r="4755" spans="1:16" ht="38.25" hidden="1">
      <c r="A4755" s="261">
        <v>70</v>
      </c>
      <c r="B4755" s="89"/>
      <c r="C4755" s="262" t="s">
        <v>53</v>
      </c>
      <c r="D4755" s="84">
        <v>43649</v>
      </c>
      <c r="E4755" s="85" t="s">
        <v>9367</v>
      </c>
      <c r="F4755" s="85" t="s">
        <v>3</v>
      </c>
      <c r="G4755" s="85">
        <v>1755901</v>
      </c>
      <c r="H4755" s="89"/>
      <c r="I4755" s="263" t="s">
        <v>10961</v>
      </c>
      <c r="J4755" s="89"/>
      <c r="K4755" s="89"/>
      <c r="L4755" s="89"/>
      <c r="M4755" s="89"/>
      <c r="N4755" s="264">
        <v>0</v>
      </c>
      <c r="O4755" s="264">
        <v>180</v>
      </c>
      <c r="P4755" s="89" t="s">
        <v>670</v>
      </c>
    </row>
    <row r="4756" spans="1:16" ht="51" hidden="1">
      <c r="A4756" s="261">
        <v>41</v>
      </c>
      <c r="B4756" s="89"/>
      <c r="C4756" s="262" t="s">
        <v>47</v>
      </c>
      <c r="D4756" s="84">
        <v>43649</v>
      </c>
      <c r="E4756" s="85" t="s">
        <v>9368</v>
      </c>
      <c r="F4756" s="85" t="s">
        <v>3</v>
      </c>
      <c r="G4756" s="85">
        <v>1755665</v>
      </c>
      <c r="H4756" s="89"/>
      <c r="I4756" s="263" t="s">
        <v>10962</v>
      </c>
      <c r="J4756" s="89"/>
      <c r="K4756" s="89"/>
      <c r="L4756" s="89"/>
      <c r="M4756" s="89"/>
      <c r="N4756" s="264">
        <v>0</v>
      </c>
      <c r="O4756" s="264">
        <v>200</v>
      </c>
      <c r="P4756" s="89" t="s">
        <v>670</v>
      </c>
    </row>
    <row r="4757" spans="1:16" ht="51" hidden="1">
      <c r="A4757" s="261">
        <v>283</v>
      </c>
      <c r="B4757" s="89"/>
      <c r="C4757" s="262" t="s">
        <v>125</v>
      </c>
      <c r="D4757" s="84">
        <v>43649</v>
      </c>
      <c r="E4757" s="85" t="s">
        <v>9369</v>
      </c>
      <c r="F4757" s="85" t="s">
        <v>3</v>
      </c>
      <c r="G4757" s="85">
        <v>1755854</v>
      </c>
      <c r="H4757" s="89"/>
      <c r="I4757" s="263" t="s">
        <v>10963</v>
      </c>
      <c r="J4757" s="89"/>
      <c r="K4757" s="89"/>
      <c r="L4757" s="89"/>
      <c r="M4757" s="89"/>
      <c r="N4757" s="264">
        <v>0</v>
      </c>
      <c r="O4757" s="264">
        <v>279986.88</v>
      </c>
      <c r="P4757" s="89" t="s">
        <v>670</v>
      </c>
    </row>
    <row r="4758" spans="1:16" ht="51" hidden="1">
      <c r="A4758" s="261">
        <v>513</v>
      </c>
      <c r="B4758" s="89"/>
      <c r="C4758" s="262" t="s">
        <v>171</v>
      </c>
      <c r="D4758" s="84">
        <v>43649</v>
      </c>
      <c r="E4758" s="85" t="s">
        <v>9370</v>
      </c>
      <c r="F4758" s="85" t="s">
        <v>3</v>
      </c>
      <c r="G4758" s="85">
        <v>1755832</v>
      </c>
      <c r="H4758" s="89"/>
      <c r="I4758" s="263" t="s">
        <v>10964</v>
      </c>
      <c r="J4758" s="89"/>
      <c r="K4758" s="89"/>
      <c r="L4758" s="89"/>
      <c r="M4758" s="89"/>
      <c r="N4758" s="264">
        <v>0</v>
      </c>
      <c r="O4758" s="264">
        <v>192</v>
      </c>
      <c r="P4758" s="89" t="s">
        <v>670</v>
      </c>
    </row>
    <row r="4759" spans="1:16" ht="51" hidden="1">
      <c r="A4759" s="261">
        <v>513</v>
      </c>
      <c r="B4759" s="89"/>
      <c r="C4759" s="262" t="s">
        <v>171</v>
      </c>
      <c r="D4759" s="84">
        <v>43649</v>
      </c>
      <c r="E4759" s="85" t="s">
        <v>9371</v>
      </c>
      <c r="F4759" s="85" t="s">
        <v>3</v>
      </c>
      <c r="G4759" s="85">
        <v>1755828</v>
      </c>
      <c r="H4759" s="89"/>
      <c r="I4759" s="263" t="s">
        <v>10965</v>
      </c>
      <c r="J4759" s="89"/>
      <c r="K4759" s="89"/>
      <c r="L4759" s="89"/>
      <c r="M4759" s="89"/>
      <c r="N4759" s="264">
        <v>0</v>
      </c>
      <c r="O4759" s="264">
        <v>144.9</v>
      </c>
      <c r="P4759" s="89" t="s">
        <v>670</v>
      </c>
    </row>
    <row r="4760" spans="1:16" ht="63.75" hidden="1">
      <c r="A4760" s="261" t="s">
        <v>565</v>
      </c>
      <c r="B4760" s="89"/>
      <c r="C4760" s="262" t="s">
        <v>615</v>
      </c>
      <c r="D4760" s="84">
        <v>43649</v>
      </c>
      <c r="E4760" s="85" t="s">
        <v>9372</v>
      </c>
      <c r="F4760" s="85" t="s">
        <v>3</v>
      </c>
      <c r="G4760" s="85">
        <v>1755815</v>
      </c>
      <c r="H4760" s="89"/>
      <c r="I4760" s="263" t="s">
        <v>10966</v>
      </c>
      <c r="J4760" s="89"/>
      <c r="K4760" s="89"/>
      <c r="L4760" s="89"/>
      <c r="M4760" s="89"/>
      <c r="N4760" s="264">
        <v>0</v>
      </c>
      <c r="O4760" s="264">
        <v>16782.2</v>
      </c>
      <c r="P4760" s="89" t="s">
        <v>670</v>
      </c>
    </row>
    <row r="4761" spans="1:16" ht="63.75" hidden="1">
      <c r="A4761" s="261">
        <v>290</v>
      </c>
      <c r="B4761" s="89"/>
      <c r="C4761" s="262" t="s">
        <v>128</v>
      </c>
      <c r="D4761" s="84">
        <v>43649</v>
      </c>
      <c r="E4761" s="85" t="s">
        <v>9373</v>
      </c>
      <c r="F4761" s="85" t="s">
        <v>3</v>
      </c>
      <c r="G4761" s="85">
        <v>1755813</v>
      </c>
      <c r="H4761" s="89"/>
      <c r="I4761" s="263" t="s">
        <v>10967</v>
      </c>
      <c r="J4761" s="89"/>
      <c r="K4761" s="89"/>
      <c r="L4761" s="89"/>
      <c r="M4761" s="89"/>
      <c r="N4761" s="264">
        <v>0</v>
      </c>
      <c r="O4761" s="264">
        <v>665</v>
      </c>
      <c r="P4761" s="89" t="s">
        <v>670</v>
      </c>
    </row>
    <row r="4762" spans="1:16" ht="63.75" hidden="1">
      <c r="A4762" s="261">
        <v>290</v>
      </c>
      <c r="B4762" s="89"/>
      <c r="C4762" s="262" t="s">
        <v>128</v>
      </c>
      <c r="D4762" s="84">
        <v>43649</v>
      </c>
      <c r="E4762" s="85" t="s">
        <v>9374</v>
      </c>
      <c r="F4762" s="85" t="s">
        <v>3</v>
      </c>
      <c r="G4762" s="85">
        <v>1755811</v>
      </c>
      <c r="H4762" s="89"/>
      <c r="I4762" s="263" t="s">
        <v>10968</v>
      </c>
      <c r="J4762" s="89"/>
      <c r="K4762" s="89"/>
      <c r="L4762" s="89"/>
      <c r="M4762" s="89"/>
      <c r="N4762" s="264">
        <v>0</v>
      </c>
      <c r="O4762" s="264">
        <v>228</v>
      </c>
      <c r="P4762" s="89" t="s">
        <v>670</v>
      </c>
    </row>
    <row r="4763" spans="1:16" ht="63.75" hidden="1">
      <c r="A4763" s="261">
        <v>290</v>
      </c>
      <c r="B4763" s="89"/>
      <c r="C4763" s="262" t="s">
        <v>128</v>
      </c>
      <c r="D4763" s="84">
        <v>43649</v>
      </c>
      <c r="E4763" s="85" t="s">
        <v>9375</v>
      </c>
      <c r="F4763" s="85" t="s">
        <v>3</v>
      </c>
      <c r="G4763" s="85">
        <v>1755808</v>
      </c>
      <c r="H4763" s="89"/>
      <c r="I4763" s="263" t="s">
        <v>10969</v>
      </c>
      <c r="J4763" s="89"/>
      <c r="K4763" s="89"/>
      <c r="L4763" s="89"/>
      <c r="M4763" s="89"/>
      <c r="N4763" s="264">
        <v>0</v>
      </c>
      <c r="O4763" s="264">
        <v>1968.67</v>
      </c>
      <c r="P4763" s="89" t="s">
        <v>670</v>
      </c>
    </row>
    <row r="4764" spans="1:16" ht="63.75" hidden="1">
      <c r="A4764" s="261">
        <v>290</v>
      </c>
      <c r="B4764" s="89"/>
      <c r="C4764" s="262" t="s">
        <v>128</v>
      </c>
      <c r="D4764" s="84">
        <v>43649</v>
      </c>
      <c r="E4764" s="85" t="s">
        <v>9376</v>
      </c>
      <c r="F4764" s="85" t="s">
        <v>3</v>
      </c>
      <c r="G4764" s="85">
        <v>1755806</v>
      </c>
      <c r="H4764" s="89"/>
      <c r="I4764" s="263" t="s">
        <v>10970</v>
      </c>
      <c r="J4764" s="89"/>
      <c r="K4764" s="89"/>
      <c r="L4764" s="89"/>
      <c r="M4764" s="89"/>
      <c r="N4764" s="264">
        <v>0</v>
      </c>
      <c r="O4764" s="264">
        <v>675453.02</v>
      </c>
      <c r="P4764" s="89" t="s">
        <v>670</v>
      </c>
    </row>
    <row r="4765" spans="1:16" ht="51" hidden="1">
      <c r="A4765" s="261">
        <v>680</v>
      </c>
      <c r="B4765" s="89"/>
      <c r="C4765" s="262" t="s">
        <v>191</v>
      </c>
      <c r="D4765" s="84">
        <v>43649</v>
      </c>
      <c r="E4765" s="85" t="s">
        <v>9377</v>
      </c>
      <c r="F4765" s="85" t="s">
        <v>3</v>
      </c>
      <c r="G4765" s="85">
        <v>1755803</v>
      </c>
      <c r="H4765" s="89"/>
      <c r="I4765" s="263" t="s">
        <v>10971</v>
      </c>
      <c r="J4765" s="89"/>
      <c r="K4765" s="89"/>
      <c r="L4765" s="89"/>
      <c r="M4765" s="89"/>
      <c r="N4765" s="264">
        <v>0</v>
      </c>
      <c r="O4765" s="264">
        <v>2250</v>
      </c>
      <c r="P4765" s="89" t="s">
        <v>670</v>
      </c>
    </row>
    <row r="4766" spans="1:16" ht="51" hidden="1">
      <c r="A4766" s="261">
        <v>283</v>
      </c>
      <c r="B4766" s="89"/>
      <c r="C4766" s="262" t="s">
        <v>125</v>
      </c>
      <c r="D4766" s="84">
        <v>43649</v>
      </c>
      <c r="E4766" s="85" t="s">
        <v>9378</v>
      </c>
      <c r="F4766" s="85" t="s">
        <v>3</v>
      </c>
      <c r="G4766" s="85">
        <v>1755784</v>
      </c>
      <c r="H4766" s="89"/>
      <c r="I4766" s="263" t="s">
        <v>10972</v>
      </c>
      <c r="J4766" s="89"/>
      <c r="K4766" s="89"/>
      <c r="L4766" s="89"/>
      <c r="M4766" s="89"/>
      <c r="N4766" s="264">
        <v>0</v>
      </c>
      <c r="O4766" s="264">
        <v>0.18</v>
      </c>
      <c r="P4766" s="89" t="s">
        <v>670</v>
      </c>
    </row>
    <row r="4767" spans="1:16" ht="51" hidden="1">
      <c r="A4767" s="261">
        <v>513</v>
      </c>
      <c r="B4767" s="89"/>
      <c r="C4767" s="262" t="s">
        <v>171</v>
      </c>
      <c r="D4767" s="84">
        <v>43649</v>
      </c>
      <c r="E4767" s="85" t="s">
        <v>9379</v>
      </c>
      <c r="F4767" s="85" t="s">
        <v>3</v>
      </c>
      <c r="G4767" s="85">
        <v>1755694</v>
      </c>
      <c r="H4767" s="89"/>
      <c r="I4767" s="263" t="s">
        <v>10973</v>
      </c>
      <c r="J4767" s="89"/>
      <c r="K4767" s="89"/>
      <c r="L4767" s="89"/>
      <c r="M4767" s="89"/>
      <c r="N4767" s="264">
        <v>0</v>
      </c>
      <c r="O4767" s="264">
        <v>343</v>
      </c>
      <c r="P4767" s="89" t="s">
        <v>670</v>
      </c>
    </row>
    <row r="4768" spans="1:16" ht="63.75" hidden="1">
      <c r="A4768" s="261">
        <v>41</v>
      </c>
      <c r="B4768" s="89"/>
      <c r="C4768" s="262" t="s">
        <v>47</v>
      </c>
      <c r="D4768" s="84">
        <v>43649</v>
      </c>
      <c r="E4768" s="85" t="s">
        <v>9380</v>
      </c>
      <c r="F4768" s="85" t="s">
        <v>3</v>
      </c>
      <c r="G4768" s="85">
        <v>1755680</v>
      </c>
      <c r="H4768" s="89"/>
      <c r="I4768" s="263" t="s">
        <v>10974</v>
      </c>
      <c r="J4768" s="89"/>
      <c r="K4768" s="89"/>
      <c r="L4768" s="89"/>
      <c r="M4768" s="89"/>
      <c r="N4768" s="264">
        <v>0</v>
      </c>
      <c r="O4768" s="264">
        <v>429084</v>
      </c>
      <c r="P4768" s="89" t="s">
        <v>670</v>
      </c>
    </row>
    <row r="4769" spans="1:16" ht="38.25" hidden="1">
      <c r="A4769" s="261" t="s">
        <v>565</v>
      </c>
      <c r="B4769" s="89"/>
      <c r="C4769" s="262" t="s">
        <v>615</v>
      </c>
      <c r="D4769" s="84">
        <v>43649</v>
      </c>
      <c r="E4769" s="85" t="s">
        <v>9381</v>
      </c>
      <c r="F4769" s="85" t="s">
        <v>3</v>
      </c>
      <c r="G4769" s="85">
        <v>1755782</v>
      </c>
      <c r="H4769" s="89"/>
      <c r="I4769" s="263" t="s">
        <v>10975</v>
      </c>
      <c r="J4769" s="89"/>
      <c r="K4769" s="89"/>
      <c r="L4769" s="89"/>
      <c r="M4769" s="89"/>
      <c r="N4769" s="264">
        <v>0</v>
      </c>
      <c r="O4769" s="264">
        <v>18</v>
      </c>
      <c r="P4769" s="89" t="s">
        <v>670</v>
      </c>
    </row>
    <row r="4770" spans="1:16" ht="51" hidden="1">
      <c r="A4770" s="261">
        <v>47</v>
      </c>
      <c r="B4770" s="89"/>
      <c r="C4770" s="262" t="s">
        <v>49</v>
      </c>
      <c r="D4770" s="84">
        <v>43649</v>
      </c>
      <c r="E4770" s="85" t="s">
        <v>9382</v>
      </c>
      <c r="F4770" s="85" t="s">
        <v>3</v>
      </c>
      <c r="G4770" s="85">
        <v>1755779</v>
      </c>
      <c r="H4770" s="89"/>
      <c r="I4770" s="263" t="s">
        <v>10976</v>
      </c>
      <c r="J4770" s="89"/>
      <c r="K4770" s="89"/>
      <c r="L4770" s="89"/>
      <c r="M4770" s="89"/>
      <c r="N4770" s="264">
        <v>0</v>
      </c>
      <c r="O4770" s="264">
        <v>1292.75</v>
      </c>
      <c r="P4770" s="89" t="s">
        <v>670</v>
      </c>
    </row>
    <row r="4771" spans="1:16" ht="51" hidden="1">
      <c r="A4771" s="261">
        <v>526</v>
      </c>
      <c r="B4771" s="89"/>
      <c r="C4771" s="262" t="s">
        <v>610</v>
      </c>
      <c r="D4771" s="84">
        <v>43649</v>
      </c>
      <c r="E4771" s="85" t="s">
        <v>9383</v>
      </c>
      <c r="F4771" s="85" t="s">
        <v>3</v>
      </c>
      <c r="G4771" s="85">
        <v>1755778</v>
      </c>
      <c r="H4771" s="89"/>
      <c r="I4771" s="263" t="s">
        <v>7047</v>
      </c>
      <c r="J4771" s="89"/>
      <c r="K4771" s="89"/>
      <c r="L4771" s="89"/>
      <c r="M4771" s="89"/>
      <c r="N4771" s="264">
        <v>0</v>
      </c>
      <c r="O4771" s="264">
        <v>484.92</v>
      </c>
      <c r="P4771" s="89" t="s">
        <v>670</v>
      </c>
    </row>
    <row r="4772" spans="1:16" ht="63.75" hidden="1">
      <c r="A4772" s="261" t="s">
        <v>565</v>
      </c>
      <c r="B4772" s="89"/>
      <c r="C4772" s="262" t="s">
        <v>615</v>
      </c>
      <c r="D4772" s="84">
        <v>43649</v>
      </c>
      <c r="E4772" s="85" t="s">
        <v>9384</v>
      </c>
      <c r="F4772" s="85" t="s">
        <v>3</v>
      </c>
      <c r="G4772" s="85">
        <v>1755769</v>
      </c>
      <c r="H4772" s="89"/>
      <c r="I4772" s="263" t="s">
        <v>10977</v>
      </c>
      <c r="J4772" s="89"/>
      <c r="K4772" s="89"/>
      <c r="L4772" s="89"/>
      <c r="M4772" s="89"/>
      <c r="N4772" s="264">
        <v>0</v>
      </c>
      <c r="O4772" s="264">
        <v>683.61</v>
      </c>
      <c r="P4772" s="89" t="s">
        <v>670</v>
      </c>
    </row>
    <row r="4773" spans="1:16" ht="51" hidden="1">
      <c r="A4773" s="261" t="s">
        <v>565</v>
      </c>
      <c r="B4773" s="89"/>
      <c r="C4773" s="262" t="s">
        <v>615</v>
      </c>
      <c r="D4773" s="84">
        <v>43649</v>
      </c>
      <c r="E4773" s="85" t="s">
        <v>9385</v>
      </c>
      <c r="F4773" s="85" t="s">
        <v>3</v>
      </c>
      <c r="G4773" s="85">
        <v>1755765</v>
      </c>
      <c r="H4773" s="89"/>
      <c r="I4773" s="263" t="s">
        <v>10978</v>
      </c>
      <c r="J4773" s="89"/>
      <c r="K4773" s="89"/>
      <c r="L4773" s="89"/>
      <c r="M4773" s="89"/>
      <c r="N4773" s="264">
        <v>0</v>
      </c>
      <c r="O4773" s="264">
        <v>500.41</v>
      </c>
      <c r="P4773" s="89" t="s">
        <v>670</v>
      </c>
    </row>
    <row r="4774" spans="1:16" ht="63.75" hidden="1">
      <c r="A4774" s="261" t="s">
        <v>565</v>
      </c>
      <c r="B4774" s="89"/>
      <c r="C4774" s="262" t="s">
        <v>615</v>
      </c>
      <c r="D4774" s="84">
        <v>43649</v>
      </c>
      <c r="E4774" s="85" t="s">
        <v>9386</v>
      </c>
      <c r="F4774" s="85" t="s">
        <v>3</v>
      </c>
      <c r="G4774" s="85">
        <v>1755763</v>
      </c>
      <c r="H4774" s="89"/>
      <c r="I4774" s="263" t="s">
        <v>10979</v>
      </c>
      <c r="J4774" s="89"/>
      <c r="K4774" s="89"/>
      <c r="L4774" s="89"/>
      <c r="M4774" s="89"/>
      <c r="N4774" s="264">
        <v>0</v>
      </c>
      <c r="O4774" s="264">
        <v>793.46</v>
      </c>
      <c r="P4774" s="89" t="s">
        <v>670</v>
      </c>
    </row>
    <row r="4775" spans="1:16" ht="63.75" hidden="1">
      <c r="A4775" s="261" t="s">
        <v>565</v>
      </c>
      <c r="B4775" s="89"/>
      <c r="C4775" s="262" t="s">
        <v>615</v>
      </c>
      <c r="D4775" s="84">
        <v>43649</v>
      </c>
      <c r="E4775" s="85" t="s">
        <v>9387</v>
      </c>
      <c r="F4775" s="85" t="s">
        <v>3</v>
      </c>
      <c r="G4775" s="85">
        <v>1755762</v>
      </c>
      <c r="H4775" s="89"/>
      <c r="I4775" s="263" t="s">
        <v>10980</v>
      </c>
      <c r="J4775" s="89"/>
      <c r="K4775" s="89"/>
      <c r="L4775" s="89"/>
      <c r="M4775" s="89"/>
      <c r="N4775" s="264">
        <v>0</v>
      </c>
      <c r="O4775" s="264">
        <v>324.75</v>
      </c>
      <c r="P4775" s="89" t="s">
        <v>670</v>
      </c>
    </row>
    <row r="4776" spans="1:16" ht="51" hidden="1">
      <c r="A4776" s="261">
        <v>591</v>
      </c>
      <c r="B4776" s="89"/>
      <c r="C4776" s="262" t="s">
        <v>1364</v>
      </c>
      <c r="D4776" s="84">
        <v>43649</v>
      </c>
      <c r="E4776" s="85" t="s">
        <v>9388</v>
      </c>
      <c r="F4776" s="85" t="s">
        <v>3</v>
      </c>
      <c r="G4776" s="85">
        <v>1755671</v>
      </c>
      <c r="H4776" s="89"/>
      <c r="I4776" s="263" t="s">
        <v>7239</v>
      </c>
      <c r="J4776" s="89"/>
      <c r="K4776" s="89"/>
      <c r="L4776" s="89"/>
      <c r="M4776" s="89"/>
      <c r="N4776" s="264">
        <v>0</v>
      </c>
      <c r="O4776" s="264">
        <v>287.08</v>
      </c>
      <c r="P4776" s="89" t="s">
        <v>670</v>
      </c>
    </row>
    <row r="4777" spans="1:16" ht="63.75" hidden="1">
      <c r="A4777" s="261">
        <v>512</v>
      </c>
      <c r="B4777" s="89"/>
      <c r="C4777" s="262" t="s">
        <v>779</v>
      </c>
      <c r="D4777" s="84">
        <v>43649</v>
      </c>
      <c r="E4777" s="85" t="s">
        <v>9389</v>
      </c>
      <c r="F4777" s="85" t="s">
        <v>3</v>
      </c>
      <c r="G4777" s="85">
        <v>1755720</v>
      </c>
      <c r="H4777" s="89"/>
      <c r="I4777" s="263" t="s">
        <v>10981</v>
      </c>
      <c r="J4777" s="89"/>
      <c r="K4777" s="89"/>
      <c r="L4777" s="89"/>
      <c r="M4777" s="89"/>
      <c r="N4777" s="264">
        <v>0</v>
      </c>
      <c r="O4777" s="264">
        <v>140</v>
      </c>
      <c r="P4777" s="89" t="s">
        <v>670</v>
      </c>
    </row>
    <row r="4778" spans="1:16" ht="63.75" hidden="1">
      <c r="A4778" s="261">
        <v>512</v>
      </c>
      <c r="B4778" s="89"/>
      <c r="C4778" s="262" t="s">
        <v>779</v>
      </c>
      <c r="D4778" s="84">
        <v>43649</v>
      </c>
      <c r="E4778" s="85" t="s">
        <v>9390</v>
      </c>
      <c r="F4778" s="85" t="s">
        <v>3</v>
      </c>
      <c r="G4778" s="85">
        <v>1755721</v>
      </c>
      <c r="H4778" s="89"/>
      <c r="I4778" s="263" t="s">
        <v>10982</v>
      </c>
      <c r="J4778" s="89"/>
      <c r="K4778" s="89"/>
      <c r="L4778" s="89"/>
      <c r="M4778" s="89"/>
      <c r="N4778" s="264">
        <v>0</v>
      </c>
      <c r="O4778" s="264">
        <v>140</v>
      </c>
      <c r="P4778" s="89" t="s">
        <v>670</v>
      </c>
    </row>
    <row r="4779" spans="1:16" ht="51" hidden="1">
      <c r="A4779" s="261" t="s">
        <v>565</v>
      </c>
      <c r="B4779" s="89"/>
      <c r="C4779" s="262" t="s">
        <v>615</v>
      </c>
      <c r="D4779" s="84">
        <v>43649</v>
      </c>
      <c r="E4779" s="85" t="s">
        <v>9391</v>
      </c>
      <c r="F4779" s="85" t="s">
        <v>3</v>
      </c>
      <c r="G4779" s="85">
        <v>1755748</v>
      </c>
      <c r="H4779" s="89"/>
      <c r="I4779" s="263" t="s">
        <v>10983</v>
      </c>
      <c r="J4779" s="89"/>
      <c r="K4779" s="89"/>
      <c r="L4779" s="89"/>
      <c r="M4779" s="89"/>
      <c r="N4779" s="264">
        <v>0</v>
      </c>
      <c r="O4779" s="264">
        <v>382.61</v>
      </c>
      <c r="P4779" s="89" t="s">
        <v>670</v>
      </c>
    </row>
    <row r="4780" spans="1:16" ht="63.75" hidden="1">
      <c r="A4780" s="261" t="s">
        <v>565</v>
      </c>
      <c r="B4780" s="89"/>
      <c r="C4780" s="262" t="s">
        <v>615</v>
      </c>
      <c r="D4780" s="84">
        <v>43649</v>
      </c>
      <c r="E4780" s="85" t="s">
        <v>9392</v>
      </c>
      <c r="F4780" s="85" t="s">
        <v>3</v>
      </c>
      <c r="G4780" s="85">
        <v>1755750</v>
      </c>
      <c r="H4780" s="89"/>
      <c r="I4780" s="263" t="s">
        <v>10984</v>
      </c>
      <c r="J4780" s="89"/>
      <c r="K4780" s="89"/>
      <c r="L4780" s="89"/>
      <c r="M4780" s="89"/>
      <c r="N4780" s="264">
        <v>0</v>
      </c>
      <c r="O4780" s="264">
        <v>137.06</v>
      </c>
      <c r="P4780" s="89" t="s">
        <v>670</v>
      </c>
    </row>
    <row r="4781" spans="1:16" ht="51" hidden="1">
      <c r="A4781" s="261" t="s">
        <v>565</v>
      </c>
      <c r="B4781" s="89"/>
      <c r="C4781" s="262" t="s">
        <v>615</v>
      </c>
      <c r="D4781" s="84">
        <v>43649</v>
      </c>
      <c r="E4781" s="85" t="s">
        <v>9393</v>
      </c>
      <c r="F4781" s="85" t="s">
        <v>3</v>
      </c>
      <c r="G4781" s="85">
        <v>1755752</v>
      </c>
      <c r="H4781" s="89"/>
      <c r="I4781" s="263" t="s">
        <v>10985</v>
      </c>
      <c r="J4781" s="89"/>
      <c r="K4781" s="89"/>
      <c r="L4781" s="89"/>
      <c r="M4781" s="89"/>
      <c r="N4781" s="264">
        <v>0</v>
      </c>
      <c r="O4781" s="264">
        <v>2884.64</v>
      </c>
      <c r="P4781" s="89" t="s">
        <v>670</v>
      </c>
    </row>
    <row r="4782" spans="1:16" ht="63.75" hidden="1">
      <c r="A4782" s="261" t="s">
        <v>565</v>
      </c>
      <c r="B4782" s="89"/>
      <c r="C4782" s="262" t="s">
        <v>615</v>
      </c>
      <c r="D4782" s="84">
        <v>43649</v>
      </c>
      <c r="E4782" s="85" t="s">
        <v>9394</v>
      </c>
      <c r="F4782" s="85" t="s">
        <v>3</v>
      </c>
      <c r="G4782" s="85">
        <v>1755753</v>
      </c>
      <c r="H4782" s="89"/>
      <c r="I4782" s="263" t="s">
        <v>10986</v>
      </c>
      <c r="J4782" s="89"/>
      <c r="K4782" s="89"/>
      <c r="L4782" s="89"/>
      <c r="M4782" s="89"/>
      <c r="N4782" s="264">
        <v>0</v>
      </c>
      <c r="O4782" s="264">
        <v>1358.63</v>
      </c>
      <c r="P4782" s="89" t="s">
        <v>670</v>
      </c>
    </row>
    <row r="4783" spans="1:16" ht="51" hidden="1">
      <c r="A4783" s="261" t="s">
        <v>565</v>
      </c>
      <c r="B4783" s="89"/>
      <c r="C4783" s="262" t="s">
        <v>615</v>
      </c>
      <c r="D4783" s="84">
        <v>43649</v>
      </c>
      <c r="E4783" s="85" t="s">
        <v>9395</v>
      </c>
      <c r="F4783" s="85" t="s">
        <v>3</v>
      </c>
      <c r="G4783" s="85">
        <v>1755754</v>
      </c>
      <c r="H4783" s="89"/>
      <c r="I4783" s="263" t="s">
        <v>10987</v>
      </c>
      <c r="J4783" s="89"/>
      <c r="K4783" s="89"/>
      <c r="L4783" s="89"/>
      <c r="M4783" s="89"/>
      <c r="N4783" s="264">
        <v>0</v>
      </c>
      <c r="O4783" s="264">
        <v>101.27</v>
      </c>
      <c r="P4783" s="89" t="s">
        <v>670</v>
      </c>
    </row>
    <row r="4784" spans="1:16" ht="63.75" hidden="1">
      <c r="A4784" s="261" t="s">
        <v>565</v>
      </c>
      <c r="B4784" s="89"/>
      <c r="C4784" s="262" t="s">
        <v>615</v>
      </c>
      <c r="D4784" s="84">
        <v>43649</v>
      </c>
      <c r="E4784" s="85" t="s">
        <v>9396</v>
      </c>
      <c r="F4784" s="85" t="s">
        <v>3</v>
      </c>
      <c r="G4784" s="85">
        <v>1755756</v>
      </c>
      <c r="H4784" s="89"/>
      <c r="I4784" s="263" t="s">
        <v>10988</v>
      </c>
      <c r="J4784" s="89"/>
      <c r="K4784" s="89"/>
      <c r="L4784" s="89"/>
      <c r="M4784" s="89"/>
      <c r="N4784" s="264">
        <v>0</v>
      </c>
      <c r="O4784" s="264">
        <v>872.22</v>
      </c>
      <c r="P4784" s="89" t="s">
        <v>670</v>
      </c>
    </row>
    <row r="4785" spans="1:16" ht="51" hidden="1">
      <c r="A4785" s="261">
        <v>86</v>
      </c>
      <c r="B4785" s="89"/>
      <c r="C4785" s="262" t="s">
        <v>56</v>
      </c>
      <c r="D4785" s="84">
        <v>43649</v>
      </c>
      <c r="E4785" s="85" t="s">
        <v>9397</v>
      </c>
      <c r="F4785" s="85" t="s">
        <v>3</v>
      </c>
      <c r="G4785" s="85">
        <v>1755757</v>
      </c>
      <c r="H4785" s="89"/>
      <c r="I4785" s="263" t="s">
        <v>10989</v>
      </c>
      <c r="J4785" s="89"/>
      <c r="K4785" s="89"/>
      <c r="L4785" s="89"/>
      <c r="M4785" s="89"/>
      <c r="N4785" s="264">
        <v>0</v>
      </c>
      <c r="O4785" s="264">
        <v>1580.4</v>
      </c>
      <c r="P4785" s="89" t="s">
        <v>670</v>
      </c>
    </row>
    <row r="4786" spans="1:16" ht="51" hidden="1">
      <c r="A4786" s="261">
        <v>35</v>
      </c>
      <c r="B4786" s="89"/>
      <c r="C4786" s="262" t="s">
        <v>46</v>
      </c>
      <c r="D4786" s="84">
        <v>43650</v>
      </c>
      <c r="E4786" s="85" t="s">
        <v>9398</v>
      </c>
      <c r="F4786" s="85" t="s">
        <v>3</v>
      </c>
      <c r="G4786" s="85">
        <v>1756351</v>
      </c>
      <c r="H4786" s="89"/>
      <c r="I4786" s="263" t="s">
        <v>10990</v>
      </c>
      <c r="J4786" s="89"/>
      <c r="K4786" s="89"/>
      <c r="L4786" s="89"/>
      <c r="M4786" s="89"/>
      <c r="N4786" s="264">
        <v>0</v>
      </c>
      <c r="O4786" s="264">
        <v>400</v>
      </c>
      <c r="P4786" s="89" t="s">
        <v>670</v>
      </c>
    </row>
    <row r="4787" spans="1:16" ht="38.25" hidden="1">
      <c r="A4787" s="261" t="s">
        <v>565</v>
      </c>
      <c r="B4787" s="89"/>
      <c r="C4787" s="262" t="s">
        <v>615</v>
      </c>
      <c r="D4787" s="84">
        <v>43650</v>
      </c>
      <c r="E4787" s="85" t="s">
        <v>9399</v>
      </c>
      <c r="F4787" s="85" t="s">
        <v>3</v>
      </c>
      <c r="G4787" s="85">
        <v>1756335</v>
      </c>
      <c r="H4787" s="89"/>
      <c r="I4787" s="263" t="s">
        <v>10991</v>
      </c>
      <c r="J4787" s="89"/>
      <c r="K4787" s="89"/>
      <c r="L4787" s="89"/>
      <c r="M4787" s="89"/>
      <c r="N4787" s="264">
        <v>0</v>
      </c>
      <c r="O4787" s="264">
        <v>2097.7600000000002</v>
      </c>
      <c r="P4787" s="89" t="s">
        <v>670</v>
      </c>
    </row>
    <row r="4788" spans="1:16" ht="38.25" hidden="1">
      <c r="A4788" s="261" t="s">
        <v>565</v>
      </c>
      <c r="B4788" s="89"/>
      <c r="C4788" s="262" t="s">
        <v>615</v>
      </c>
      <c r="D4788" s="84">
        <v>43650</v>
      </c>
      <c r="E4788" s="85" t="s">
        <v>9400</v>
      </c>
      <c r="F4788" s="85" t="s">
        <v>3</v>
      </c>
      <c r="G4788" s="85">
        <v>1756333</v>
      </c>
      <c r="H4788" s="89"/>
      <c r="I4788" s="263" t="s">
        <v>10992</v>
      </c>
      <c r="J4788" s="89"/>
      <c r="K4788" s="89"/>
      <c r="L4788" s="89"/>
      <c r="M4788" s="89"/>
      <c r="N4788" s="264">
        <v>0</v>
      </c>
      <c r="O4788" s="264">
        <v>3437.4500000000003</v>
      </c>
      <c r="P4788" s="89" t="s">
        <v>670</v>
      </c>
    </row>
    <row r="4789" spans="1:16" ht="51" hidden="1">
      <c r="A4789" s="261">
        <v>526</v>
      </c>
      <c r="B4789" s="89"/>
      <c r="C4789" s="262" t="s">
        <v>610</v>
      </c>
      <c r="D4789" s="84">
        <v>43650</v>
      </c>
      <c r="E4789" s="85" t="s">
        <v>9401</v>
      </c>
      <c r="F4789" s="85" t="s">
        <v>3</v>
      </c>
      <c r="G4789" s="85">
        <v>1756310</v>
      </c>
      <c r="H4789" s="89"/>
      <c r="I4789" s="263" t="s">
        <v>10993</v>
      </c>
      <c r="J4789" s="89"/>
      <c r="K4789" s="89"/>
      <c r="L4789" s="89"/>
      <c r="M4789" s="89"/>
      <c r="N4789" s="264">
        <v>0</v>
      </c>
      <c r="O4789" s="264">
        <v>379.53000000000003</v>
      </c>
      <c r="P4789" s="89" t="s">
        <v>670</v>
      </c>
    </row>
    <row r="4790" spans="1:16" ht="38.25" hidden="1">
      <c r="A4790" s="261" t="s">
        <v>565</v>
      </c>
      <c r="B4790" s="89"/>
      <c r="C4790" s="262" t="s">
        <v>615</v>
      </c>
      <c r="D4790" s="84">
        <v>43650</v>
      </c>
      <c r="E4790" s="85" t="s">
        <v>9402</v>
      </c>
      <c r="F4790" s="85" t="s">
        <v>3</v>
      </c>
      <c r="G4790" s="85">
        <v>1756305</v>
      </c>
      <c r="H4790" s="89"/>
      <c r="I4790" s="263" t="s">
        <v>10994</v>
      </c>
      <c r="J4790" s="89"/>
      <c r="K4790" s="89"/>
      <c r="L4790" s="89"/>
      <c r="M4790" s="89"/>
      <c r="N4790" s="264">
        <v>0</v>
      </c>
      <c r="O4790" s="264">
        <v>174.72</v>
      </c>
      <c r="P4790" s="89" t="s">
        <v>670</v>
      </c>
    </row>
    <row r="4791" spans="1:16" ht="51" hidden="1">
      <c r="A4791" s="261">
        <v>46</v>
      </c>
      <c r="B4791" s="89"/>
      <c r="C4791" s="262" t="s">
        <v>48</v>
      </c>
      <c r="D4791" s="84">
        <v>43650</v>
      </c>
      <c r="E4791" s="85" t="s">
        <v>9403</v>
      </c>
      <c r="F4791" s="85" t="s">
        <v>3</v>
      </c>
      <c r="G4791" s="85">
        <v>1756297</v>
      </c>
      <c r="H4791" s="89"/>
      <c r="I4791" s="263" t="s">
        <v>10995</v>
      </c>
      <c r="J4791" s="89"/>
      <c r="K4791" s="89"/>
      <c r="L4791" s="89"/>
      <c r="M4791" s="89"/>
      <c r="N4791" s="264">
        <v>0</v>
      </c>
      <c r="O4791" s="264">
        <v>3750</v>
      </c>
      <c r="P4791" s="89" t="s">
        <v>670</v>
      </c>
    </row>
    <row r="4792" spans="1:16" ht="51" hidden="1">
      <c r="A4792" s="261">
        <v>46</v>
      </c>
      <c r="B4792" s="89"/>
      <c r="C4792" s="262" t="s">
        <v>48</v>
      </c>
      <c r="D4792" s="84">
        <v>43650</v>
      </c>
      <c r="E4792" s="85" t="s">
        <v>9404</v>
      </c>
      <c r="F4792" s="85" t="s">
        <v>3</v>
      </c>
      <c r="G4792" s="85">
        <v>1756284</v>
      </c>
      <c r="H4792" s="89"/>
      <c r="I4792" s="263" t="s">
        <v>10996</v>
      </c>
      <c r="J4792" s="89"/>
      <c r="K4792" s="89"/>
      <c r="L4792" s="89"/>
      <c r="M4792" s="89"/>
      <c r="N4792" s="264">
        <v>0</v>
      </c>
      <c r="O4792" s="264">
        <v>15000</v>
      </c>
      <c r="P4792" s="89" t="s">
        <v>670</v>
      </c>
    </row>
    <row r="4793" spans="1:16" ht="51" hidden="1">
      <c r="A4793" s="261">
        <v>81</v>
      </c>
      <c r="B4793" s="89"/>
      <c r="C4793" s="262" t="s">
        <v>55</v>
      </c>
      <c r="D4793" s="84">
        <v>43650</v>
      </c>
      <c r="E4793" s="85" t="s">
        <v>9405</v>
      </c>
      <c r="F4793" s="85" t="s">
        <v>3</v>
      </c>
      <c r="G4793" s="85">
        <v>1756283</v>
      </c>
      <c r="H4793" s="89"/>
      <c r="I4793" s="263" t="s">
        <v>10997</v>
      </c>
      <c r="J4793" s="89"/>
      <c r="K4793" s="89"/>
      <c r="L4793" s="89"/>
      <c r="M4793" s="89"/>
      <c r="N4793" s="264">
        <v>0</v>
      </c>
      <c r="O4793" s="264">
        <v>844.21</v>
      </c>
      <c r="P4793" s="89" t="s">
        <v>670</v>
      </c>
    </row>
    <row r="4794" spans="1:16" ht="38.25" hidden="1">
      <c r="A4794" s="261" t="s">
        <v>565</v>
      </c>
      <c r="B4794" s="89"/>
      <c r="C4794" s="262" t="s">
        <v>615</v>
      </c>
      <c r="D4794" s="84">
        <v>43650</v>
      </c>
      <c r="E4794" s="85" t="s">
        <v>9406</v>
      </c>
      <c r="F4794" s="85" t="s">
        <v>3</v>
      </c>
      <c r="G4794" s="85">
        <v>1756257</v>
      </c>
      <c r="H4794" s="89"/>
      <c r="I4794" s="263" t="s">
        <v>10998</v>
      </c>
      <c r="J4794" s="89"/>
      <c r="K4794" s="89"/>
      <c r="L4794" s="89"/>
      <c r="M4794" s="89"/>
      <c r="N4794" s="264">
        <v>0</v>
      </c>
      <c r="O4794" s="264">
        <v>2970.46</v>
      </c>
      <c r="P4794" s="89" t="s">
        <v>670</v>
      </c>
    </row>
    <row r="4795" spans="1:16" ht="38.25" hidden="1">
      <c r="A4795" s="261" t="s">
        <v>565</v>
      </c>
      <c r="B4795" s="89"/>
      <c r="C4795" s="262" t="s">
        <v>615</v>
      </c>
      <c r="D4795" s="84">
        <v>43650</v>
      </c>
      <c r="E4795" s="85" t="s">
        <v>9407</v>
      </c>
      <c r="F4795" s="85" t="s">
        <v>3</v>
      </c>
      <c r="G4795" s="85">
        <v>1756256</v>
      </c>
      <c r="H4795" s="89"/>
      <c r="I4795" s="263" t="s">
        <v>10999</v>
      </c>
      <c r="J4795" s="89"/>
      <c r="K4795" s="89"/>
      <c r="L4795" s="89"/>
      <c r="M4795" s="89"/>
      <c r="N4795" s="264">
        <v>0</v>
      </c>
      <c r="O4795" s="264">
        <v>575.79</v>
      </c>
      <c r="P4795" s="89" t="s">
        <v>670</v>
      </c>
    </row>
    <row r="4796" spans="1:16" ht="38.25" hidden="1">
      <c r="A4796" s="261" t="s">
        <v>565</v>
      </c>
      <c r="B4796" s="89"/>
      <c r="C4796" s="262" t="s">
        <v>615</v>
      </c>
      <c r="D4796" s="84">
        <v>43650</v>
      </c>
      <c r="E4796" s="85" t="s">
        <v>9408</v>
      </c>
      <c r="F4796" s="85" t="s">
        <v>3</v>
      </c>
      <c r="G4796" s="85">
        <v>1756254</v>
      </c>
      <c r="H4796" s="89"/>
      <c r="I4796" s="263" t="s">
        <v>11000</v>
      </c>
      <c r="J4796" s="89"/>
      <c r="K4796" s="89"/>
      <c r="L4796" s="89"/>
      <c r="M4796" s="89"/>
      <c r="N4796" s="264">
        <v>0</v>
      </c>
      <c r="O4796" s="264">
        <v>1207.6000000000001</v>
      </c>
      <c r="P4796" s="89" t="s">
        <v>670</v>
      </c>
    </row>
    <row r="4797" spans="1:16" ht="51" hidden="1">
      <c r="A4797" s="261" t="s">
        <v>565</v>
      </c>
      <c r="B4797" s="89"/>
      <c r="C4797" s="262" t="s">
        <v>615</v>
      </c>
      <c r="D4797" s="84">
        <v>43650</v>
      </c>
      <c r="E4797" s="85" t="s">
        <v>9409</v>
      </c>
      <c r="F4797" s="85" t="s">
        <v>3</v>
      </c>
      <c r="G4797" s="85">
        <v>1756432</v>
      </c>
      <c r="H4797" s="89"/>
      <c r="I4797" s="263" t="s">
        <v>11001</v>
      </c>
      <c r="J4797" s="89"/>
      <c r="K4797" s="89"/>
      <c r="L4797" s="89"/>
      <c r="M4797" s="89"/>
      <c r="N4797" s="264">
        <v>0</v>
      </c>
      <c r="O4797" s="264">
        <v>5</v>
      </c>
      <c r="P4797" s="89" t="s">
        <v>670</v>
      </c>
    </row>
    <row r="4798" spans="1:16" ht="63.75" hidden="1">
      <c r="A4798" s="261">
        <v>10</v>
      </c>
      <c r="B4798" s="89"/>
      <c r="C4798" s="262" t="s">
        <v>41</v>
      </c>
      <c r="D4798" s="84">
        <v>43650</v>
      </c>
      <c r="E4798" s="85" t="s">
        <v>9410</v>
      </c>
      <c r="F4798" s="85" t="s">
        <v>3</v>
      </c>
      <c r="G4798" s="85">
        <v>1756427</v>
      </c>
      <c r="H4798" s="89"/>
      <c r="I4798" s="263" t="s">
        <v>11002</v>
      </c>
      <c r="J4798" s="89"/>
      <c r="K4798" s="89"/>
      <c r="L4798" s="89"/>
      <c r="M4798" s="89"/>
      <c r="N4798" s="264">
        <v>0</v>
      </c>
      <c r="O4798" s="264">
        <v>20474.650000000001</v>
      </c>
      <c r="P4798" s="89" t="s">
        <v>670</v>
      </c>
    </row>
    <row r="4799" spans="1:16" ht="51" hidden="1">
      <c r="A4799" s="261">
        <v>41</v>
      </c>
      <c r="B4799" s="89"/>
      <c r="C4799" s="262" t="s">
        <v>47</v>
      </c>
      <c r="D4799" s="84">
        <v>43650</v>
      </c>
      <c r="E4799" s="85" t="s">
        <v>9411</v>
      </c>
      <c r="F4799" s="85" t="s">
        <v>3</v>
      </c>
      <c r="G4799" s="85">
        <v>1756424</v>
      </c>
      <c r="H4799" s="89"/>
      <c r="I4799" s="263" t="s">
        <v>11003</v>
      </c>
      <c r="J4799" s="89"/>
      <c r="K4799" s="89"/>
      <c r="L4799" s="89"/>
      <c r="M4799" s="89"/>
      <c r="N4799" s="264">
        <v>0</v>
      </c>
      <c r="O4799" s="264">
        <v>20</v>
      </c>
      <c r="P4799" s="89" t="s">
        <v>670</v>
      </c>
    </row>
    <row r="4800" spans="1:16" ht="51" hidden="1">
      <c r="A4800" s="261">
        <v>293</v>
      </c>
      <c r="B4800" s="89"/>
      <c r="C4800" s="262" t="s">
        <v>131</v>
      </c>
      <c r="D4800" s="84">
        <v>43650</v>
      </c>
      <c r="E4800" s="85" t="s">
        <v>9412</v>
      </c>
      <c r="F4800" s="85" t="s">
        <v>3</v>
      </c>
      <c r="G4800" s="85">
        <v>1756420</v>
      </c>
      <c r="H4800" s="89"/>
      <c r="I4800" s="263" t="s">
        <v>11004</v>
      </c>
      <c r="J4800" s="89"/>
      <c r="K4800" s="89"/>
      <c r="L4800" s="89"/>
      <c r="M4800" s="89"/>
      <c r="N4800" s="264">
        <v>0</v>
      </c>
      <c r="O4800" s="264">
        <v>185.5</v>
      </c>
      <c r="P4800" s="89" t="s">
        <v>670</v>
      </c>
    </row>
    <row r="4801" spans="1:16" ht="51" hidden="1">
      <c r="A4801" s="261" t="s">
        <v>565</v>
      </c>
      <c r="B4801" s="89"/>
      <c r="C4801" s="262" t="s">
        <v>615</v>
      </c>
      <c r="D4801" s="84">
        <v>43650</v>
      </c>
      <c r="E4801" s="85" t="s">
        <v>9413</v>
      </c>
      <c r="F4801" s="85" t="s">
        <v>3</v>
      </c>
      <c r="G4801" s="85">
        <v>1756393</v>
      </c>
      <c r="H4801" s="89"/>
      <c r="I4801" s="263" t="s">
        <v>11005</v>
      </c>
      <c r="J4801" s="89"/>
      <c r="K4801" s="89"/>
      <c r="L4801" s="89"/>
      <c r="M4801" s="89"/>
      <c r="N4801" s="264">
        <v>0</v>
      </c>
      <c r="O4801" s="264">
        <v>0.03</v>
      </c>
      <c r="P4801" s="89" t="s">
        <v>741</v>
      </c>
    </row>
    <row r="4802" spans="1:16" ht="51" hidden="1">
      <c r="A4802" s="261">
        <v>132</v>
      </c>
      <c r="B4802" s="89"/>
      <c r="C4802" s="262" t="s">
        <v>68</v>
      </c>
      <c r="D4802" s="84">
        <v>43650</v>
      </c>
      <c r="E4802" s="85" t="s">
        <v>9414</v>
      </c>
      <c r="F4802" s="85" t="s">
        <v>3</v>
      </c>
      <c r="G4802" s="85">
        <v>1756386</v>
      </c>
      <c r="H4802" s="89"/>
      <c r="I4802" s="263" t="s">
        <v>11006</v>
      </c>
      <c r="J4802" s="89"/>
      <c r="K4802" s="89"/>
      <c r="L4802" s="89"/>
      <c r="M4802" s="89"/>
      <c r="N4802" s="264">
        <v>0</v>
      </c>
      <c r="O4802" s="264">
        <v>371</v>
      </c>
      <c r="P4802" s="89" t="s">
        <v>670</v>
      </c>
    </row>
    <row r="4803" spans="1:16" ht="38.25" hidden="1">
      <c r="A4803" s="261" t="s">
        <v>565</v>
      </c>
      <c r="B4803" s="89"/>
      <c r="C4803" s="262" t="s">
        <v>615</v>
      </c>
      <c r="D4803" s="84">
        <v>43650</v>
      </c>
      <c r="E4803" s="85" t="s">
        <v>9415</v>
      </c>
      <c r="F4803" s="85" t="s">
        <v>3</v>
      </c>
      <c r="G4803" s="85">
        <v>1756367</v>
      </c>
      <c r="H4803" s="89"/>
      <c r="I4803" s="263" t="s">
        <v>3123</v>
      </c>
      <c r="J4803" s="89"/>
      <c r="K4803" s="89"/>
      <c r="L4803" s="89"/>
      <c r="M4803" s="89"/>
      <c r="N4803" s="264">
        <v>0</v>
      </c>
      <c r="O4803" s="264">
        <v>500</v>
      </c>
      <c r="P4803" s="89" t="s">
        <v>670</v>
      </c>
    </row>
    <row r="4804" spans="1:16" ht="51" hidden="1">
      <c r="A4804" s="261">
        <v>378</v>
      </c>
      <c r="B4804" s="89"/>
      <c r="C4804" s="262" t="s">
        <v>639</v>
      </c>
      <c r="D4804" s="84">
        <v>43650</v>
      </c>
      <c r="E4804" s="85" t="s">
        <v>9416</v>
      </c>
      <c r="F4804" s="85" t="s">
        <v>3</v>
      </c>
      <c r="G4804" s="85">
        <v>1756365</v>
      </c>
      <c r="H4804" s="89"/>
      <c r="I4804" s="263" t="s">
        <v>11007</v>
      </c>
      <c r="J4804" s="89"/>
      <c r="K4804" s="89"/>
      <c r="L4804" s="89"/>
      <c r="M4804" s="89"/>
      <c r="N4804" s="264">
        <v>0</v>
      </c>
      <c r="O4804" s="264">
        <v>576.95000000000005</v>
      </c>
      <c r="P4804" s="89" t="s">
        <v>670</v>
      </c>
    </row>
    <row r="4805" spans="1:16" ht="51" hidden="1">
      <c r="A4805" s="261">
        <v>378</v>
      </c>
      <c r="B4805" s="89"/>
      <c r="C4805" s="262" t="s">
        <v>639</v>
      </c>
      <c r="D4805" s="84">
        <v>43650</v>
      </c>
      <c r="E4805" s="85" t="s">
        <v>9417</v>
      </c>
      <c r="F4805" s="85" t="s">
        <v>3</v>
      </c>
      <c r="G4805" s="85">
        <v>1756364</v>
      </c>
      <c r="H4805" s="89"/>
      <c r="I4805" s="263" t="s">
        <v>11008</v>
      </c>
      <c r="J4805" s="89"/>
      <c r="K4805" s="89"/>
      <c r="L4805" s="89"/>
      <c r="M4805" s="89"/>
      <c r="N4805" s="264">
        <v>0</v>
      </c>
      <c r="O4805" s="264">
        <v>530.04999999999995</v>
      </c>
      <c r="P4805" s="89" t="s">
        <v>670</v>
      </c>
    </row>
    <row r="4806" spans="1:16" ht="63.75" hidden="1">
      <c r="A4806" s="261">
        <v>41</v>
      </c>
      <c r="B4806" s="89"/>
      <c r="C4806" s="262" t="s">
        <v>47</v>
      </c>
      <c r="D4806" s="84">
        <v>43650</v>
      </c>
      <c r="E4806" s="85" t="s">
        <v>9418</v>
      </c>
      <c r="F4806" s="85" t="s">
        <v>3</v>
      </c>
      <c r="G4806" s="85">
        <v>1756249</v>
      </c>
      <c r="H4806" s="89"/>
      <c r="I4806" s="263" t="s">
        <v>11009</v>
      </c>
      <c r="J4806" s="89"/>
      <c r="K4806" s="89"/>
      <c r="L4806" s="89"/>
      <c r="M4806" s="89"/>
      <c r="N4806" s="264">
        <v>0</v>
      </c>
      <c r="O4806" s="264">
        <v>353916</v>
      </c>
      <c r="P4806" s="89" t="s">
        <v>670</v>
      </c>
    </row>
    <row r="4807" spans="1:16" ht="51" hidden="1">
      <c r="A4807" s="261" t="s">
        <v>565</v>
      </c>
      <c r="B4807" s="89"/>
      <c r="C4807" s="262" t="s">
        <v>615</v>
      </c>
      <c r="D4807" s="84">
        <v>43650</v>
      </c>
      <c r="E4807" s="85" t="s">
        <v>9419</v>
      </c>
      <c r="F4807" s="85" t="s">
        <v>3</v>
      </c>
      <c r="G4807" s="85">
        <v>1756217</v>
      </c>
      <c r="H4807" s="89"/>
      <c r="I4807" s="263" t="s">
        <v>11010</v>
      </c>
      <c r="J4807" s="89"/>
      <c r="K4807" s="89"/>
      <c r="L4807" s="89"/>
      <c r="M4807" s="89"/>
      <c r="N4807" s="264">
        <v>0</v>
      </c>
      <c r="O4807" s="264">
        <v>5440</v>
      </c>
      <c r="P4807" s="89" t="s">
        <v>670</v>
      </c>
    </row>
    <row r="4808" spans="1:16" ht="51" hidden="1">
      <c r="A4808" s="261" t="s">
        <v>565</v>
      </c>
      <c r="B4808" s="89"/>
      <c r="C4808" s="262" t="s">
        <v>615</v>
      </c>
      <c r="D4808" s="84">
        <v>43650</v>
      </c>
      <c r="E4808" s="85" t="s">
        <v>9420</v>
      </c>
      <c r="F4808" s="85" t="s">
        <v>3</v>
      </c>
      <c r="G4808" s="85">
        <v>1756215</v>
      </c>
      <c r="H4808" s="89"/>
      <c r="I4808" s="263" t="s">
        <v>11011</v>
      </c>
      <c r="J4808" s="89"/>
      <c r="K4808" s="89"/>
      <c r="L4808" s="89"/>
      <c r="M4808" s="89"/>
      <c r="N4808" s="264">
        <v>0</v>
      </c>
      <c r="O4808" s="264">
        <v>3039.25</v>
      </c>
      <c r="P4808" s="89" t="s">
        <v>670</v>
      </c>
    </row>
    <row r="4809" spans="1:16" ht="51" hidden="1">
      <c r="A4809" s="261" t="s">
        <v>565</v>
      </c>
      <c r="B4809" s="89"/>
      <c r="C4809" s="262" t="s">
        <v>615</v>
      </c>
      <c r="D4809" s="84">
        <v>43650</v>
      </c>
      <c r="E4809" s="85" t="s">
        <v>9421</v>
      </c>
      <c r="F4809" s="85" t="s">
        <v>3</v>
      </c>
      <c r="G4809" s="85">
        <v>1756213</v>
      </c>
      <c r="H4809" s="89"/>
      <c r="I4809" s="263" t="s">
        <v>11012</v>
      </c>
      <c r="J4809" s="89"/>
      <c r="K4809" s="89"/>
      <c r="L4809" s="89"/>
      <c r="M4809" s="89"/>
      <c r="N4809" s="264">
        <v>0</v>
      </c>
      <c r="O4809" s="264">
        <v>4473.82</v>
      </c>
      <c r="P4809" s="89" t="s">
        <v>670</v>
      </c>
    </row>
    <row r="4810" spans="1:16" ht="51" hidden="1">
      <c r="A4810" s="261" t="s">
        <v>565</v>
      </c>
      <c r="B4810" s="89"/>
      <c r="C4810" s="262" t="s">
        <v>615</v>
      </c>
      <c r="D4810" s="84">
        <v>43650</v>
      </c>
      <c r="E4810" s="85" t="s">
        <v>9422</v>
      </c>
      <c r="F4810" s="85" t="s">
        <v>3</v>
      </c>
      <c r="G4810" s="85">
        <v>1756212</v>
      </c>
      <c r="H4810" s="89"/>
      <c r="I4810" s="263" t="s">
        <v>11013</v>
      </c>
      <c r="J4810" s="89"/>
      <c r="K4810" s="89"/>
      <c r="L4810" s="89"/>
      <c r="M4810" s="89"/>
      <c r="N4810" s="264">
        <v>0</v>
      </c>
      <c r="O4810" s="264">
        <v>3500</v>
      </c>
      <c r="P4810" s="89" t="s">
        <v>670</v>
      </c>
    </row>
    <row r="4811" spans="1:16" ht="51" hidden="1">
      <c r="A4811" s="261" t="s">
        <v>565</v>
      </c>
      <c r="B4811" s="89"/>
      <c r="C4811" s="262" t="s">
        <v>615</v>
      </c>
      <c r="D4811" s="84">
        <v>43650</v>
      </c>
      <c r="E4811" s="85" t="s">
        <v>9423</v>
      </c>
      <c r="F4811" s="85" t="s">
        <v>3</v>
      </c>
      <c r="G4811" s="85">
        <v>1756210</v>
      </c>
      <c r="H4811" s="89"/>
      <c r="I4811" s="263" t="s">
        <v>11014</v>
      </c>
      <c r="J4811" s="89"/>
      <c r="K4811" s="89"/>
      <c r="L4811" s="89"/>
      <c r="M4811" s="89"/>
      <c r="N4811" s="264">
        <v>0</v>
      </c>
      <c r="O4811" s="264">
        <v>3500</v>
      </c>
      <c r="P4811" s="89" t="s">
        <v>670</v>
      </c>
    </row>
    <row r="4812" spans="1:16" ht="51" hidden="1">
      <c r="A4812" s="261" t="s">
        <v>565</v>
      </c>
      <c r="B4812" s="89"/>
      <c r="C4812" s="262" t="s">
        <v>615</v>
      </c>
      <c r="D4812" s="84">
        <v>43650</v>
      </c>
      <c r="E4812" s="85" t="s">
        <v>9424</v>
      </c>
      <c r="F4812" s="85" t="s">
        <v>3</v>
      </c>
      <c r="G4812" s="85">
        <v>1756207</v>
      </c>
      <c r="H4812" s="89"/>
      <c r="I4812" s="263" t="s">
        <v>11015</v>
      </c>
      <c r="J4812" s="89"/>
      <c r="K4812" s="89"/>
      <c r="L4812" s="89"/>
      <c r="M4812" s="89"/>
      <c r="N4812" s="264">
        <v>0</v>
      </c>
      <c r="O4812" s="264">
        <v>72395.070000000007</v>
      </c>
      <c r="P4812" s="89" t="s">
        <v>670</v>
      </c>
    </row>
    <row r="4813" spans="1:16" ht="51" hidden="1">
      <c r="A4813" s="261">
        <v>35</v>
      </c>
      <c r="B4813" s="89"/>
      <c r="C4813" s="262" t="s">
        <v>46</v>
      </c>
      <c r="D4813" s="84">
        <v>43650</v>
      </c>
      <c r="E4813" s="85" t="s">
        <v>9425</v>
      </c>
      <c r="F4813" s="85" t="s">
        <v>3</v>
      </c>
      <c r="G4813" s="85">
        <v>1756176</v>
      </c>
      <c r="H4813" s="89"/>
      <c r="I4813" s="263" t="s">
        <v>11016</v>
      </c>
      <c r="J4813" s="89"/>
      <c r="K4813" s="89"/>
      <c r="L4813" s="89"/>
      <c r="M4813" s="89"/>
      <c r="N4813" s="264">
        <v>0</v>
      </c>
      <c r="O4813" s="264">
        <v>2644.61</v>
      </c>
      <c r="P4813" s="89" t="s">
        <v>670</v>
      </c>
    </row>
    <row r="4814" spans="1:16" ht="51" hidden="1">
      <c r="A4814" s="261" t="s">
        <v>565</v>
      </c>
      <c r="B4814" s="89"/>
      <c r="C4814" s="262" t="s">
        <v>615</v>
      </c>
      <c r="D4814" s="84">
        <v>43650</v>
      </c>
      <c r="E4814" s="85" t="s">
        <v>9426</v>
      </c>
      <c r="F4814" s="85" t="s">
        <v>3</v>
      </c>
      <c r="G4814" s="85">
        <v>1756174</v>
      </c>
      <c r="H4814" s="89"/>
      <c r="I4814" s="263" t="s">
        <v>11017</v>
      </c>
      <c r="J4814" s="89"/>
      <c r="K4814" s="89"/>
      <c r="L4814" s="89"/>
      <c r="M4814" s="89"/>
      <c r="N4814" s="264">
        <v>0</v>
      </c>
      <c r="O4814" s="264">
        <v>19369.53</v>
      </c>
      <c r="P4814" s="89" t="s">
        <v>670</v>
      </c>
    </row>
    <row r="4815" spans="1:16" ht="38.25" hidden="1">
      <c r="A4815" s="261" t="s">
        <v>565</v>
      </c>
      <c r="B4815" s="89"/>
      <c r="C4815" s="262" t="s">
        <v>615</v>
      </c>
      <c r="D4815" s="84">
        <v>43650</v>
      </c>
      <c r="E4815" s="85" t="s">
        <v>9427</v>
      </c>
      <c r="F4815" s="85" t="s">
        <v>3</v>
      </c>
      <c r="G4815" s="85">
        <v>1756253</v>
      </c>
      <c r="H4815" s="89"/>
      <c r="I4815" s="263" t="s">
        <v>11018</v>
      </c>
      <c r="J4815" s="89"/>
      <c r="K4815" s="89"/>
      <c r="L4815" s="89"/>
      <c r="M4815" s="89"/>
      <c r="N4815" s="264">
        <v>0</v>
      </c>
      <c r="O4815" s="264">
        <v>454.5</v>
      </c>
      <c r="P4815" s="89" t="s">
        <v>670</v>
      </c>
    </row>
    <row r="4816" spans="1:16" ht="38.25" hidden="1">
      <c r="A4816" s="261" t="s">
        <v>565</v>
      </c>
      <c r="B4816" s="89"/>
      <c r="C4816" s="262" t="s">
        <v>615</v>
      </c>
      <c r="D4816" s="84">
        <v>43650</v>
      </c>
      <c r="E4816" s="85" t="s">
        <v>9428</v>
      </c>
      <c r="F4816" s="85" t="s">
        <v>3</v>
      </c>
      <c r="G4816" s="85">
        <v>1756252</v>
      </c>
      <c r="H4816" s="89"/>
      <c r="I4816" s="263" t="s">
        <v>11019</v>
      </c>
      <c r="J4816" s="89"/>
      <c r="K4816" s="89"/>
      <c r="L4816" s="89"/>
      <c r="M4816" s="89"/>
      <c r="N4816" s="264">
        <v>0</v>
      </c>
      <c r="O4816" s="264">
        <v>5.7</v>
      </c>
      <c r="P4816" s="89" t="s">
        <v>670</v>
      </c>
    </row>
    <row r="4817" spans="1:16" ht="38.25" hidden="1">
      <c r="A4817" s="261" t="s">
        <v>565</v>
      </c>
      <c r="B4817" s="89"/>
      <c r="C4817" s="262" t="s">
        <v>615</v>
      </c>
      <c r="D4817" s="84">
        <v>43650</v>
      </c>
      <c r="E4817" s="85" t="s">
        <v>9429</v>
      </c>
      <c r="F4817" s="85" t="s">
        <v>3</v>
      </c>
      <c r="G4817" s="85">
        <v>1756251</v>
      </c>
      <c r="H4817" s="89"/>
      <c r="I4817" s="263" t="s">
        <v>712</v>
      </c>
      <c r="J4817" s="89"/>
      <c r="K4817" s="89"/>
      <c r="L4817" s="89"/>
      <c r="M4817" s="89"/>
      <c r="N4817" s="264">
        <v>0</v>
      </c>
      <c r="O4817" s="264">
        <v>515.75</v>
      </c>
      <c r="P4817" s="89" t="s">
        <v>670</v>
      </c>
    </row>
    <row r="4818" spans="1:16" ht="38.25" hidden="1">
      <c r="A4818" s="261">
        <v>46</v>
      </c>
      <c r="B4818" s="89"/>
      <c r="C4818" s="262" t="s">
        <v>48</v>
      </c>
      <c r="D4818" s="84">
        <v>43650</v>
      </c>
      <c r="E4818" s="85" t="s">
        <v>9430</v>
      </c>
      <c r="F4818" s="85" t="s">
        <v>3</v>
      </c>
      <c r="G4818" s="85">
        <v>1756211</v>
      </c>
      <c r="H4818" s="89"/>
      <c r="I4818" s="263" t="s">
        <v>11020</v>
      </c>
      <c r="J4818" s="89"/>
      <c r="K4818" s="89"/>
      <c r="L4818" s="89"/>
      <c r="M4818" s="89"/>
      <c r="N4818" s="264">
        <v>0</v>
      </c>
      <c r="O4818" s="264">
        <v>720</v>
      </c>
      <c r="P4818" s="89" t="s">
        <v>670</v>
      </c>
    </row>
    <row r="4819" spans="1:16" ht="51" hidden="1">
      <c r="A4819" s="261">
        <v>526</v>
      </c>
      <c r="B4819" s="89"/>
      <c r="C4819" s="262" t="s">
        <v>610</v>
      </c>
      <c r="D4819" s="84">
        <v>43650</v>
      </c>
      <c r="E4819" s="85" t="s">
        <v>9431</v>
      </c>
      <c r="F4819" s="85" t="s">
        <v>3</v>
      </c>
      <c r="G4819" s="85">
        <v>1756193</v>
      </c>
      <c r="H4819" s="89"/>
      <c r="I4819" s="263" t="s">
        <v>11021</v>
      </c>
      <c r="J4819" s="89"/>
      <c r="K4819" s="89"/>
      <c r="L4819" s="89"/>
      <c r="M4819" s="89"/>
      <c r="N4819" s="264">
        <v>0</v>
      </c>
      <c r="O4819" s="264">
        <v>27</v>
      </c>
      <c r="P4819" s="89" t="s">
        <v>670</v>
      </c>
    </row>
    <row r="4820" spans="1:16" ht="51" hidden="1">
      <c r="A4820" s="261" t="s">
        <v>565</v>
      </c>
      <c r="B4820" s="89"/>
      <c r="C4820" s="262" t="s">
        <v>615</v>
      </c>
      <c r="D4820" s="84">
        <v>43650</v>
      </c>
      <c r="E4820" s="85" t="s">
        <v>9432</v>
      </c>
      <c r="F4820" s="85" t="s">
        <v>3</v>
      </c>
      <c r="G4820" s="85">
        <v>1756187</v>
      </c>
      <c r="H4820" s="89"/>
      <c r="I4820" s="263" t="s">
        <v>728</v>
      </c>
      <c r="J4820" s="89"/>
      <c r="K4820" s="89"/>
      <c r="L4820" s="89"/>
      <c r="M4820" s="89"/>
      <c r="N4820" s="264">
        <v>0</v>
      </c>
      <c r="O4820" s="264">
        <v>10425</v>
      </c>
      <c r="P4820" s="89" t="s">
        <v>670</v>
      </c>
    </row>
    <row r="4821" spans="1:16" ht="38.25" hidden="1">
      <c r="A4821" s="261" t="s">
        <v>565</v>
      </c>
      <c r="B4821" s="89"/>
      <c r="C4821" s="262" t="s">
        <v>615</v>
      </c>
      <c r="D4821" s="84">
        <v>43650</v>
      </c>
      <c r="E4821" s="85" t="s">
        <v>9433</v>
      </c>
      <c r="F4821" s="85" t="s">
        <v>3</v>
      </c>
      <c r="G4821" s="85">
        <v>1756179</v>
      </c>
      <c r="H4821" s="89"/>
      <c r="I4821" s="263" t="s">
        <v>8585</v>
      </c>
      <c r="J4821" s="89"/>
      <c r="K4821" s="89"/>
      <c r="L4821" s="89"/>
      <c r="M4821" s="89"/>
      <c r="N4821" s="264">
        <v>0</v>
      </c>
      <c r="O4821" s="264">
        <v>295.55</v>
      </c>
      <c r="P4821" s="89" t="s">
        <v>670</v>
      </c>
    </row>
    <row r="4822" spans="1:16" ht="38.25" hidden="1">
      <c r="A4822" s="261" t="s">
        <v>565</v>
      </c>
      <c r="B4822" s="89"/>
      <c r="C4822" s="262" t="s">
        <v>615</v>
      </c>
      <c r="D4822" s="84">
        <v>43650</v>
      </c>
      <c r="E4822" s="85" t="s">
        <v>9434</v>
      </c>
      <c r="F4822" s="85" t="s">
        <v>3</v>
      </c>
      <c r="G4822" s="85">
        <v>1756178</v>
      </c>
      <c r="H4822" s="89"/>
      <c r="I4822" s="263" t="s">
        <v>3518</v>
      </c>
      <c r="J4822" s="89"/>
      <c r="K4822" s="89"/>
      <c r="L4822" s="89"/>
      <c r="M4822" s="89"/>
      <c r="N4822" s="264">
        <v>0</v>
      </c>
      <c r="O4822" s="264">
        <v>2075</v>
      </c>
      <c r="P4822" s="89" t="s">
        <v>670</v>
      </c>
    </row>
    <row r="4823" spans="1:16" ht="38.25" hidden="1">
      <c r="A4823" s="261" t="s">
        <v>565</v>
      </c>
      <c r="B4823" s="89"/>
      <c r="C4823" s="262" t="s">
        <v>615</v>
      </c>
      <c r="D4823" s="84">
        <v>43650</v>
      </c>
      <c r="E4823" s="85" t="s">
        <v>9435</v>
      </c>
      <c r="F4823" s="85" t="s">
        <v>3</v>
      </c>
      <c r="G4823" s="85">
        <v>1756166</v>
      </c>
      <c r="H4823" s="89"/>
      <c r="I4823" s="263" t="s">
        <v>747</v>
      </c>
      <c r="J4823" s="89"/>
      <c r="K4823" s="89"/>
      <c r="L4823" s="89"/>
      <c r="M4823" s="89"/>
      <c r="N4823" s="264">
        <v>0</v>
      </c>
      <c r="O4823" s="264">
        <v>6200</v>
      </c>
      <c r="P4823" s="89" t="s">
        <v>670</v>
      </c>
    </row>
    <row r="4824" spans="1:16" ht="51" hidden="1">
      <c r="A4824" s="261" t="s">
        <v>565</v>
      </c>
      <c r="B4824" s="89"/>
      <c r="C4824" s="262" t="s">
        <v>615</v>
      </c>
      <c r="D4824" s="84">
        <v>43650</v>
      </c>
      <c r="E4824" s="85" t="s">
        <v>9436</v>
      </c>
      <c r="F4824" s="85" t="s">
        <v>3</v>
      </c>
      <c r="G4824" s="85">
        <v>1756163</v>
      </c>
      <c r="H4824" s="89"/>
      <c r="I4824" s="263" t="s">
        <v>11001</v>
      </c>
      <c r="J4824" s="89"/>
      <c r="K4824" s="89"/>
      <c r="L4824" s="89"/>
      <c r="M4824" s="89"/>
      <c r="N4824" s="264">
        <v>0</v>
      </c>
      <c r="O4824" s="264">
        <v>964.44</v>
      </c>
      <c r="P4824" s="89" t="s">
        <v>670</v>
      </c>
    </row>
    <row r="4825" spans="1:16" ht="38.25" hidden="1">
      <c r="A4825" s="261">
        <v>16</v>
      </c>
      <c r="B4825" s="89"/>
      <c r="C4825" s="262" t="s">
        <v>43</v>
      </c>
      <c r="D4825" s="84">
        <v>43650</v>
      </c>
      <c r="E4825" s="85" t="s">
        <v>9437</v>
      </c>
      <c r="F4825" s="85" t="s">
        <v>3</v>
      </c>
      <c r="G4825" s="85">
        <v>1756156</v>
      </c>
      <c r="H4825" s="89"/>
      <c r="I4825" s="263" t="s">
        <v>11022</v>
      </c>
      <c r="J4825" s="89"/>
      <c r="K4825" s="89"/>
      <c r="L4825" s="89"/>
      <c r="M4825" s="89"/>
      <c r="N4825" s="264">
        <v>0</v>
      </c>
      <c r="O4825" s="264">
        <v>30534</v>
      </c>
      <c r="P4825" s="89" t="s">
        <v>670</v>
      </c>
    </row>
    <row r="4826" spans="1:16" ht="51" hidden="1">
      <c r="A4826" s="261">
        <v>70</v>
      </c>
      <c r="B4826" s="89"/>
      <c r="C4826" s="262" t="s">
        <v>53</v>
      </c>
      <c r="D4826" s="84">
        <v>43650</v>
      </c>
      <c r="E4826" s="85" t="s">
        <v>9438</v>
      </c>
      <c r="F4826" s="85" t="s">
        <v>3</v>
      </c>
      <c r="G4826" s="85">
        <v>1756291</v>
      </c>
      <c r="H4826" s="89"/>
      <c r="I4826" s="263" t="s">
        <v>11023</v>
      </c>
      <c r="J4826" s="89"/>
      <c r="K4826" s="89"/>
      <c r="L4826" s="89"/>
      <c r="M4826" s="89"/>
      <c r="N4826" s="264">
        <v>0</v>
      </c>
      <c r="O4826" s="264">
        <v>200</v>
      </c>
      <c r="P4826" s="89" t="s">
        <v>670</v>
      </c>
    </row>
    <row r="4827" spans="1:16" ht="51" hidden="1">
      <c r="A4827" s="261">
        <v>70</v>
      </c>
      <c r="B4827" s="89"/>
      <c r="C4827" s="262" t="s">
        <v>53</v>
      </c>
      <c r="D4827" s="84">
        <v>43650</v>
      </c>
      <c r="E4827" s="85" t="s">
        <v>9439</v>
      </c>
      <c r="F4827" s="85" t="s">
        <v>3</v>
      </c>
      <c r="G4827" s="85">
        <v>1756289</v>
      </c>
      <c r="H4827" s="89"/>
      <c r="I4827" s="263" t="s">
        <v>11024</v>
      </c>
      <c r="J4827" s="89"/>
      <c r="K4827" s="89"/>
      <c r="L4827" s="89"/>
      <c r="M4827" s="89"/>
      <c r="N4827" s="264">
        <v>0</v>
      </c>
      <c r="O4827" s="264">
        <v>75</v>
      </c>
      <c r="P4827" s="89" t="s">
        <v>670</v>
      </c>
    </row>
    <row r="4828" spans="1:16" ht="51" hidden="1">
      <c r="A4828" s="261" t="s">
        <v>565</v>
      </c>
      <c r="B4828" s="89"/>
      <c r="C4828" s="262" t="s">
        <v>615</v>
      </c>
      <c r="D4828" s="84">
        <v>43651</v>
      </c>
      <c r="E4828" s="85" t="s">
        <v>9440</v>
      </c>
      <c r="F4828" s="85" t="s">
        <v>3</v>
      </c>
      <c r="G4828" s="85">
        <v>1756765</v>
      </c>
      <c r="H4828" s="89"/>
      <c r="I4828" s="263" t="s">
        <v>11025</v>
      </c>
      <c r="J4828" s="89"/>
      <c r="K4828" s="89"/>
      <c r="L4828" s="89"/>
      <c r="M4828" s="89"/>
      <c r="N4828" s="264">
        <v>0</v>
      </c>
      <c r="O4828" s="264">
        <v>9388</v>
      </c>
      <c r="P4828" s="89" t="s">
        <v>670</v>
      </c>
    </row>
    <row r="4829" spans="1:16" ht="38.25" hidden="1">
      <c r="A4829" s="261" t="s">
        <v>565</v>
      </c>
      <c r="B4829" s="89"/>
      <c r="C4829" s="262" t="s">
        <v>615</v>
      </c>
      <c r="D4829" s="84">
        <v>43651</v>
      </c>
      <c r="E4829" s="85" t="s">
        <v>9441</v>
      </c>
      <c r="F4829" s="85" t="s">
        <v>3</v>
      </c>
      <c r="G4829" s="85">
        <v>1756773</v>
      </c>
      <c r="H4829" s="89"/>
      <c r="I4829" s="263" t="s">
        <v>11026</v>
      </c>
      <c r="J4829" s="89"/>
      <c r="K4829" s="89"/>
      <c r="L4829" s="89"/>
      <c r="M4829" s="89"/>
      <c r="N4829" s="264">
        <v>0</v>
      </c>
      <c r="O4829" s="264">
        <v>1048</v>
      </c>
      <c r="P4829" s="89" t="s">
        <v>670</v>
      </c>
    </row>
    <row r="4830" spans="1:16" ht="38.25" hidden="1">
      <c r="A4830" s="261">
        <v>35</v>
      </c>
      <c r="B4830" s="89"/>
      <c r="C4830" s="262" t="s">
        <v>46</v>
      </c>
      <c r="D4830" s="84">
        <v>43651</v>
      </c>
      <c r="E4830" s="85" t="s">
        <v>9442</v>
      </c>
      <c r="F4830" s="85" t="s">
        <v>3</v>
      </c>
      <c r="G4830" s="85">
        <v>1756730</v>
      </c>
      <c r="H4830" s="89"/>
      <c r="I4830" s="263" t="s">
        <v>6688</v>
      </c>
      <c r="J4830" s="89"/>
      <c r="K4830" s="89"/>
      <c r="L4830" s="89"/>
      <c r="M4830" s="89"/>
      <c r="N4830" s="264">
        <v>0</v>
      </c>
      <c r="O4830" s="264">
        <v>494</v>
      </c>
      <c r="P4830" s="89" t="s">
        <v>670</v>
      </c>
    </row>
    <row r="4831" spans="1:16" ht="51" hidden="1">
      <c r="A4831" s="261">
        <v>35</v>
      </c>
      <c r="B4831" s="89"/>
      <c r="C4831" s="262" t="s">
        <v>46</v>
      </c>
      <c r="D4831" s="84">
        <v>43651</v>
      </c>
      <c r="E4831" s="85" t="s">
        <v>9443</v>
      </c>
      <c r="F4831" s="85" t="s">
        <v>3</v>
      </c>
      <c r="G4831" s="85">
        <v>1756693</v>
      </c>
      <c r="H4831" s="89"/>
      <c r="I4831" s="263" t="s">
        <v>11027</v>
      </c>
      <c r="J4831" s="89"/>
      <c r="K4831" s="89"/>
      <c r="L4831" s="89"/>
      <c r="M4831" s="89"/>
      <c r="N4831" s="264">
        <v>0</v>
      </c>
      <c r="O4831" s="264">
        <v>925</v>
      </c>
      <c r="P4831" s="89" t="s">
        <v>670</v>
      </c>
    </row>
    <row r="4832" spans="1:16" ht="38.25" hidden="1">
      <c r="A4832" s="261" t="s">
        <v>565</v>
      </c>
      <c r="B4832" s="89"/>
      <c r="C4832" s="262" t="s">
        <v>615</v>
      </c>
      <c r="D4832" s="84">
        <v>43651</v>
      </c>
      <c r="E4832" s="85" t="s">
        <v>9444</v>
      </c>
      <c r="F4832" s="85" t="s">
        <v>3</v>
      </c>
      <c r="G4832" s="85">
        <v>1756692</v>
      </c>
      <c r="H4832" s="89"/>
      <c r="I4832" s="263" t="s">
        <v>729</v>
      </c>
      <c r="J4832" s="89"/>
      <c r="K4832" s="89"/>
      <c r="L4832" s="89"/>
      <c r="M4832" s="89"/>
      <c r="N4832" s="264">
        <v>0</v>
      </c>
      <c r="O4832" s="264">
        <v>800</v>
      </c>
      <c r="P4832" s="89" t="s">
        <v>670</v>
      </c>
    </row>
    <row r="4833" spans="1:16" ht="38.25" hidden="1">
      <c r="A4833" s="261" t="s">
        <v>565</v>
      </c>
      <c r="B4833" s="89"/>
      <c r="C4833" s="262" t="s">
        <v>615</v>
      </c>
      <c r="D4833" s="84">
        <v>43651</v>
      </c>
      <c r="E4833" s="85" t="s">
        <v>9445</v>
      </c>
      <c r="F4833" s="85" t="s">
        <v>3</v>
      </c>
      <c r="G4833" s="85">
        <v>1756687</v>
      </c>
      <c r="H4833" s="89"/>
      <c r="I4833" s="263" t="s">
        <v>11028</v>
      </c>
      <c r="J4833" s="89"/>
      <c r="K4833" s="89"/>
      <c r="L4833" s="89"/>
      <c r="M4833" s="89"/>
      <c r="N4833" s="264">
        <v>0</v>
      </c>
      <c r="O4833" s="264">
        <v>1524</v>
      </c>
      <c r="P4833" s="89" t="s">
        <v>670</v>
      </c>
    </row>
    <row r="4834" spans="1:16" ht="63.75" hidden="1">
      <c r="A4834" s="261">
        <v>512</v>
      </c>
      <c r="B4834" s="89"/>
      <c r="C4834" s="262" t="s">
        <v>779</v>
      </c>
      <c r="D4834" s="84">
        <v>43651</v>
      </c>
      <c r="E4834" s="85" t="s">
        <v>9446</v>
      </c>
      <c r="F4834" s="85" t="s">
        <v>3</v>
      </c>
      <c r="G4834" s="85">
        <v>1756679</v>
      </c>
      <c r="H4834" s="89"/>
      <c r="I4834" s="263" t="s">
        <v>11029</v>
      </c>
      <c r="J4834" s="89"/>
      <c r="K4834" s="89"/>
      <c r="L4834" s="89"/>
      <c r="M4834" s="89"/>
      <c r="N4834" s="264">
        <v>0</v>
      </c>
      <c r="O4834" s="264">
        <v>490</v>
      </c>
      <c r="P4834" s="89" t="s">
        <v>670</v>
      </c>
    </row>
    <row r="4835" spans="1:16" ht="63.75" hidden="1">
      <c r="A4835" s="261">
        <v>512</v>
      </c>
      <c r="B4835" s="89"/>
      <c r="C4835" s="262" t="s">
        <v>779</v>
      </c>
      <c r="D4835" s="84">
        <v>43651</v>
      </c>
      <c r="E4835" s="85" t="s">
        <v>9447</v>
      </c>
      <c r="F4835" s="85" t="s">
        <v>3</v>
      </c>
      <c r="G4835" s="85">
        <v>1756675</v>
      </c>
      <c r="H4835" s="89"/>
      <c r="I4835" s="263" t="s">
        <v>11030</v>
      </c>
      <c r="J4835" s="89"/>
      <c r="K4835" s="89"/>
      <c r="L4835" s="89"/>
      <c r="M4835" s="89"/>
      <c r="N4835" s="264">
        <v>0</v>
      </c>
      <c r="O4835" s="264">
        <v>599.62</v>
      </c>
      <c r="P4835" s="89" t="s">
        <v>670</v>
      </c>
    </row>
    <row r="4836" spans="1:16" ht="51" hidden="1">
      <c r="A4836" s="261">
        <v>592</v>
      </c>
      <c r="B4836" s="89"/>
      <c r="C4836" s="262" t="s">
        <v>645</v>
      </c>
      <c r="D4836" s="84">
        <v>43651</v>
      </c>
      <c r="E4836" s="85" t="s">
        <v>9448</v>
      </c>
      <c r="F4836" s="85" t="s">
        <v>3</v>
      </c>
      <c r="G4836" s="85">
        <v>1756911</v>
      </c>
      <c r="H4836" s="89"/>
      <c r="I4836" s="263" t="s">
        <v>2043</v>
      </c>
      <c r="J4836" s="89"/>
      <c r="K4836" s="89"/>
      <c r="L4836" s="89"/>
      <c r="M4836" s="89"/>
      <c r="N4836" s="264">
        <v>0</v>
      </c>
      <c r="O4836" s="264">
        <v>2616</v>
      </c>
      <c r="P4836" s="89" t="s">
        <v>670</v>
      </c>
    </row>
    <row r="4837" spans="1:16" ht="51" hidden="1">
      <c r="A4837" s="261" t="s">
        <v>565</v>
      </c>
      <c r="B4837" s="89"/>
      <c r="C4837" s="262" t="s">
        <v>615</v>
      </c>
      <c r="D4837" s="84">
        <v>43651</v>
      </c>
      <c r="E4837" s="85" t="s">
        <v>9449</v>
      </c>
      <c r="F4837" s="85" t="s">
        <v>3</v>
      </c>
      <c r="G4837" s="85">
        <v>1756910</v>
      </c>
      <c r="H4837" s="89"/>
      <c r="I4837" s="263" t="s">
        <v>11031</v>
      </c>
      <c r="J4837" s="89"/>
      <c r="K4837" s="89"/>
      <c r="L4837" s="89"/>
      <c r="M4837" s="89"/>
      <c r="N4837" s="264">
        <v>0</v>
      </c>
      <c r="O4837" s="264">
        <v>1094.7</v>
      </c>
      <c r="P4837" s="89" t="s">
        <v>670</v>
      </c>
    </row>
    <row r="4838" spans="1:16" ht="51" hidden="1">
      <c r="A4838" s="261">
        <v>592</v>
      </c>
      <c r="B4838" s="89"/>
      <c r="C4838" s="262" t="s">
        <v>645</v>
      </c>
      <c r="D4838" s="84">
        <v>43651</v>
      </c>
      <c r="E4838" s="85" t="s">
        <v>9450</v>
      </c>
      <c r="F4838" s="85" t="s">
        <v>3</v>
      </c>
      <c r="G4838" s="85">
        <v>1756908</v>
      </c>
      <c r="H4838" s="89"/>
      <c r="I4838" s="263" t="s">
        <v>5425</v>
      </c>
      <c r="J4838" s="89"/>
      <c r="K4838" s="89"/>
      <c r="L4838" s="89"/>
      <c r="M4838" s="89"/>
      <c r="N4838" s="264">
        <v>0</v>
      </c>
      <c r="O4838" s="264">
        <v>7150</v>
      </c>
      <c r="P4838" s="89" t="s">
        <v>670</v>
      </c>
    </row>
    <row r="4839" spans="1:16" ht="51" hidden="1">
      <c r="A4839" s="261">
        <v>592</v>
      </c>
      <c r="B4839" s="89"/>
      <c r="C4839" s="262" t="s">
        <v>645</v>
      </c>
      <c r="D4839" s="84">
        <v>43651</v>
      </c>
      <c r="E4839" s="85" t="s">
        <v>9451</v>
      </c>
      <c r="F4839" s="85" t="s">
        <v>3</v>
      </c>
      <c r="G4839" s="85">
        <v>1756906</v>
      </c>
      <c r="H4839" s="89"/>
      <c r="I4839" s="263" t="s">
        <v>11032</v>
      </c>
      <c r="J4839" s="89"/>
      <c r="K4839" s="89"/>
      <c r="L4839" s="89"/>
      <c r="M4839" s="89"/>
      <c r="N4839" s="264">
        <v>0</v>
      </c>
      <c r="O4839" s="264">
        <v>38147.800000000003</v>
      </c>
      <c r="P4839" s="89" t="s">
        <v>670</v>
      </c>
    </row>
    <row r="4840" spans="1:16" ht="51" hidden="1">
      <c r="A4840" s="261" t="s">
        <v>565</v>
      </c>
      <c r="B4840" s="89"/>
      <c r="C4840" s="262" t="s">
        <v>615</v>
      </c>
      <c r="D4840" s="84">
        <v>43651</v>
      </c>
      <c r="E4840" s="85" t="s">
        <v>9452</v>
      </c>
      <c r="F4840" s="85" t="s">
        <v>3</v>
      </c>
      <c r="G4840" s="85">
        <v>1756891</v>
      </c>
      <c r="H4840" s="89"/>
      <c r="I4840" s="263" t="s">
        <v>3101</v>
      </c>
      <c r="J4840" s="89"/>
      <c r="K4840" s="89"/>
      <c r="L4840" s="89"/>
      <c r="M4840" s="89"/>
      <c r="N4840" s="264">
        <v>0</v>
      </c>
      <c r="O4840" s="264">
        <v>4310</v>
      </c>
      <c r="P4840" s="89" t="s">
        <v>670</v>
      </c>
    </row>
    <row r="4841" spans="1:16" ht="38.25" hidden="1">
      <c r="A4841" s="261" t="s">
        <v>565</v>
      </c>
      <c r="B4841" s="89"/>
      <c r="C4841" s="262" t="s">
        <v>615</v>
      </c>
      <c r="D4841" s="84">
        <v>43651</v>
      </c>
      <c r="E4841" s="85" t="s">
        <v>9453</v>
      </c>
      <c r="F4841" s="85" t="s">
        <v>3</v>
      </c>
      <c r="G4841" s="85">
        <v>1756879</v>
      </c>
      <c r="H4841" s="89"/>
      <c r="I4841" s="263" t="s">
        <v>11033</v>
      </c>
      <c r="J4841" s="89"/>
      <c r="K4841" s="89"/>
      <c r="L4841" s="89"/>
      <c r="M4841" s="89"/>
      <c r="N4841" s="264">
        <v>0</v>
      </c>
      <c r="O4841" s="264">
        <v>34</v>
      </c>
      <c r="P4841" s="89" t="s">
        <v>670</v>
      </c>
    </row>
    <row r="4842" spans="1:16" ht="38.25" hidden="1">
      <c r="A4842" s="261" t="s">
        <v>565</v>
      </c>
      <c r="B4842" s="89"/>
      <c r="C4842" s="262" t="s">
        <v>615</v>
      </c>
      <c r="D4842" s="84">
        <v>43651</v>
      </c>
      <c r="E4842" s="85" t="s">
        <v>9454</v>
      </c>
      <c r="F4842" s="85" t="s">
        <v>3</v>
      </c>
      <c r="G4842" s="85">
        <v>1756877</v>
      </c>
      <c r="H4842" s="89"/>
      <c r="I4842" s="263" t="s">
        <v>11034</v>
      </c>
      <c r="J4842" s="89"/>
      <c r="K4842" s="89"/>
      <c r="L4842" s="89"/>
      <c r="M4842" s="89"/>
      <c r="N4842" s="264">
        <v>0</v>
      </c>
      <c r="O4842" s="264">
        <v>32</v>
      </c>
      <c r="P4842" s="89" t="s">
        <v>670</v>
      </c>
    </row>
    <row r="4843" spans="1:16" ht="38.25" hidden="1">
      <c r="A4843" s="261" t="s">
        <v>565</v>
      </c>
      <c r="B4843" s="89"/>
      <c r="C4843" s="262" t="s">
        <v>615</v>
      </c>
      <c r="D4843" s="84">
        <v>43651</v>
      </c>
      <c r="E4843" s="85" t="s">
        <v>9455</v>
      </c>
      <c r="F4843" s="85" t="s">
        <v>3</v>
      </c>
      <c r="G4843" s="85">
        <v>1756873</v>
      </c>
      <c r="H4843" s="89"/>
      <c r="I4843" s="263" t="s">
        <v>11035</v>
      </c>
      <c r="J4843" s="89"/>
      <c r="K4843" s="89"/>
      <c r="L4843" s="89"/>
      <c r="M4843" s="89"/>
      <c r="N4843" s="264">
        <v>0</v>
      </c>
      <c r="O4843" s="264">
        <v>34</v>
      </c>
      <c r="P4843" s="89" t="s">
        <v>670</v>
      </c>
    </row>
    <row r="4844" spans="1:16" ht="38.25" hidden="1">
      <c r="A4844" s="261">
        <v>46</v>
      </c>
      <c r="B4844" s="89"/>
      <c r="C4844" s="262" t="s">
        <v>48</v>
      </c>
      <c r="D4844" s="84">
        <v>43651</v>
      </c>
      <c r="E4844" s="85" t="s">
        <v>9456</v>
      </c>
      <c r="F4844" s="85" t="s">
        <v>3</v>
      </c>
      <c r="G4844" s="85">
        <v>1756870</v>
      </c>
      <c r="H4844" s="89"/>
      <c r="I4844" s="263" t="s">
        <v>11036</v>
      </c>
      <c r="J4844" s="89"/>
      <c r="K4844" s="89"/>
      <c r="L4844" s="89"/>
      <c r="M4844" s="89"/>
      <c r="N4844" s="264">
        <v>0</v>
      </c>
      <c r="O4844" s="264">
        <v>9500</v>
      </c>
      <c r="P4844" s="89" t="s">
        <v>670</v>
      </c>
    </row>
    <row r="4845" spans="1:16" ht="51" hidden="1">
      <c r="A4845" s="261">
        <v>86</v>
      </c>
      <c r="B4845" s="89"/>
      <c r="C4845" s="262" t="s">
        <v>56</v>
      </c>
      <c r="D4845" s="84">
        <v>43651</v>
      </c>
      <c r="E4845" s="85" t="s">
        <v>9457</v>
      </c>
      <c r="F4845" s="85" t="s">
        <v>3</v>
      </c>
      <c r="G4845" s="85">
        <v>1756863</v>
      </c>
      <c r="H4845" s="89"/>
      <c r="I4845" s="263" t="s">
        <v>10989</v>
      </c>
      <c r="J4845" s="89"/>
      <c r="K4845" s="89"/>
      <c r="L4845" s="89"/>
      <c r="M4845" s="89"/>
      <c r="N4845" s="264">
        <v>0</v>
      </c>
      <c r="O4845" s="264">
        <v>10272.6</v>
      </c>
      <c r="P4845" s="89" t="s">
        <v>670</v>
      </c>
    </row>
    <row r="4846" spans="1:16" ht="51" hidden="1">
      <c r="A4846" s="261">
        <v>46</v>
      </c>
      <c r="B4846" s="89"/>
      <c r="C4846" s="262" t="s">
        <v>48</v>
      </c>
      <c r="D4846" s="84">
        <v>43651</v>
      </c>
      <c r="E4846" s="85" t="s">
        <v>9458</v>
      </c>
      <c r="F4846" s="85" t="s">
        <v>3</v>
      </c>
      <c r="G4846" s="85">
        <v>1756847</v>
      </c>
      <c r="H4846" s="89"/>
      <c r="I4846" s="263" t="s">
        <v>11037</v>
      </c>
      <c r="J4846" s="89"/>
      <c r="K4846" s="89"/>
      <c r="L4846" s="89"/>
      <c r="M4846" s="89"/>
      <c r="N4846" s="264">
        <v>0</v>
      </c>
      <c r="O4846" s="264">
        <v>307</v>
      </c>
      <c r="P4846" s="89" t="s">
        <v>670</v>
      </c>
    </row>
    <row r="4847" spans="1:16" ht="51" hidden="1">
      <c r="A4847" s="261" t="s">
        <v>565</v>
      </c>
      <c r="B4847" s="89"/>
      <c r="C4847" s="262" t="s">
        <v>615</v>
      </c>
      <c r="D4847" s="84">
        <v>43651</v>
      </c>
      <c r="E4847" s="85" t="s">
        <v>9459</v>
      </c>
      <c r="F4847" s="85" t="s">
        <v>3</v>
      </c>
      <c r="G4847" s="85">
        <v>1756842</v>
      </c>
      <c r="H4847" s="89"/>
      <c r="I4847" s="263" t="s">
        <v>714</v>
      </c>
      <c r="J4847" s="89"/>
      <c r="K4847" s="89"/>
      <c r="L4847" s="89"/>
      <c r="M4847" s="89"/>
      <c r="N4847" s="264">
        <v>0</v>
      </c>
      <c r="O4847" s="264">
        <v>711.18000000000006</v>
      </c>
      <c r="P4847" s="89" t="s">
        <v>670</v>
      </c>
    </row>
    <row r="4848" spans="1:16" ht="51" hidden="1">
      <c r="A4848" s="261" t="s">
        <v>565</v>
      </c>
      <c r="B4848" s="89"/>
      <c r="C4848" s="262" t="s">
        <v>615</v>
      </c>
      <c r="D4848" s="84">
        <v>43651</v>
      </c>
      <c r="E4848" s="85" t="s">
        <v>9460</v>
      </c>
      <c r="F4848" s="85" t="s">
        <v>3</v>
      </c>
      <c r="G4848" s="85">
        <v>1756834</v>
      </c>
      <c r="H4848" s="89"/>
      <c r="I4848" s="263" t="s">
        <v>11038</v>
      </c>
      <c r="J4848" s="89"/>
      <c r="K4848" s="89"/>
      <c r="L4848" s="89"/>
      <c r="M4848" s="89"/>
      <c r="N4848" s="264">
        <v>0</v>
      </c>
      <c r="O4848" s="264">
        <v>4326.3100000000004</v>
      </c>
      <c r="P4848" s="89" t="s">
        <v>670</v>
      </c>
    </row>
    <row r="4849" spans="1:16" ht="51" hidden="1">
      <c r="A4849" s="261" t="s">
        <v>565</v>
      </c>
      <c r="B4849" s="89"/>
      <c r="C4849" s="262" t="s">
        <v>615</v>
      </c>
      <c r="D4849" s="84">
        <v>43651</v>
      </c>
      <c r="E4849" s="85" t="s">
        <v>9461</v>
      </c>
      <c r="F4849" s="85" t="s">
        <v>3</v>
      </c>
      <c r="G4849" s="85">
        <v>1756830</v>
      </c>
      <c r="H4849" s="89"/>
      <c r="I4849" s="263" t="s">
        <v>11039</v>
      </c>
      <c r="J4849" s="89"/>
      <c r="K4849" s="89"/>
      <c r="L4849" s="89"/>
      <c r="M4849" s="89"/>
      <c r="N4849" s="264">
        <v>0</v>
      </c>
      <c r="O4849" s="264">
        <v>4326.3100000000004</v>
      </c>
      <c r="P4849" s="89" t="s">
        <v>670</v>
      </c>
    </row>
    <row r="4850" spans="1:16" ht="38.25" hidden="1">
      <c r="A4850" s="261" t="s">
        <v>565</v>
      </c>
      <c r="B4850" s="89"/>
      <c r="C4850" s="262" t="s">
        <v>615</v>
      </c>
      <c r="D4850" s="84">
        <v>43651</v>
      </c>
      <c r="E4850" s="85" t="s">
        <v>9462</v>
      </c>
      <c r="F4850" s="85" t="s">
        <v>3</v>
      </c>
      <c r="G4850" s="85">
        <v>1756811</v>
      </c>
      <c r="H4850" s="89"/>
      <c r="I4850" s="263" t="s">
        <v>11040</v>
      </c>
      <c r="J4850" s="89"/>
      <c r="K4850" s="89"/>
      <c r="L4850" s="89"/>
      <c r="M4850" s="89"/>
      <c r="N4850" s="264">
        <v>0</v>
      </c>
      <c r="O4850" s="264">
        <v>3.2800000000000002</v>
      </c>
      <c r="P4850" s="89" t="s">
        <v>670</v>
      </c>
    </row>
    <row r="4851" spans="1:16" ht="51" hidden="1">
      <c r="A4851" s="261" t="s">
        <v>565</v>
      </c>
      <c r="B4851" s="89"/>
      <c r="C4851" s="262" t="s">
        <v>615</v>
      </c>
      <c r="D4851" s="84">
        <v>43651</v>
      </c>
      <c r="E4851" s="85" t="s">
        <v>9463</v>
      </c>
      <c r="F4851" s="85" t="s">
        <v>3</v>
      </c>
      <c r="G4851" s="85">
        <v>1756808</v>
      </c>
      <c r="H4851" s="89"/>
      <c r="I4851" s="263" t="s">
        <v>11041</v>
      </c>
      <c r="J4851" s="89"/>
      <c r="K4851" s="89"/>
      <c r="L4851" s="89"/>
      <c r="M4851" s="89"/>
      <c r="N4851" s="264">
        <v>0</v>
      </c>
      <c r="O4851" s="264">
        <v>145</v>
      </c>
      <c r="P4851" s="89" t="s">
        <v>670</v>
      </c>
    </row>
    <row r="4852" spans="1:16" ht="51" hidden="1">
      <c r="A4852" s="261">
        <v>48</v>
      </c>
      <c r="B4852" s="89"/>
      <c r="C4852" s="262" t="s">
        <v>50</v>
      </c>
      <c r="D4852" s="84">
        <v>43651</v>
      </c>
      <c r="E4852" s="85" t="s">
        <v>9464</v>
      </c>
      <c r="F4852" s="85" t="s">
        <v>3</v>
      </c>
      <c r="G4852" s="85">
        <v>1756807</v>
      </c>
      <c r="H4852" s="89"/>
      <c r="I4852" s="263" t="s">
        <v>11042</v>
      </c>
      <c r="J4852" s="89"/>
      <c r="K4852" s="89"/>
      <c r="L4852" s="89"/>
      <c r="M4852" s="89"/>
      <c r="N4852" s="264">
        <v>0</v>
      </c>
      <c r="O4852" s="264">
        <v>2759</v>
      </c>
      <c r="P4852" s="89" t="s">
        <v>670</v>
      </c>
    </row>
    <row r="4853" spans="1:16" ht="51" hidden="1">
      <c r="A4853" s="261" t="s">
        <v>565</v>
      </c>
      <c r="B4853" s="89"/>
      <c r="C4853" s="262" t="s">
        <v>615</v>
      </c>
      <c r="D4853" s="84">
        <v>43651</v>
      </c>
      <c r="E4853" s="85" t="s">
        <v>9465</v>
      </c>
      <c r="F4853" s="85" t="s">
        <v>3</v>
      </c>
      <c r="G4853" s="85">
        <v>1756793</v>
      </c>
      <c r="H4853" s="89"/>
      <c r="I4853" s="263" t="s">
        <v>11043</v>
      </c>
      <c r="J4853" s="89"/>
      <c r="K4853" s="89"/>
      <c r="L4853" s="89"/>
      <c r="M4853" s="89"/>
      <c r="N4853" s="264">
        <v>0</v>
      </c>
      <c r="O4853" s="264">
        <v>23230.54</v>
      </c>
      <c r="P4853" s="89" t="s">
        <v>670</v>
      </c>
    </row>
    <row r="4854" spans="1:16" ht="51" hidden="1">
      <c r="A4854" s="261">
        <v>15</v>
      </c>
      <c r="B4854" s="89"/>
      <c r="C4854" s="262" t="s">
        <v>42</v>
      </c>
      <c r="D4854" s="84">
        <v>43651</v>
      </c>
      <c r="E4854" s="85" t="s">
        <v>9466</v>
      </c>
      <c r="F4854" s="85" t="s">
        <v>3</v>
      </c>
      <c r="G4854" s="85">
        <v>1756706</v>
      </c>
      <c r="H4854" s="89"/>
      <c r="I4854" s="263" t="s">
        <v>11044</v>
      </c>
      <c r="J4854" s="89"/>
      <c r="K4854" s="89"/>
      <c r="L4854" s="89"/>
      <c r="M4854" s="89"/>
      <c r="N4854" s="264">
        <v>0</v>
      </c>
      <c r="O4854" s="264">
        <v>1810</v>
      </c>
      <c r="P4854" s="89" t="s">
        <v>670</v>
      </c>
    </row>
    <row r="4855" spans="1:16" ht="51" hidden="1">
      <c r="A4855" s="261">
        <v>15</v>
      </c>
      <c r="B4855" s="89"/>
      <c r="C4855" s="262" t="s">
        <v>42</v>
      </c>
      <c r="D4855" s="84">
        <v>43651</v>
      </c>
      <c r="E4855" s="85" t="s">
        <v>9467</v>
      </c>
      <c r="F4855" s="85" t="s">
        <v>3</v>
      </c>
      <c r="G4855" s="85">
        <v>1756704</v>
      </c>
      <c r="H4855" s="89"/>
      <c r="I4855" s="263" t="s">
        <v>11045</v>
      </c>
      <c r="J4855" s="89"/>
      <c r="K4855" s="89"/>
      <c r="L4855" s="89"/>
      <c r="M4855" s="89"/>
      <c r="N4855" s="264">
        <v>0</v>
      </c>
      <c r="O4855" s="264">
        <v>380</v>
      </c>
      <c r="P4855" s="89" t="s">
        <v>670</v>
      </c>
    </row>
    <row r="4856" spans="1:16" ht="51" hidden="1">
      <c r="A4856" s="261">
        <v>15</v>
      </c>
      <c r="B4856" s="89"/>
      <c r="C4856" s="262" t="s">
        <v>42</v>
      </c>
      <c r="D4856" s="84">
        <v>43651</v>
      </c>
      <c r="E4856" s="85" t="s">
        <v>9468</v>
      </c>
      <c r="F4856" s="85" t="s">
        <v>3</v>
      </c>
      <c r="G4856" s="85">
        <v>1756702</v>
      </c>
      <c r="H4856" s="89"/>
      <c r="I4856" s="263" t="s">
        <v>11046</v>
      </c>
      <c r="J4856" s="89"/>
      <c r="K4856" s="89"/>
      <c r="L4856" s="89"/>
      <c r="M4856" s="89"/>
      <c r="N4856" s="264">
        <v>0</v>
      </c>
      <c r="O4856" s="264">
        <v>2788</v>
      </c>
      <c r="P4856" s="89" t="s">
        <v>670</v>
      </c>
    </row>
    <row r="4857" spans="1:16" ht="63.75" hidden="1">
      <c r="A4857" s="261">
        <v>290</v>
      </c>
      <c r="B4857" s="89"/>
      <c r="C4857" s="262" t="s">
        <v>128</v>
      </c>
      <c r="D4857" s="84">
        <v>43651</v>
      </c>
      <c r="E4857" s="85" t="s">
        <v>9469</v>
      </c>
      <c r="F4857" s="85" t="s">
        <v>3</v>
      </c>
      <c r="G4857" s="85">
        <v>1756661</v>
      </c>
      <c r="H4857" s="89"/>
      <c r="I4857" s="263" t="s">
        <v>11047</v>
      </c>
      <c r="J4857" s="89"/>
      <c r="K4857" s="89"/>
      <c r="L4857" s="89"/>
      <c r="M4857" s="89"/>
      <c r="N4857" s="264">
        <v>0</v>
      </c>
      <c r="O4857" s="264">
        <v>1777.04</v>
      </c>
      <c r="P4857" s="89" t="s">
        <v>670</v>
      </c>
    </row>
    <row r="4858" spans="1:16" ht="63.75" hidden="1">
      <c r="A4858" s="261">
        <v>290</v>
      </c>
      <c r="B4858" s="89"/>
      <c r="C4858" s="262" t="s">
        <v>128</v>
      </c>
      <c r="D4858" s="84">
        <v>43651</v>
      </c>
      <c r="E4858" s="85" t="s">
        <v>9470</v>
      </c>
      <c r="F4858" s="85" t="s">
        <v>3</v>
      </c>
      <c r="G4858" s="85">
        <v>1756660</v>
      </c>
      <c r="H4858" s="89"/>
      <c r="I4858" s="263" t="s">
        <v>11048</v>
      </c>
      <c r="J4858" s="89"/>
      <c r="K4858" s="89"/>
      <c r="L4858" s="89"/>
      <c r="M4858" s="89"/>
      <c r="N4858" s="264">
        <v>0</v>
      </c>
      <c r="O4858" s="264">
        <v>6658.63</v>
      </c>
      <c r="P4858" s="89" t="s">
        <v>670</v>
      </c>
    </row>
    <row r="4859" spans="1:16" ht="51" hidden="1">
      <c r="A4859" s="261">
        <v>86</v>
      </c>
      <c r="B4859" s="89"/>
      <c r="C4859" s="262" t="s">
        <v>56</v>
      </c>
      <c r="D4859" s="84">
        <v>43651</v>
      </c>
      <c r="E4859" s="85" t="s">
        <v>9471</v>
      </c>
      <c r="F4859" s="85" t="s">
        <v>3</v>
      </c>
      <c r="G4859" s="85">
        <v>1756638</v>
      </c>
      <c r="H4859" s="89"/>
      <c r="I4859" s="263" t="s">
        <v>11049</v>
      </c>
      <c r="J4859" s="89"/>
      <c r="K4859" s="89"/>
      <c r="L4859" s="89"/>
      <c r="M4859" s="89"/>
      <c r="N4859" s="264">
        <v>0</v>
      </c>
      <c r="O4859" s="264">
        <v>2090</v>
      </c>
      <c r="P4859" s="89" t="s">
        <v>670</v>
      </c>
    </row>
    <row r="4860" spans="1:16" ht="63.75" hidden="1">
      <c r="A4860" s="261">
        <v>155</v>
      </c>
      <c r="B4860" s="89"/>
      <c r="C4860" s="262" t="s">
        <v>85</v>
      </c>
      <c r="D4860" s="84">
        <v>43651</v>
      </c>
      <c r="E4860" s="85" t="s">
        <v>9472</v>
      </c>
      <c r="F4860" s="85" t="s">
        <v>3</v>
      </c>
      <c r="G4860" s="85">
        <v>1756632</v>
      </c>
      <c r="H4860" s="89"/>
      <c r="I4860" s="263" t="s">
        <v>11050</v>
      </c>
      <c r="J4860" s="89"/>
      <c r="K4860" s="89"/>
      <c r="L4860" s="89"/>
      <c r="M4860" s="89"/>
      <c r="N4860" s="264">
        <v>0</v>
      </c>
      <c r="O4860" s="264">
        <v>120</v>
      </c>
      <c r="P4860" s="89" t="s">
        <v>670</v>
      </c>
    </row>
    <row r="4861" spans="1:16" ht="63.75" hidden="1">
      <c r="A4861" s="261">
        <v>155</v>
      </c>
      <c r="B4861" s="89"/>
      <c r="C4861" s="262" t="s">
        <v>85</v>
      </c>
      <c r="D4861" s="84">
        <v>43651</v>
      </c>
      <c r="E4861" s="85" t="s">
        <v>9473</v>
      </c>
      <c r="F4861" s="85" t="s">
        <v>3</v>
      </c>
      <c r="G4861" s="85">
        <v>1756621</v>
      </c>
      <c r="H4861" s="89"/>
      <c r="I4861" s="263" t="s">
        <v>11051</v>
      </c>
      <c r="J4861" s="89"/>
      <c r="K4861" s="89"/>
      <c r="L4861" s="89"/>
      <c r="M4861" s="89"/>
      <c r="N4861" s="264">
        <v>0</v>
      </c>
      <c r="O4861" s="264">
        <v>11619.45</v>
      </c>
      <c r="P4861" s="89" t="s">
        <v>670</v>
      </c>
    </row>
    <row r="4862" spans="1:16" ht="51" hidden="1">
      <c r="A4862" s="261">
        <v>155</v>
      </c>
      <c r="B4862" s="89"/>
      <c r="C4862" s="262" t="s">
        <v>85</v>
      </c>
      <c r="D4862" s="84">
        <v>43651</v>
      </c>
      <c r="E4862" s="85" t="s">
        <v>9474</v>
      </c>
      <c r="F4862" s="85" t="s">
        <v>3</v>
      </c>
      <c r="G4862" s="85">
        <v>1756615</v>
      </c>
      <c r="H4862" s="89"/>
      <c r="I4862" s="263" t="s">
        <v>11052</v>
      </c>
      <c r="J4862" s="89"/>
      <c r="K4862" s="89"/>
      <c r="L4862" s="89"/>
      <c r="M4862" s="89"/>
      <c r="N4862" s="264">
        <v>0</v>
      </c>
      <c r="O4862" s="264">
        <v>400.86</v>
      </c>
      <c r="P4862" s="89" t="s">
        <v>670</v>
      </c>
    </row>
    <row r="4863" spans="1:16" ht="51" hidden="1">
      <c r="A4863" s="261">
        <v>129</v>
      </c>
      <c r="B4863" s="89"/>
      <c r="C4863" s="262" t="s">
        <v>66</v>
      </c>
      <c r="D4863" s="84">
        <v>43651</v>
      </c>
      <c r="E4863" s="85" t="s">
        <v>9475</v>
      </c>
      <c r="F4863" s="85" t="s">
        <v>3</v>
      </c>
      <c r="G4863" s="85">
        <v>1756658</v>
      </c>
      <c r="H4863" s="89"/>
      <c r="I4863" s="263" t="s">
        <v>11053</v>
      </c>
      <c r="J4863" s="89"/>
      <c r="K4863" s="89"/>
      <c r="L4863" s="89"/>
      <c r="M4863" s="89"/>
      <c r="N4863" s="264">
        <v>0</v>
      </c>
      <c r="O4863" s="264">
        <v>371</v>
      </c>
      <c r="P4863" s="89" t="s">
        <v>670</v>
      </c>
    </row>
    <row r="4864" spans="1:16" ht="51" hidden="1">
      <c r="A4864" s="261" t="s">
        <v>565</v>
      </c>
      <c r="B4864" s="89"/>
      <c r="C4864" s="262" t="s">
        <v>615</v>
      </c>
      <c r="D4864" s="84">
        <v>43651</v>
      </c>
      <c r="E4864" s="85" t="s">
        <v>9476</v>
      </c>
      <c r="F4864" s="85" t="s">
        <v>3</v>
      </c>
      <c r="G4864" s="85">
        <v>1756654</v>
      </c>
      <c r="H4864" s="89"/>
      <c r="I4864" s="263" t="s">
        <v>11054</v>
      </c>
      <c r="J4864" s="89"/>
      <c r="K4864" s="89"/>
      <c r="L4864" s="89"/>
      <c r="M4864" s="89"/>
      <c r="N4864" s="264">
        <v>0</v>
      </c>
      <c r="O4864" s="264">
        <v>548.21</v>
      </c>
      <c r="P4864" s="89" t="s">
        <v>670</v>
      </c>
    </row>
    <row r="4865" spans="1:16" ht="51" hidden="1">
      <c r="A4865" s="261">
        <v>340</v>
      </c>
      <c r="B4865" s="89"/>
      <c r="C4865" s="262" t="s">
        <v>147</v>
      </c>
      <c r="D4865" s="84">
        <v>43651</v>
      </c>
      <c r="E4865" s="85" t="s">
        <v>9477</v>
      </c>
      <c r="F4865" s="85" t="s">
        <v>3</v>
      </c>
      <c r="G4865" s="85">
        <v>1756653</v>
      </c>
      <c r="H4865" s="89"/>
      <c r="I4865" s="263" t="s">
        <v>11055</v>
      </c>
      <c r="J4865" s="89"/>
      <c r="K4865" s="89"/>
      <c r="L4865" s="89"/>
      <c r="M4865" s="89"/>
      <c r="N4865" s="264">
        <v>0</v>
      </c>
      <c r="O4865" s="264">
        <v>1921.5</v>
      </c>
      <c r="P4865" s="89" t="s">
        <v>670</v>
      </c>
    </row>
    <row r="4866" spans="1:16" ht="63.75" hidden="1">
      <c r="A4866" s="261">
        <v>81</v>
      </c>
      <c r="B4866" s="89"/>
      <c r="C4866" s="262" t="s">
        <v>55</v>
      </c>
      <c r="D4866" s="84">
        <v>43651</v>
      </c>
      <c r="E4866" s="85" t="s">
        <v>9478</v>
      </c>
      <c r="F4866" s="85" t="s">
        <v>3</v>
      </c>
      <c r="G4866" s="85">
        <v>1756639</v>
      </c>
      <c r="H4866" s="89"/>
      <c r="I4866" s="263" t="s">
        <v>11056</v>
      </c>
      <c r="J4866" s="89"/>
      <c r="K4866" s="89"/>
      <c r="L4866" s="89"/>
      <c r="M4866" s="89"/>
      <c r="N4866" s="264">
        <v>0</v>
      </c>
      <c r="O4866" s="264">
        <v>840.38</v>
      </c>
      <c r="P4866" s="89" t="s">
        <v>670</v>
      </c>
    </row>
    <row r="4867" spans="1:16" ht="51" hidden="1">
      <c r="A4867" s="261">
        <v>35</v>
      </c>
      <c r="B4867" s="89"/>
      <c r="C4867" s="262" t="s">
        <v>46</v>
      </c>
      <c r="D4867" s="84">
        <v>43651</v>
      </c>
      <c r="E4867" s="85" t="s">
        <v>9479</v>
      </c>
      <c r="F4867" s="85" t="s">
        <v>3</v>
      </c>
      <c r="G4867" s="85">
        <v>1756614</v>
      </c>
      <c r="H4867" s="89"/>
      <c r="I4867" s="263" t="s">
        <v>11057</v>
      </c>
      <c r="J4867" s="89"/>
      <c r="K4867" s="89"/>
      <c r="L4867" s="89"/>
      <c r="M4867" s="89"/>
      <c r="N4867" s="264">
        <v>0</v>
      </c>
      <c r="O4867" s="264">
        <v>1277</v>
      </c>
      <c r="P4867" s="89" t="s">
        <v>670</v>
      </c>
    </row>
    <row r="4868" spans="1:16" ht="38.25" hidden="1">
      <c r="A4868" s="261">
        <v>226</v>
      </c>
      <c r="B4868" s="89"/>
      <c r="C4868" s="262" t="s">
        <v>107</v>
      </c>
      <c r="D4868" s="84">
        <v>43651</v>
      </c>
      <c r="E4868" s="85" t="s">
        <v>9480</v>
      </c>
      <c r="F4868" s="85" t="s">
        <v>3</v>
      </c>
      <c r="G4868" s="85">
        <v>1756594</v>
      </c>
      <c r="H4868" s="89"/>
      <c r="I4868" s="263" t="s">
        <v>11058</v>
      </c>
      <c r="J4868" s="89"/>
      <c r="K4868" s="89"/>
      <c r="L4868" s="89"/>
      <c r="M4868" s="89"/>
      <c r="N4868" s="264">
        <v>0</v>
      </c>
      <c r="O4868" s="264">
        <v>223.20000000000002</v>
      </c>
      <c r="P4868" s="89" t="s">
        <v>670</v>
      </c>
    </row>
    <row r="4869" spans="1:16" ht="51" hidden="1">
      <c r="A4869" s="261">
        <v>15</v>
      </c>
      <c r="B4869" s="89"/>
      <c r="C4869" s="262" t="s">
        <v>42</v>
      </c>
      <c r="D4869" s="84">
        <v>43651</v>
      </c>
      <c r="E4869" s="85" t="s">
        <v>9481</v>
      </c>
      <c r="F4869" s="85" t="s">
        <v>3</v>
      </c>
      <c r="G4869" s="85">
        <v>1756709</v>
      </c>
      <c r="H4869" s="89"/>
      <c r="I4869" s="263" t="s">
        <v>11059</v>
      </c>
      <c r="J4869" s="89"/>
      <c r="K4869" s="89"/>
      <c r="L4869" s="89"/>
      <c r="M4869" s="89"/>
      <c r="N4869" s="264">
        <v>0</v>
      </c>
      <c r="O4869" s="264">
        <v>347.5</v>
      </c>
      <c r="P4869" s="89" t="s">
        <v>670</v>
      </c>
    </row>
    <row r="4870" spans="1:16" ht="51" hidden="1">
      <c r="A4870" s="261">
        <v>15</v>
      </c>
      <c r="B4870" s="89"/>
      <c r="C4870" s="262" t="s">
        <v>42</v>
      </c>
      <c r="D4870" s="84">
        <v>43651</v>
      </c>
      <c r="E4870" s="85" t="s">
        <v>9482</v>
      </c>
      <c r="F4870" s="85" t="s">
        <v>3</v>
      </c>
      <c r="G4870" s="85">
        <v>1756712</v>
      </c>
      <c r="H4870" s="89"/>
      <c r="I4870" s="263" t="s">
        <v>11060</v>
      </c>
      <c r="J4870" s="89"/>
      <c r="K4870" s="89"/>
      <c r="L4870" s="89"/>
      <c r="M4870" s="89"/>
      <c r="N4870" s="264">
        <v>0</v>
      </c>
      <c r="O4870" s="264">
        <v>5600</v>
      </c>
      <c r="P4870" s="89" t="s">
        <v>670</v>
      </c>
    </row>
    <row r="4871" spans="1:16" ht="51" hidden="1">
      <c r="A4871" s="261">
        <v>47</v>
      </c>
      <c r="B4871" s="89"/>
      <c r="C4871" s="262" t="s">
        <v>49</v>
      </c>
      <c r="D4871" s="84">
        <v>43651</v>
      </c>
      <c r="E4871" s="85" t="s">
        <v>9483</v>
      </c>
      <c r="F4871" s="85" t="s">
        <v>3</v>
      </c>
      <c r="G4871" s="85">
        <v>1756719</v>
      </c>
      <c r="H4871" s="89"/>
      <c r="I4871" s="263" t="s">
        <v>11061</v>
      </c>
      <c r="J4871" s="89"/>
      <c r="K4871" s="89"/>
      <c r="L4871" s="89"/>
      <c r="M4871" s="89"/>
      <c r="N4871" s="264">
        <v>0</v>
      </c>
      <c r="O4871" s="264">
        <v>200000</v>
      </c>
      <c r="P4871" s="89" t="s">
        <v>670</v>
      </c>
    </row>
    <row r="4872" spans="1:16" ht="51" hidden="1">
      <c r="A4872" s="261">
        <v>342</v>
      </c>
      <c r="B4872" s="89"/>
      <c r="C4872" s="262" t="s">
        <v>148</v>
      </c>
      <c r="D4872" s="84">
        <v>43651</v>
      </c>
      <c r="E4872" s="85" t="s">
        <v>9484</v>
      </c>
      <c r="F4872" s="85" t="s">
        <v>3</v>
      </c>
      <c r="G4872" s="85">
        <v>1756742</v>
      </c>
      <c r="H4872" s="89"/>
      <c r="I4872" s="263" t="s">
        <v>11062</v>
      </c>
      <c r="J4872" s="89"/>
      <c r="K4872" s="89"/>
      <c r="L4872" s="89"/>
      <c r="M4872" s="89"/>
      <c r="N4872" s="264">
        <v>0</v>
      </c>
      <c r="O4872" s="264">
        <v>6233.8</v>
      </c>
      <c r="P4872" s="89" t="s">
        <v>670</v>
      </c>
    </row>
    <row r="4873" spans="1:16" ht="51" hidden="1">
      <c r="A4873" s="261">
        <v>35</v>
      </c>
      <c r="B4873" s="89"/>
      <c r="C4873" s="262" t="s">
        <v>46</v>
      </c>
      <c r="D4873" s="84">
        <v>43651</v>
      </c>
      <c r="E4873" s="85" t="s">
        <v>9485</v>
      </c>
      <c r="F4873" s="85" t="s">
        <v>3</v>
      </c>
      <c r="G4873" s="85">
        <v>1756578</v>
      </c>
      <c r="H4873" s="89"/>
      <c r="I4873" s="263" t="s">
        <v>8560</v>
      </c>
      <c r="J4873" s="89"/>
      <c r="K4873" s="89"/>
      <c r="L4873" s="89"/>
      <c r="M4873" s="89"/>
      <c r="N4873" s="264">
        <v>0</v>
      </c>
      <c r="O4873" s="264">
        <v>290</v>
      </c>
      <c r="P4873" s="89" t="s">
        <v>670</v>
      </c>
    </row>
    <row r="4874" spans="1:16" ht="51" hidden="1">
      <c r="A4874" s="261">
        <v>35</v>
      </c>
      <c r="B4874" s="89"/>
      <c r="C4874" s="262" t="s">
        <v>46</v>
      </c>
      <c r="D4874" s="84">
        <v>43651</v>
      </c>
      <c r="E4874" s="85" t="s">
        <v>9486</v>
      </c>
      <c r="F4874" s="85" t="s">
        <v>3</v>
      </c>
      <c r="G4874" s="85">
        <v>1756588</v>
      </c>
      <c r="H4874" s="89"/>
      <c r="I4874" s="263" t="s">
        <v>11063</v>
      </c>
      <c r="J4874" s="89"/>
      <c r="K4874" s="89"/>
      <c r="L4874" s="89"/>
      <c r="M4874" s="89"/>
      <c r="N4874" s="264">
        <v>0</v>
      </c>
      <c r="O4874" s="264">
        <v>1500</v>
      </c>
      <c r="P4874" s="89" t="s">
        <v>670</v>
      </c>
    </row>
    <row r="4875" spans="1:16" ht="38.25" hidden="1">
      <c r="A4875" s="261" t="s">
        <v>565</v>
      </c>
      <c r="B4875" s="89"/>
      <c r="C4875" s="262" t="s">
        <v>615</v>
      </c>
      <c r="D4875" s="84">
        <v>43651</v>
      </c>
      <c r="E4875" s="85" t="s">
        <v>9487</v>
      </c>
      <c r="F4875" s="85" t="s">
        <v>3</v>
      </c>
      <c r="G4875" s="85">
        <v>1756590</v>
      </c>
      <c r="H4875" s="89"/>
      <c r="I4875" s="263" t="s">
        <v>774</v>
      </c>
      <c r="J4875" s="89"/>
      <c r="K4875" s="89"/>
      <c r="L4875" s="89"/>
      <c r="M4875" s="89"/>
      <c r="N4875" s="264">
        <v>0</v>
      </c>
      <c r="O4875" s="264">
        <v>1360</v>
      </c>
      <c r="P4875" s="89" t="s">
        <v>670</v>
      </c>
    </row>
    <row r="4876" spans="1:16" ht="38.25" hidden="1">
      <c r="A4876" s="261" t="s">
        <v>565</v>
      </c>
      <c r="B4876" s="89"/>
      <c r="C4876" s="262" t="s">
        <v>615</v>
      </c>
      <c r="D4876" s="84">
        <v>43651</v>
      </c>
      <c r="E4876" s="85" t="s">
        <v>9488</v>
      </c>
      <c r="F4876" s="85" t="s">
        <v>3</v>
      </c>
      <c r="G4876" s="85">
        <v>1756591</v>
      </c>
      <c r="H4876" s="89"/>
      <c r="I4876" s="263" t="s">
        <v>5381</v>
      </c>
      <c r="J4876" s="89"/>
      <c r="K4876" s="89"/>
      <c r="L4876" s="89"/>
      <c r="M4876" s="89"/>
      <c r="N4876" s="264">
        <v>0</v>
      </c>
      <c r="O4876" s="264">
        <v>300</v>
      </c>
      <c r="P4876" s="89" t="s">
        <v>670</v>
      </c>
    </row>
    <row r="4877" spans="1:16" ht="38.25" hidden="1">
      <c r="A4877" s="261">
        <v>15</v>
      </c>
      <c r="B4877" s="89"/>
      <c r="C4877" s="262" t="s">
        <v>42</v>
      </c>
      <c r="D4877" s="84">
        <v>43654</v>
      </c>
      <c r="E4877" s="85" t="s">
        <v>9489</v>
      </c>
      <c r="F4877" s="85" t="s">
        <v>3</v>
      </c>
      <c r="G4877" s="85">
        <v>1757237</v>
      </c>
      <c r="H4877" s="89"/>
      <c r="I4877" s="263" t="s">
        <v>11064</v>
      </c>
      <c r="J4877" s="89"/>
      <c r="K4877" s="89"/>
      <c r="L4877" s="89"/>
      <c r="M4877" s="89"/>
      <c r="N4877" s="264">
        <v>0</v>
      </c>
      <c r="O4877" s="264">
        <v>960</v>
      </c>
      <c r="P4877" s="89" t="s">
        <v>670</v>
      </c>
    </row>
    <row r="4878" spans="1:16" ht="38.25" hidden="1">
      <c r="A4878" s="261" t="s">
        <v>565</v>
      </c>
      <c r="B4878" s="89"/>
      <c r="C4878" s="262" t="s">
        <v>615</v>
      </c>
      <c r="D4878" s="84">
        <v>43654</v>
      </c>
      <c r="E4878" s="85" t="s">
        <v>9490</v>
      </c>
      <c r="F4878" s="85" t="s">
        <v>3</v>
      </c>
      <c r="G4878" s="85">
        <v>1757232</v>
      </c>
      <c r="H4878" s="89"/>
      <c r="I4878" s="263" t="s">
        <v>11065</v>
      </c>
      <c r="J4878" s="89"/>
      <c r="K4878" s="89"/>
      <c r="L4878" s="89"/>
      <c r="M4878" s="89"/>
      <c r="N4878" s="264">
        <v>0</v>
      </c>
      <c r="O4878" s="264">
        <v>700</v>
      </c>
      <c r="P4878" s="89" t="s">
        <v>670</v>
      </c>
    </row>
    <row r="4879" spans="1:16" ht="38.25" hidden="1">
      <c r="A4879" s="261" t="s">
        <v>565</v>
      </c>
      <c r="B4879" s="89"/>
      <c r="C4879" s="262" t="s">
        <v>615</v>
      </c>
      <c r="D4879" s="84">
        <v>43654</v>
      </c>
      <c r="E4879" s="85" t="s">
        <v>9491</v>
      </c>
      <c r="F4879" s="85" t="s">
        <v>3</v>
      </c>
      <c r="G4879" s="85">
        <v>1757221</v>
      </c>
      <c r="H4879" s="89"/>
      <c r="I4879" s="263" t="s">
        <v>7257</v>
      </c>
      <c r="J4879" s="89"/>
      <c r="K4879" s="89"/>
      <c r="L4879" s="89"/>
      <c r="M4879" s="89"/>
      <c r="N4879" s="264">
        <v>0</v>
      </c>
      <c r="O4879" s="264">
        <v>3000</v>
      </c>
      <c r="P4879" s="89" t="s">
        <v>670</v>
      </c>
    </row>
    <row r="4880" spans="1:16" ht="51" hidden="1">
      <c r="A4880" s="261" t="s">
        <v>565</v>
      </c>
      <c r="B4880" s="89"/>
      <c r="C4880" s="262" t="s">
        <v>615</v>
      </c>
      <c r="D4880" s="84">
        <v>43654</v>
      </c>
      <c r="E4880" s="85" t="s">
        <v>9492</v>
      </c>
      <c r="F4880" s="85" t="s">
        <v>3</v>
      </c>
      <c r="G4880" s="85">
        <v>1757212</v>
      </c>
      <c r="H4880" s="89"/>
      <c r="I4880" s="263" t="s">
        <v>2048</v>
      </c>
      <c r="J4880" s="89"/>
      <c r="K4880" s="89"/>
      <c r="L4880" s="89"/>
      <c r="M4880" s="89"/>
      <c r="N4880" s="264">
        <v>0</v>
      </c>
      <c r="O4880" s="264">
        <v>1726</v>
      </c>
      <c r="P4880" s="89" t="s">
        <v>670</v>
      </c>
    </row>
    <row r="4881" spans="1:16" ht="51" hidden="1">
      <c r="A4881" s="261">
        <v>86</v>
      </c>
      <c r="B4881" s="89"/>
      <c r="C4881" s="262" t="s">
        <v>56</v>
      </c>
      <c r="D4881" s="84">
        <v>43654</v>
      </c>
      <c r="E4881" s="85" t="s">
        <v>9493</v>
      </c>
      <c r="F4881" s="85" t="s">
        <v>3</v>
      </c>
      <c r="G4881" s="85">
        <v>1757209</v>
      </c>
      <c r="H4881" s="89"/>
      <c r="I4881" s="263" t="s">
        <v>11066</v>
      </c>
      <c r="J4881" s="89"/>
      <c r="K4881" s="89"/>
      <c r="L4881" s="89"/>
      <c r="M4881" s="89"/>
      <c r="N4881" s="264">
        <v>0</v>
      </c>
      <c r="O4881" s="264">
        <v>13710</v>
      </c>
      <c r="P4881" s="89" t="s">
        <v>670</v>
      </c>
    </row>
    <row r="4882" spans="1:16" ht="51" hidden="1">
      <c r="A4882" s="261" t="s">
        <v>565</v>
      </c>
      <c r="B4882" s="89"/>
      <c r="C4882" s="262" t="s">
        <v>615</v>
      </c>
      <c r="D4882" s="84">
        <v>43654</v>
      </c>
      <c r="E4882" s="85" t="s">
        <v>9494</v>
      </c>
      <c r="F4882" s="85" t="s">
        <v>3</v>
      </c>
      <c r="G4882" s="85">
        <v>1757203</v>
      </c>
      <c r="H4882" s="89"/>
      <c r="I4882" s="263" t="s">
        <v>11067</v>
      </c>
      <c r="J4882" s="89"/>
      <c r="K4882" s="89"/>
      <c r="L4882" s="89"/>
      <c r="M4882" s="89"/>
      <c r="N4882" s="264">
        <v>0</v>
      </c>
      <c r="O4882" s="264">
        <v>4137</v>
      </c>
      <c r="P4882" s="89" t="s">
        <v>670</v>
      </c>
    </row>
    <row r="4883" spans="1:16" ht="38.25" hidden="1">
      <c r="A4883" s="261" t="s">
        <v>565</v>
      </c>
      <c r="B4883" s="89"/>
      <c r="C4883" s="262" t="s">
        <v>615</v>
      </c>
      <c r="D4883" s="84">
        <v>43654</v>
      </c>
      <c r="E4883" s="85" t="s">
        <v>9495</v>
      </c>
      <c r="F4883" s="85" t="s">
        <v>3</v>
      </c>
      <c r="G4883" s="85">
        <v>1757190</v>
      </c>
      <c r="H4883" s="89"/>
      <c r="I4883" s="263" t="s">
        <v>11068</v>
      </c>
      <c r="J4883" s="89"/>
      <c r="K4883" s="89"/>
      <c r="L4883" s="89"/>
      <c r="M4883" s="89"/>
      <c r="N4883" s="264">
        <v>0</v>
      </c>
      <c r="O4883" s="264">
        <v>444.21000000000004</v>
      </c>
      <c r="P4883" s="89" t="s">
        <v>670</v>
      </c>
    </row>
    <row r="4884" spans="1:16" ht="51" hidden="1">
      <c r="A4884" s="261">
        <v>6</v>
      </c>
      <c r="B4884" s="89"/>
      <c r="C4884" s="262" t="s">
        <v>40</v>
      </c>
      <c r="D4884" s="84">
        <v>43654</v>
      </c>
      <c r="E4884" s="85" t="s">
        <v>9496</v>
      </c>
      <c r="F4884" s="85" t="s">
        <v>3</v>
      </c>
      <c r="G4884" s="85">
        <v>1757188</v>
      </c>
      <c r="H4884" s="89"/>
      <c r="I4884" s="263" t="s">
        <v>11069</v>
      </c>
      <c r="J4884" s="89"/>
      <c r="K4884" s="89"/>
      <c r="L4884" s="89"/>
      <c r="M4884" s="89"/>
      <c r="N4884" s="264">
        <v>0</v>
      </c>
      <c r="O4884" s="264">
        <v>35</v>
      </c>
      <c r="P4884" s="89" t="s">
        <v>670</v>
      </c>
    </row>
    <row r="4885" spans="1:16" ht="51" hidden="1">
      <c r="A4885" s="261">
        <v>586</v>
      </c>
      <c r="B4885" s="89"/>
      <c r="C4885" s="262" t="s">
        <v>184</v>
      </c>
      <c r="D4885" s="84">
        <v>43654</v>
      </c>
      <c r="E4885" s="85" t="s">
        <v>9497</v>
      </c>
      <c r="F4885" s="85" t="s">
        <v>3</v>
      </c>
      <c r="G4885" s="85">
        <v>1757184</v>
      </c>
      <c r="H4885" s="89"/>
      <c r="I4885" s="263" t="s">
        <v>11070</v>
      </c>
      <c r="J4885" s="89"/>
      <c r="K4885" s="89"/>
      <c r="L4885" s="89"/>
      <c r="M4885" s="89"/>
      <c r="N4885" s="264">
        <v>0</v>
      </c>
      <c r="O4885" s="264">
        <v>244</v>
      </c>
      <c r="P4885" s="89" t="s">
        <v>670</v>
      </c>
    </row>
    <row r="4886" spans="1:16" ht="51" hidden="1">
      <c r="A4886" s="261" t="s">
        <v>565</v>
      </c>
      <c r="B4886" s="89"/>
      <c r="C4886" s="262" t="s">
        <v>615</v>
      </c>
      <c r="D4886" s="84">
        <v>43654</v>
      </c>
      <c r="E4886" s="85" t="s">
        <v>9498</v>
      </c>
      <c r="F4886" s="85" t="s">
        <v>3</v>
      </c>
      <c r="G4886" s="85">
        <v>1757246</v>
      </c>
      <c r="H4886" s="89"/>
      <c r="I4886" s="263" t="s">
        <v>11071</v>
      </c>
      <c r="J4886" s="89"/>
      <c r="K4886" s="89"/>
      <c r="L4886" s="89"/>
      <c r="M4886" s="89"/>
      <c r="N4886" s="264">
        <v>0</v>
      </c>
      <c r="O4886" s="264">
        <v>1029.0899999999999</v>
      </c>
      <c r="P4886" s="89" t="s">
        <v>670</v>
      </c>
    </row>
    <row r="4887" spans="1:16" ht="38.25" hidden="1">
      <c r="A4887" s="261" t="s">
        <v>565</v>
      </c>
      <c r="B4887" s="89"/>
      <c r="C4887" s="262" t="s">
        <v>615</v>
      </c>
      <c r="D4887" s="84">
        <v>43654</v>
      </c>
      <c r="E4887" s="85" t="s">
        <v>9499</v>
      </c>
      <c r="F4887" s="85" t="s">
        <v>3</v>
      </c>
      <c r="G4887" s="85">
        <v>1757254</v>
      </c>
      <c r="H4887" s="89"/>
      <c r="I4887" s="263" t="s">
        <v>1927</v>
      </c>
      <c r="J4887" s="89"/>
      <c r="K4887" s="89"/>
      <c r="L4887" s="89"/>
      <c r="M4887" s="89"/>
      <c r="N4887" s="264">
        <v>0</v>
      </c>
      <c r="O4887" s="264">
        <v>35776</v>
      </c>
      <c r="P4887" s="89" t="s">
        <v>670</v>
      </c>
    </row>
    <row r="4888" spans="1:16" ht="51" hidden="1">
      <c r="A4888" s="261">
        <v>15</v>
      </c>
      <c r="B4888" s="89"/>
      <c r="C4888" s="262" t="s">
        <v>42</v>
      </c>
      <c r="D4888" s="84">
        <v>43654</v>
      </c>
      <c r="E4888" s="85" t="s">
        <v>9500</v>
      </c>
      <c r="F4888" s="85" t="s">
        <v>3</v>
      </c>
      <c r="G4888" s="85">
        <v>1757264</v>
      </c>
      <c r="H4888" s="89"/>
      <c r="I4888" s="263" t="s">
        <v>11072</v>
      </c>
      <c r="J4888" s="89"/>
      <c r="K4888" s="89"/>
      <c r="L4888" s="89"/>
      <c r="M4888" s="89"/>
      <c r="N4888" s="264">
        <v>0</v>
      </c>
      <c r="O4888" s="264">
        <v>2554.3200000000002</v>
      </c>
      <c r="P4888" s="89" t="s">
        <v>670</v>
      </c>
    </row>
    <row r="4889" spans="1:16" ht="51" hidden="1">
      <c r="A4889" s="261">
        <v>41</v>
      </c>
      <c r="B4889" s="89"/>
      <c r="C4889" s="262" t="s">
        <v>47</v>
      </c>
      <c r="D4889" s="84">
        <v>43654</v>
      </c>
      <c r="E4889" s="85" t="s">
        <v>9501</v>
      </c>
      <c r="F4889" s="85" t="s">
        <v>3</v>
      </c>
      <c r="G4889" s="85">
        <v>1757269</v>
      </c>
      <c r="H4889" s="89"/>
      <c r="I4889" s="263" t="s">
        <v>11073</v>
      </c>
      <c r="J4889" s="89"/>
      <c r="K4889" s="89"/>
      <c r="L4889" s="89"/>
      <c r="M4889" s="89"/>
      <c r="N4889" s="264">
        <v>0</v>
      </c>
      <c r="O4889" s="264">
        <v>20</v>
      </c>
      <c r="P4889" s="89" t="s">
        <v>670</v>
      </c>
    </row>
    <row r="4890" spans="1:16" ht="89.25" hidden="1">
      <c r="A4890" s="261">
        <v>587</v>
      </c>
      <c r="B4890" s="89"/>
      <c r="C4890" s="262" t="s">
        <v>730</v>
      </c>
      <c r="D4890" s="84">
        <v>43654</v>
      </c>
      <c r="E4890" s="85" t="s">
        <v>9502</v>
      </c>
      <c r="F4890" s="85" t="s">
        <v>3</v>
      </c>
      <c r="G4890" s="85">
        <v>1757275</v>
      </c>
      <c r="H4890" s="89"/>
      <c r="I4890" s="263" t="s">
        <v>11074</v>
      </c>
      <c r="J4890" s="89"/>
      <c r="K4890" s="89"/>
      <c r="L4890" s="89"/>
      <c r="M4890" s="89"/>
      <c r="N4890" s="264">
        <v>0</v>
      </c>
      <c r="O4890" s="264">
        <v>13</v>
      </c>
      <c r="P4890" s="89" t="s">
        <v>670</v>
      </c>
    </row>
    <row r="4891" spans="1:16" ht="38.25" hidden="1">
      <c r="A4891" s="261" t="s">
        <v>565</v>
      </c>
      <c r="B4891" s="89"/>
      <c r="C4891" s="262" t="s">
        <v>615</v>
      </c>
      <c r="D4891" s="84">
        <v>43654</v>
      </c>
      <c r="E4891" s="85" t="s">
        <v>9503</v>
      </c>
      <c r="F4891" s="85" t="s">
        <v>3</v>
      </c>
      <c r="G4891" s="85">
        <v>1757278</v>
      </c>
      <c r="H4891" s="89"/>
      <c r="I4891" s="263" t="s">
        <v>11075</v>
      </c>
      <c r="J4891" s="89"/>
      <c r="K4891" s="89"/>
      <c r="L4891" s="89"/>
      <c r="M4891" s="89"/>
      <c r="N4891" s="264">
        <v>0</v>
      </c>
      <c r="O4891" s="264">
        <v>5.58</v>
      </c>
      <c r="P4891" s="89" t="s">
        <v>670</v>
      </c>
    </row>
    <row r="4892" spans="1:16" ht="38.25" hidden="1">
      <c r="A4892" s="261" t="s">
        <v>565</v>
      </c>
      <c r="B4892" s="89"/>
      <c r="C4892" s="262" t="s">
        <v>615</v>
      </c>
      <c r="D4892" s="84">
        <v>43654</v>
      </c>
      <c r="E4892" s="85" t="s">
        <v>9504</v>
      </c>
      <c r="F4892" s="85" t="s">
        <v>3</v>
      </c>
      <c r="G4892" s="85">
        <v>1757280</v>
      </c>
      <c r="H4892" s="89"/>
      <c r="I4892" s="263" t="s">
        <v>11076</v>
      </c>
      <c r="J4892" s="89"/>
      <c r="K4892" s="89"/>
      <c r="L4892" s="89"/>
      <c r="M4892" s="89"/>
      <c r="N4892" s="264">
        <v>0</v>
      </c>
      <c r="O4892" s="264">
        <v>708.69</v>
      </c>
      <c r="P4892" s="89" t="s">
        <v>741</v>
      </c>
    </row>
    <row r="4893" spans="1:16" ht="38.25" hidden="1">
      <c r="A4893" s="261" t="s">
        <v>565</v>
      </c>
      <c r="B4893" s="89"/>
      <c r="C4893" s="262" t="s">
        <v>615</v>
      </c>
      <c r="D4893" s="84">
        <v>43654</v>
      </c>
      <c r="E4893" s="85" t="s">
        <v>9505</v>
      </c>
      <c r="F4893" s="85" t="s">
        <v>3</v>
      </c>
      <c r="G4893" s="85">
        <v>1757285</v>
      </c>
      <c r="H4893" s="89"/>
      <c r="I4893" s="263" t="s">
        <v>11077</v>
      </c>
      <c r="J4893" s="89"/>
      <c r="K4893" s="89"/>
      <c r="L4893" s="89"/>
      <c r="M4893" s="89"/>
      <c r="N4893" s="264">
        <v>0</v>
      </c>
      <c r="O4893" s="264">
        <v>120</v>
      </c>
      <c r="P4893" s="89" t="s">
        <v>670</v>
      </c>
    </row>
    <row r="4894" spans="1:16" ht="38.25" hidden="1">
      <c r="A4894" s="261" t="s">
        <v>565</v>
      </c>
      <c r="B4894" s="89"/>
      <c r="C4894" s="262" t="s">
        <v>615</v>
      </c>
      <c r="D4894" s="84">
        <v>43654</v>
      </c>
      <c r="E4894" s="85" t="s">
        <v>9506</v>
      </c>
      <c r="F4894" s="85" t="s">
        <v>3</v>
      </c>
      <c r="G4894" s="85">
        <v>1757286</v>
      </c>
      <c r="H4894" s="89"/>
      <c r="I4894" s="263" t="s">
        <v>11078</v>
      </c>
      <c r="J4894" s="89"/>
      <c r="K4894" s="89"/>
      <c r="L4894" s="89"/>
      <c r="M4894" s="89"/>
      <c r="N4894" s="264">
        <v>0</v>
      </c>
      <c r="O4894" s="264">
        <v>120</v>
      </c>
      <c r="P4894" s="89" t="s">
        <v>670</v>
      </c>
    </row>
    <row r="4895" spans="1:16" ht="51" hidden="1">
      <c r="A4895" s="261" t="s">
        <v>565</v>
      </c>
      <c r="B4895" s="89"/>
      <c r="C4895" s="262" t="s">
        <v>615</v>
      </c>
      <c r="D4895" s="84">
        <v>43654</v>
      </c>
      <c r="E4895" s="85" t="s">
        <v>9507</v>
      </c>
      <c r="F4895" s="85" t="s">
        <v>3</v>
      </c>
      <c r="G4895" s="85">
        <v>1757304</v>
      </c>
      <c r="H4895" s="89"/>
      <c r="I4895" s="263" t="s">
        <v>11079</v>
      </c>
      <c r="J4895" s="89"/>
      <c r="K4895" s="89"/>
      <c r="L4895" s="89"/>
      <c r="M4895" s="89"/>
      <c r="N4895" s="264">
        <v>0</v>
      </c>
      <c r="O4895" s="264">
        <v>282</v>
      </c>
      <c r="P4895" s="89" t="s">
        <v>670</v>
      </c>
    </row>
    <row r="4896" spans="1:16" ht="51" hidden="1">
      <c r="A4896" s="261">
        <v>70</v>
      </c>
      <c r="B4896" s="89"/>
      <c r="C4896" s="262" t="s">
        <v>53</v>
      </c>
      <c r="D4896" s="84">
        <v>43654</v>
      </c>
      <c r="E4896" s="85" t="s">
        <v>9508</v>
      </c>
      <c r="F4896" s="85" t="s">
        <v>3</v>
      </c>
      <c r="G4896" s="85">
        <v>1757333</v>
      </c>
      <c r="H4896" s="89"/>
      <c r="I4896" s="263" t="s">
        <v>11080</v>
      </c>
      <c r="J4896" s="89"/>
      <c r="K4896" s="89"/>
      <c r="L4896" s="89"/>
      <c r="M4896" s="89"/>
      <c r="N4896" s="264">
        <v>0</v>
      </c>
      <c r="O4896" s="264">
        <v>3013.2000000000003</v>
      </c>
      <c r="P4896" s="89" t="s">
        <v>670</v>
      </c>
    </row>
    <row r="4897" spans="1:16" ht="51" hidden="1">
      <c r="A4897" s="261" t="s">
        <v>565</v>
      </c>
      <c r="B4897" s="89"/>
      <c r="C4897" s="262" t="s">
        <v>615</v>
      </c>
      <c r="D4897" s="84">
        <v>43654</v>
      </c>
      <c r="E4897" s="85" t="s">
        <v>9509</v>
      </c>
      <c r="F4897" s="85" t="s">
        <v>3</v>
      </c>
      <c r="G4897" s="85">
        <v>1757343</v>
      </c>
      <c r="H4897" s="89"/>
      <c r="I4897" s="263" t="s">
        <v>11081</v>
      </c>
      <c r="J4897" s="89"/>
      <c r="K4897" s="89"/>
      <c r="L4897" s="89"/>
      <c r="M4897" s="89"/>
      <c r="N4897" s="264">
        <v>0</v>
      </c>
      <c r="O4897" s="264">
        <v>4850.88</v>
      </c>
      <c r="P4897" s="89" t="s">
        <v>670</v>
      </c>
    </row>
    <row r="4898" spans="1:16" ht="51" hidden="1">
      <c r="A4898" s="261" t="s">
        <v>565</v>
      </c>
      <c r="B4898" s="89"/>
      <c r="C4898" s="262" t="s">
        <v>615</v>
      </c>
      <c r="D4898" s="84">
        <v>43654</v>
      </c>
      <c r="E4898" s="85" t="s">
        <v>9510</v>
      </c>
      <c r="F4898" s="85" t="s">
        <v>3</v>
      </c>
      <c r="G4898" s="85">
        <v>1757344</v>
      </c>
      <c r="H4898" s="89"/>
      <c r="I4898" s="263" t="s">
        <v>11082</v>
      </c>
      <c r="J4898" s="89"/>
      <c r="K4898" s="89"/>
      <c r="L4898" s="89"/>
      <c r="M4898" s="89"/>
      <c r="N4898" s="264">
        <v>0</v>
      </c>
      <c r="O4898" s="264">
        <v>3912.29</v>
      </c>
      <c r="P4898" s="89" t="s">
        <v>670</v>
      </c>
    </row>
    <row r="4899" spans="1:16" ht="51" hidden="1">
      <c r="A4899" s="261">
        <v>132</v>
      </c>
      <c r="B4899" s="89"/>
      <c r="C4899" s="262" t="s">
        <v>68</v>
      </c>
      <c r="D4899" s="84">
        <v>43654</v>
      </c>
      <c r="E4899" s="85" t="s">
        <v>9511</v>
      </c>
      <c r="F4899" s="85" t="s">
        <v>3</v>
      </c>
      <c r="G4899" s="85">
        <v>1757129</v>
      </c>
      <c r="H4899" s="89"/>
      <c r="I4899" s="263" t="s">
        <v>11083</v>
      </c>
      <c r="J4899" s="89"/>
      <c r="K4899" s="89"/>
      <c r="L4899" s="89"/>
      <c r="M4899" s="89"/>
      <c r="N4899" s="264">
        <v>0</v>
      </c>
      <c r="O4899" s="264">
        <v>71400</v>
      </c>
      <c r="P4899" s="89" t="s">
        <v>670</v>
      </c>
    </row>
    <row r="4900" spans="1:16" ht="51" hidden="1">
      <c r="A4900" s="261">
        <v>16</v>
      </c>
      <c r="B4900" s="89"/>
      <c r="C4900" s="262" t="s">
        <v>43</v>
      </c>
      <c r="D4900" s="84">
        <v>43654</v>
      </c>
      <c r="E4900" s="85" t="s">
        <v>9512</v>
      </c>
      <c r="F4900" s="85" t="s">
        <v>3</v>
      </c>
      <c r="G4900" s="85">
        <v>1757130</v>
      </c>
      <c r="H4900" s="89"/>
      <c r="I4900" s="263" t="s">
        <v>11084</v>
      </c>
      <c r="J4900" s="89"/>
      <c r="K4900" s="89"/>
      <c r="L4900" s="89"/>
      <c r="M4900" s="89"/>
      <c r="N4900" s="264">
        <v>0</v>
      </c>
      <c r="O4900" s="264">
        <v>290</v>
      </c>
      <c r="P4900" s="89" t="s">
        <v>670</v>
      </c>
    </row>
    <row r="4901" spans="1:16" ht="63.75" hidden="1">
      <c r="A4901" s="261">
        <v>309</v>
      </c>
      <c r="B4901" s="89"/>
      <c r="C4901" s="262" t="s">
        <v>1351</v>
      </c>
      <c r="D4901" s="84">
        <v>43654</v>
      </c>
      <c r="E4901" s="85" t="s">
        <v>9513</v>
      </c>
      <c r="F4901" s="85" t="s">
        <v>3</v>
      </c>
      <c r="G4901" s="85">
        <v>1757134</v>
      </c>
      <c r="H4901" s="89"/>
      <c r="I4901" s="263" t="s">
        <v>11085</v>
      </c>
      <c r="J4901" s="89"/>
      <c r="K4901" s="89"/>
      <c r="L4901" s="89"/>
      <c r="M4901" s="89"/>
      <c r="N4901" s="264">
        <v>0</v>
      </c>
      <c r="O4901" s="264">
        <v>753</v>
      </c>
      <c r="P4901" s="89" t="s">
        <v>670</v>
      </c>
    </row>
    <row r="4902" spans="1:16" ht="51" hidden="1">
      <c r="A4902" s="261">
        <v>342</v>
      </c>
      <c r="B4902" s="89"/>
      <c r="C4902" s="262" t="s">
        <v>148</v>
      </c>
      <c r="D4902" s="84">
        <v>43654</v>
      </c>
      <c r="E4902" s="85" t="s">
        <v>9514</v>
      </c>
      <c r="F4902" s="85" t="s">
        <v>3</v>
      </c>
      <c r="G4902" s="85">
        <v>1757139</v>
      </c>
      <c r="H4902" s="89"/>
      <c r="I4902" s="263" t="s">
        <v>11086</v>
      </c>
      <c r="J4902" s="89"/>
      <c r="K4902" s="89"/>
      <c r="L4902" s="89"/>
      <c r="M4902" s="89"/>
      <c r="N4902" s="264">
        <v>0</v>
      </c>
      <c r="O4902" s="264">
        <v>36</v>
      </c>
      <c r="P4902" s="89" t="s">
        <v>670</v>
      </c>
    </row>
    <row r="4903" spans="1:16" ht="63.75" hidden="1">
      <c r="A4903" s="261">
        <v>340</v>
      </c>
      <c r="B4903" s="89"/>
      <c r="C4903" s="262" t="s">
        <v>147</v>
      </c>
      <c r="D4903" s="84">
        <v>43654</v>
      </c>
      <c r="E4903" s="85" t="s">
        <v>9515</v>
      </c>
      <c r="F4903" s="85" t="s">
        <v>3</v>
      </c>
      <c r="G4903" s="85">
        <v>1757168</v>
      </c>
      <c r="H4903" s="89"/>
      <c r="I4903" s="263" t="s">
        <v>11087</v>
      </c>
      <c r="J4903" s="89"/>
      <c r="K4903" s="89"/>
      <c r="L4903" s="89"/>
      <c r="M4903" s="89"/>
      <c r="N4903" s="264">
        <v>0</v>
      </c>
      <c r="O4903" s="264">
        <v>3489</v>
      </c>
      <c r="P4903" s="89" t="s">
        <v>670</v>
      </c>
    </row>
    <row r="4904" spans="1:16" ht="63.75" hidden="1">
      <c r="A4904" s="261">
        <v>660</v>
      </c>
      <c r="B4904" s="89"/>
      <c r="C4904" s="262" t="s">
        <v>188</v>
      </c>
      <c r="D4904" s="84">
        <v>43654</v>
      </c>
      <c r="E4904" s="85" t="s">
        <v>9516</v>
      </c>
      <c r="F4904" s="85" t="s">
        <v>3</v>
      </c>
      <c r="G4904" s="85">
        <v>1757169</v>
      </c>
      <c r="H4904" s="89"/>
      <c r="I4904" s="263" t="s">
        <v>11088</v>
      </c>
      <c r="J4904" s="89"/>
      <c r="K4904" s="89"/>
      <c r="L4904" s="89"/>
      <c r="M4904" s="89"/>
      <c r="N4904" s="264">
        <v>0</v>
      </c>
      <c r="O4904" s="264">
        <v>268.95</v>
      </c>
      <c r="P4904" s="89" t="s">
        <v>670</v>
      </c>
    </row>
    <row r="4905" spans="1:16" ht="63.75" hidden="1">
      <c r="A4905" s="261" t="s">
        <v>556</v>
      </c>
      <c r="B4905" s="89"/>
      <c r="C4905" s="262" t="s">
        <v>616</v>
      </c>
      <c r="D4905" s="84">
        <v>43654</v>
      </c>
      <c r="E4905" s="85" t="s">
        <v>9517</v>
      </c>
      <c r="F4905" s="85" t="s">
        <v>3</v>
      </c>
      <c r="G4905" s="85">
        <v>1757170</v>
      </c>
      <c r="H4905" s="89"/>
      <c r="I4905" s="263" t="s">
        <v>11089</v>
      </c>
      <c r="J4905" s="89"/>
      <c r="K4905" s="89"/>
      <c r="L4905" s="89"/>
      <c r="M4905" s="89"/>
      <c r="N4905" s="264">
        <v>0</v>
      </c>
      <c r="O4905" s="264">
        <v>881</v>
      </c>
      <c r="P4905" s="89" t="s">
        <v>670</v>
      </c>
    </row>
    <row r="4906" spans="1:16" ht="51" hidden="1">
      <c r="A4906" s="261">
        <v>340</v>
      </c>
      <c r="B4906" s="89"/>
      <c r="C4906" s="262" t="s">
        <v>147</v>
      </c>
      <c r="D4906" s="84">
        <v>43654</v>
      </c>
      <c r="E4906" s="85" t="s">
        <v>9518</v>
      </c>
      <c r="F4906" s="85" t="s">
        <v>3</v>
      </c>
      <c r="G4906" s="85">
        <v>1757171</v>
      </c>
      <c r="H4906" s="89"/>
      <c r="I4906" s="263" t="s">
        <v>11090</v>
      </c>
      <c r="J4906" s="89"/>
      <c r="K4906" s="89"/>
      <c r="L4906" s="89"/>
      <c r="M4906" s="89"/>
      <c r="N4906" s="264">
        <v>0</v>
      </c>
      <c r="O4906" s="264">
        <v>150</v>
      </c>
      <c r="P4906" s="89" t="s">
        <v>670</v>
      </c>
    </row>
    <row r="4907" spans="1:16" ht="63.75" hidden="1">
      <c r="A4907" s="261">
        <v>592</v>
      </c>
      <c r="B4907" s="89"/>
      <c r="C4907" s="262" t="s">
        <v>645</v>
      </c>
      <c r="D4907" s="84">
        <v>43654</v>
      </c>
      <c r="E4907" s="85" t="s">
        <v>9519</v>
      </c>
      <c r="F4907" s="85" t="s">
        <v>3</v>
      </c>
      <c r="G4907" s="85">
        <v>1757176</v>
      </c>
      <c r="H4907" s="89"/>
      <c r="I4907" s="263" t="s">
        <v>11091</v>
      </c>
      <c r="J4907" s="89"/>
      <c r="K4907" s="89"/>
      <c r="L4907" s="89"/>
      <c r="M4907" s="89"/>
      <c r="N4907" s="264">
        <v>0</v>
      </c>
      <c r="O4907" s="264">
        <v>79030</v>
      </c>
      <c r="P4907" s="89" t="s">
        <v>670</v>
      </c>
    </row>
    <row r="4908" spans="1:16" ht="63.75" hidden="1">
      <c r="A4908" s="261">
        <v>46</v>
      </c>
      <c r="B4908" s="89"/>
      <c r="C4908" s="262" t="s">
        <v>48</v>
      </c>
      <c r="D4908" s="84">
        <v>43654</v>
      </c>
      <c r="E4908" s="85" t="s">
        <v>9520</v>
      </c>
      <c r="F4908" s="85" t="s">
        <v>3</v>
      </c>
      <c r="G4908" s="85">
        <v>1757177</v>
      </c>
      <c r="H4908" s="89"/>
      <c r="I4908" s="263" t="s">
        <v>11092</v>
      </c>
      <c r="J4908" s="89"/>
      <c r="K4908" s="89"/>
      <c r="L4908" s="89"/>
      <c r="M4908" s="89"/>
      <c r="N4908" s="264">
        <v>0</v>
      </c>
      <c r="O4908" s="264">
        <v>6111975</v>
      </c>
      <c r="P4908" s="89" t="s">
        <v>670</v>
      </c>
    </row>
    <row r="4909" spans="1:16" ht="51" hidden="1">
      <c r="A4909" s="261">
        <v>132</v>
      </c>
      <c r="B4909" s="89"/>
      <c r="C4909" s="262" t="s">
        <v>68</v>
      </c>
      <c r="D4909" s="84">
        <v>43654</v>
      </c>
      <c r="E4909" s="85" t="s">
        <v>9521</v>
      </c>
      <c r="F4909" s="85" t="s">
        <v>3</v>
      </c>
      <c r="G4909" s="85">
        <v>1757164</v>
      </c>
      <c r="H4909" s="89"/>
      <c r="I4909" s="263" t="s">
        <v>11093</v>
      </c>
      <c r="J4909" s="89"/>
      <c r="K4909" s="89"/>
      <c r="L4909" s="89"/>
      <c r="M4909" s="89"/>
      <c r="N4909" s="264">
        <v>0</v>
      </c>
      <c r="O4909" s="264">
        <v>546.20000000000005</v>
      </c>
      <c r="P4909" s="89" t="s">
        <v>670</v>
      </c>
    </row>
    <row r="4910" spans="1:16" ht="51" hidden="1">
      <c r="A4910" s="261" t="s">
        <v>565</v>
      </c>
      <c r="B4910" s="89"/>
      <c r="C4910" s="262" t="s">
        <v>615</v>
      </c>
      <c r="D4910" s="84">
        <v>43654</v>
      </c>
      <c r="E4910" s="85" t="s">
        <v>9522</v>
      </c>
      <c r="F4910" s="85" t="s">
        <v>3</v>
      </c>
      <c r="G4910" s="85">
        <v>1757119</v>
      </c>
      <c r="H4910" s="89"/>
      <c r="I4910" s="263" t="s">
        <v>11094</v>
      </c>
      <c r="J4910" s="89"/>
      <c r="K4910" s="89"/>
      <c r="L4910" s="89"/>
      <c r="M4910" s="89"/>
      <c r="N4910" s="264">
        <v>0</v>
      </c>
      <c r="O4910" s="264">
        <v>7171.1</v>
      </c>
      <c r="P4910" s="89" t="s">
        <v>670</v>
      </c>
    </row>
    <row r="4911" spans="1:16" ht="51" hidden="1">
      <c r="A4911" s="261" t="s">
        <v>565</v>
      </c>
      <c r="B4911" s="89"/>
      <c r="C4911" s="262" t="s">
        <v>615</v>
      </c>
      <c r="D4911" s="84">
        <v>43654</v>
      </c>
      <c r="E4911" s="85" t="s">
        <v>9523</v>
      </c>
      <c r="F4911" s="85" t="s">
        <v>3</v>
      </c>
      <c r="G4911" s="85">
        <v>1757114</v>
      </c>
      <c r="H4911" s="89"/>
      <c r="I4911" s="263" t="s">
        <v>11095</v>
      </c>
      <c r="J4911" s="89"/>
      <c r="K4911" s="89"/>
      <c r="L4911" s="89"/>
      <c r="M4911" s="89"/>
      <c r="N4911" s="264">
        <v>0</v>
      </c>
      <c r="O4911" s="264">
        <v>87.24</v>
      </c>
      <c r="P4911" s="89" t="s">
        <v>670</v>
      </c>
    </row>
    <row r="4912" spans="1:16" ht="38.25" hidden="1">
      <c r="A4912" s="261">
        <v>35</v>
      </c>
      <c r="B4912" s="89"/>
      <c r="C4912" s="262" t="s">
        <v>46</v>
      </c>
      <c r="D4912" s="84">
        <v>43654</v>
      </c>
      <c r="E4912" s="85" t="s">
        <v>9524</v>
      </c>
      <c r="F4912" s="85" t="s">
        <v>3</v>
      </c>
      <c r="G4912" s="85">
        <v>1757113</v>
      </c>
      <c r="H4912" s="89"/>
      <c r="I4912" s="263" t="s">
        <v>8586</v>
      </c>
      <c r="J4912" s="89"/>
      <c r="K4912" s="89"/>
      <c r="L4912" s="89"/>
      <c r="M4912" s="89"/>
      <c r="N4912" s="264">
        <v>0</v>
      </c>
      <c r="O4912" s="264">
        <v>460</v>
      </c>
      <c r="P4912" s="89" t="s">
        <v>670</v>
      </c>
    </row>
    <row r="4913" spans="1:16" ht="51" hidden="1">
      <c r="A4913" s="261">
        <v>47</v>
      </c>
      <c r="B4913" s="89"/>
      <c r="C4913" s="262" t="s">
        <v>49</v>
      </c>
      <c r="D4913" s="84">
        <v>43654</v>
      </c>
      <c r="E4913" s="85" t="s">
        <v>9525</v>
      </c>
      <c r="F4913" s="85" t="s">
        <v>3</v>
      </c>
      <c r="G4913" s="85">
        <v>1757100</v>
      </c>
      <c r="H4913" s="89"/>
      <c r="I4913" s="263" t="s">
        <v>11096</v>
      </c>
      <c r="J4913" s="89"/>
      <c r="K4913" s="89"/>
      <c r="L4913" s="89"/>
      <c r="M4913" s="89"/>
      <c r="N4913" s="264">
        <v>0</v>
      </c>
      <c r="O4913" s="264">
        <v>39</v>
      </c>
      <c r="P4913" s="89" t="s">
        <v>670</v>
      </c>
    </row>
    <row r="4914" spans="1:16" ht="38.25" hidden="1">
      <c r="A4914" s="261" t="s">
        <v>565</v>
      </c>
      <c r="B4914" s="89"/>
      <c r="C4914" s="262" t="s">
        <v>615</v>
      </c>
      <c r="D4914" s="84">
        <v>43654</v>
      </c>
      <c r="E4914" s="85" t="s">
        <v>9526</v>
      </c>
      <c r="F4914" s="85" t="s">
        <v>3</v>
      </c>
      <c r="G4914" s="85">
        <v>1757093</v>
      </c>
      <c r="H4914" s="89"/>
      <c r="I4914" s="263" t="s">
        <v>11097</v>
      </c>
      <c r="J4914" s="89"/>
      <c r="K4914" s="89"/>
      <c r="L4914" s="89"/>
      <c r="M4914" s="89"/>
      <c r="N4914" s="264">
        <v>0</v>
      </c>
      <c r="O4914" s="264">
        <v>1669</v>
      </c>
      <c r="P4914" s="89" t="s">
        <v>670</v>
      </c>
    </row>
    <row r="4915" spans="1:16" ht="51" hidden="1">
      <c r="A4915" s="261">
        <v>70</v>
      </c>
      <c r="B4915" s="89"/>
      <c r="C4915" s="262" t="s">
        <v>53</v>
      </c>
      <c r="D4915" s="84">
        <v>43654</v>
      </c>
      <c r="E4915" s="85" t="s">
        <v>9527</v>
      </c>
      <c r="F4915" s="85" t="s">
        <v>3</v>
      </c>
      <c r="G4915" s="85">
        <v>1757079</v>
      </c>
      <c r="H4915" s="89"/>
      <c r="I4915" s="263" t="s">
        <v>11098</v>
      </c>
      <c r="J4915" s="89"/>
      <c r="K4915" s="89"/>
      <c r="L4915" s="89"/>
      <c r="M4915" s="89"/>
      <c r="N4915" s="264">
        <v>0</v>
      </c>
      <c r="O4915" s="264">
        <v>5800</v>
      </c>
      <c r="P4915" s="89" t="s">
        <v>670</v>
      </c>
    </row>
    <row r="4916" spans="1:16" ht="63.75" hidden="1">
      <c r="A4916" s="261">
        <v>291</v>
      </c>
      <c r="B4916" s="89"/>
      <c r="C4916" s="262" t="s">
        <v>129</v>
      </c>
      <c r="D4916" s="84">
        <v>43654</v>
      </c>
      <c r="E4916" s="85" t="s">
        <v>9528</v>
      </c>
      <c r="F4916" s="85" t="s">
        <v>3</v>
      </c>
      <c r="G4916" s="85">
        <v>1757189</v>
      </c>
      <c r="H4916" s="89"/>
      <c r="I4916" s="263" t="s">
        <v>11099</v>
      </c>
      <c r="J4916" s="89"/>
      <c r="K4916" s="89"/>
      <c r="L4916" s="89"/>
      <c r="M4916" s="89"/>
      <c r="N4916" s="264">
        <v>0</v>
      </c>
      <c r="O4916" s="264">
        <v>62201.200000000004</v>
      </c>
      <c r="P4916" s="89" t="s">
        <v>670</v>
      </c>
    </row>
    <row r="4917" spans="1:16" ht="63.75" hidden="1">
      <c r="A4917" s="261" t="s">
        <v>565</v>
      </c>
      <c r="B4917" s="89"/>
      <c r="C4917" s="262" t="s">
        <v>615</v>
      </c>
      <c r="D4917" s="84">
        <v>43655</v>
      </c>
      <c r="E4917" s="85" t="s">
        <v>9529</v>
      </c>
      <c r="F4917" s="85" t="s">
        <v>3</v>
      </c>
      <c r="G4917" s="85">
        <v>1757621</v>
      </c>
      <c r="H4917" s="89"/>
      <c r="I4917" s="263" t="s">
        <v>11100</v>
      </c>
      <c r="J4917" s="89"/>
      <c r="K4917" s="89"/>
      <c r="L4917" s="89"/>
      <c r="M4917" s="89"/>
      <c r="N4917" s="264">
        <v>0</v>
      </c>
      <c r="O4917" s="264">
        <v>698.63</v>
      </c>
      <c r="P4917" s="89" t="s">
        <v>670</v>
      </c>
    </row>
    <row r="4918" spans="1:16" ht="63.75" hidden="1">
      <c r="A4918" s="261" t="s">
        <v>565</v>
      </c>
      <c r="B4918" s="89"/>
      <c r="C4918" s="262" t="s">
        <v>615</v>
      </c>
      <c r="D4918" s="84">
        <v>43655</v>
      </c>
      <c r="E4918" s="85" t="s">
        <v>9530</v>
      </c>
      <c r="F4918" s="85" t="s">
        <v>3</v>
      </c>
      <c r="G4918" s="85">
        <v>1757622</v>
      </c>
      <c r="H4918" s="89"/>
      <c r="I4918" s="263" t="s">
        <v>11101</v>
      </c>
      <c r="J4918" s="89"/>
      <c r="K4918" s="89"/>
      <c r="L4918" s="89"/>
      <c r="M4918" s="89"/>
      <c r="N4918" s="264">
        <v>0</v>
      </c>
      <c r="O4918" s="264">
        <v>317.02</v>
      </c>
      <c r="P4918" s="89" t="s">
        <v>670</v>
      </c>
    </row>
    <row r="4919" spans="1:16" ht="63.75" hidden="1">
      <c r="A4919" s="261" t="s">
        <v>565</v>
      </c>
      <c r="B4919" s="89"/>
      <c r="C4919" s="262" t="s">
        <v>615</v>
      </c>
      <c r="D4919" s="84">
        <v>43655</v>
      </c>
      <c r="E4919" s="85" t="s">
        <v>9531</v>
      </c>
      <c r="F4919" s="85" t="s">
        <v>3</v>
      </c>
      <c r="G4919" s="85">
        <v>1757623</v>
      </c>
      <c r="H4919" s="89"/>
      <c r="I4919" s="263" t="s">
        <v>11102</v>
      </c>
      <c r="J4919" s="89"/>
      <c r="K4919" s="89"/>
      <c r="L4919" s="89"/>
      <c r="M4919" s="89"/>
      <c r="N4919" s="264">
        <v>0</v>
      </c>
      <c r="O4919" s="264">
        <v>317.02</v>
      </c>
      <c r="P4919" s="89" t="s">
        <v>670</v>
      </c>
    </row>
    <row r="4920" spans="1:16" ht="51" hidden="1">
      <c r="A4920" s="261" t="s">
        <v>565</v>
      </c>
      <c r="B4920" s="89"/>
      <c r="C4920" s="262" t="s">
        <v>615</v>
      </c>
      <c r="D4920" s="84">
        <v>43655</v>
      </c>
      <c r="E4920" s="85" t="s">
        <v>9532</v>
      </c>
      <c r="F4920" s="85" t="s">
        <v>3</v>
      </c>
      <c r="G4920" s="85">
        <v>1757624</v>
      </c>
      <c r="H4920" s="89"/>
      <c r="I4920" s="263" t="s">
        <v>11103</v>
      </c>
      <c r="J4920" s="89"/>
      <c r="K4920" s="89"/>
      <c r="L4920" s="89"/>
      <c r="M4920" s="89"/>
      <c r="N4920" s="264">
        <v>0</v>
      </c>
      <c r="O4920" s="264">
        <v>698.63</v>
      </c>
      <c r="P4920" s="89" t="s">
        <v>670</v>
      </c>
    </row>
    <row r="4921" spans="1:16" ht="63.75" hidden="1">
      <c r="A4921" s="261" t="s">
        <v>565</v>
      </c>
      <c r="B4921" s="89"/>
      <c r="C4921" s="262" t="s">
        <v>615</v>
      </c>
      <c r="D4921" s="84">
        <v>43655</v>
      </c>
      <c r="E4921" s="85" t="s">
        <v>9533</v>
      </c>
      <c r="F4921" s="85" t="s">
        <v>3</v>
      </c>
      <c r="G4921" s="85">
        <v>1757625</v>
      </c>
      <c r="H4921" s="89"/>
      <c r="I4921" s="263" t="s">
        <v>11104</v>
      </c>
      <c r="J4921" s="89"/>
      <c r="K4921" s="89"/>
      <c r="L4921" s="89"/>
      <c r="M4921" s="89"/>
      <c r="N4921" s="264">
        <v>0</v>
      </c>
      <c r="O4921" s="264">
        <v>317.02</v>
      </c>
      <c r="P4921" s="89" t="s">
        <v>670</v>
      </c>
    </row>
    <row r="4922" spans="1:16" ht="63.75" hidden="1">
      <c r="A4922" s="261" t="s">
        <v>565</v>
      </c>
      <c r="B4922" s="89"/>
      <c r="C4922" s="262" t="s">
        <v>615</v>
      </c>
      <c r="D4922" s="84">
        <v>43655</v>
      </c>
      <c r="E4922" s="85" t="s">
        <v>9534</v>
      </c>
      <c r="F4922" s="85" t="s">
        <v>3</v>
      </c>
      <c r="G4922" s="85">
        <v>1757626</v>
      </c>
      <c r="H4922" s="89"/>
      <c r="I4922" s="263" t="s">
        <v>11105</v>
      </c>
      <c r="J4922" s="89"/>
      <c r="K4922" s="89"/>
      <c r="L4922" s="89"/>
      <c r="M4922" s="89"/>
      <c r="N4922" s="264">
        <v>0</v>
      </c>
      <c r="O4922" s="264">
        <v>317.02</v>
      </c>
      <c r="P4922" s="89" t="s">
        <v>670</v>
      </c>
    </row>
    <row r="4923" spans="1:16" ht="51" hidden="1">
      <c r="A4923" s="261" t="s">
        <v>565</v>
      </c>
      <c r="B4923" s="89"/>
      <c r="C4923" s="262" t="s">
        <v>615</v>
      </c>
      <c r="D4923" s="84">
        <v>43655</v>
      </c>
      <c r="E4923" s="85" t="s">
        <v>9535</v>
      </c>
      <c r="F4923" s="85" t="s">
        <v>3</v>
      </c>
      <c r="G4923" s="85">
        <v>1757627</v>
      </c>
      <c r="H4923" s="89"/>
      <c r="I4923" s="263" t="s">
        <v>11106</v>
      </c>
      <c r="J4923" s="89"/>
      <c r="K4923" s="89"/>
      <c r="L4923" s="89"/>
      <c r="M4923" s="89"/>
      <c r="N4923" s="264">
        <v>0</v>
      </c>
      <c r="O4923" s="264">
        <v>528.35</v>
      </c>
      <c r="P4923" s="89" t="s">
        <v>670</v>
      </c>
    </row>
    <row r="4924" spans="1:16" ht="63.75" hidden="1">
      <c r="A4924" s="261" t="s">
        <v>565</v>
      </c>
      <c r="B4924" s="89"/>
      <c r="C4924" s="262" t="s">
        <v>615</v>
      </c>
      <c r="D4924" s="84">
        <v>43655</v>
      </c>
      <c r="E4924" s="85" t="s">
        <v>9536</v>
      </c>
      <c r="F4924" s="85" t="s">
        <v>3</v>
      </c>
      <c r="G4924" s="85">
        <v>1757628</v>
      </c>
      <c r="H4924" s="89"/>
      <c r="I4924" s="263" t="s">
        <v>11107</v>
      </c>
      <c r="J4924" s="89"/>
      <c r="K4924" s="89"/>
      <c r="L4924" s="89"/>
      <c r="M4924" s="89"/>
      <c r="N4924" s="264">
        <v>0</v>
      </c>
      <c r="O4924" s="264">
        <v>317.02</v>
      </c>
      <c r="P4924" s="89" t="s">
        <v>670</v>
      </c>
    </row>
    <row r="4925" spans="1:16" ht="51" hidden="1">
      <c r="A4925" s="261" t="s">
        <v>565</v>
      </c>
      <c r="B4925" s="89"/>
      <c r="C4925" s="262" t="s">
        <v>615</v>
      </c>
      <c r="D4925" s="84">
        <v>43655</v>
      </c>
      <c r="E4925" s="85" t="s">
        <v>9537</v>
      </c>
      <c r="F4925" s="85" t="s">
        <v>3</v>
      </c>
      <c r="G4925" s="85">
        <v>1757629</v>
      </c>
      <c r="H4925" s="89"/>
      <c r="I4925" s="263" t="s">
        <v>11108</v>
      </c>
      <c r="J4925" s="89"/>
      <c r="K4925" s="89"/>
      <c r="L4925" s="89"/>
      <c r="M4925" s="89"/>
      <c r="N4925" s="264">
        <v>0</v>
      </c>
      <c r="O4925" s="264">
        <v>528.35</v>
      </c>
      <c r="P4925" s="89" t="s">
        <v>670</v>
      </c>
    </row>
    <row r="4926" spans="1:16" ht="63.75" hidden="1">
      <c r="A4926" s="261" t="s">
        <v>565</v>
      </c>
      <c r="B4926" s="89"/>
      <c r="C4926" s="262" t="s">
        <v>615</v>
      </c>
      <c r="D4926" s="84">
        <v>43655</v>
      </c>
      <c r="E4926" s="85" t="s">
        <v>9538</v>
      </c>
      <c r="F4926" s="85" t="s">
        <v>3</v>
      </c>
      <c r="G4926" s="85">
        <v>1757630</v>
      </c>
      <c r="H4926" s="89"/>
      <c r="I4926" s="263" t="s">
        <v>11109</v>
      </c>
      <c r="J4926" s="89"/>
      <c r="K4926" s="89"/>
      <c r="L4926" s="89"/>
      <c r="M4926" s="89"/>
      <c r="N4926" s="264">
        <v>0</v>
      </c>
      <c r="O4926" s="264">
        <v>317.02</v>
      </c>
      <c r="P4926" s="89" t="s">
        <v>670</v>
      </c>
    </row>
    <row r="4927" spans="1:16" ht="51" hidden="1">
      <c r="A4927" s="261" t="s">
        <v>565</v>
      </c>
      <c r="B4927" s="89"/>
      <c r="C4927" s="262" t="s">
        <v>615</v>
      </c>
      <c r="D4927" s="84">
        <v>43655</v>
      </c>
      <c r="E4927" s="85" t="s">
        <v>9539</v>
      </c>
      <c r="F4927" s="85" t="s">
        <v>3</v>
      </c>
      <c r="G4927" s="85">
        <v>1757631</v>
      </c>
      <c r="H4927" s="89"/>
      <c r="I4927" s="263" t="s">
        <v>11110</v>
      </c>
      <c r="J4927" s="89"/>
      <c r="K4927" s="89"/>
      <c r="L4927" s="89"/>
      <c r="M4927" s="89"/>
      <c r="N4927" s="264">
        <v>0</v>
      </c>
      <c r="O4927" s="264">
        <v>528.35</v>
      </c>
      <c r="P4927" s="89" t="s">
        <v>670</v>
      </c>
    </row>
    <row r="4928" spans="1:16" ht="63.75" hidden="1">
      <c r="A4928" s="261" t="s">
        <v>565</v>
      </c>
      <c r="B4928" s="89"/>
      <c r="C4928" s="262" t="s">
        <v>615</v>
      </c>
      <c r="D4928" s="84">
        <v>43655</v>
      </c>
      <c r="E4928" s="85" t="s">
        <v>9540</v>
      </c>
      <c r="F4928" s="85" t="s">
        <v>3</v>
      </c>
      <c r="G4928" s="85">
        <v>1757632</v>
      </c>
      <c r="H4928" s="89"/>
      <c r="I4928" s="263" t="s">
        <v>11111</v>
      </c>
      <c r="J4928" s="89"/>
      <c r="K4928" s="89"/>
      <c r="L4928" s="89"/>
      <c r="M4928" s="89"/>
      <c r="N4928" s="264">
        <v>0</v>
      </c>
      <c r="O4928" s="264">
        <v>317.02</v>
      </c>
      <c r="P4928" s="89" t="s">
        <v>670</v>
      </c>
    </row>
    <row r="4929" spans="1:16" ht="51" hidden="1">
      <c r="A4929" s="261" t="s">
        <v>565</v>
      </c>
      <c r="B4929" s="89"/>
      <c r="C4929" s="262" t="s">
        <v>615</v>
      </c>
      <c r="D4929" s="84">
        <v>43655</v>
      </c>
      <c r="E4929" s="85" t="s">
        <v>9541</v>
      </c>
      <c r="F4929" s="85" t="s">
        <v>3</v>
      </c>
      <c r="G4929" s="85">
        <v>1757633</v>
      </c>
      <c r="H4929" s="89"/>
      <c r="I4929" s="263" t="s">
        <v>11112</v>
      </c>
      <c r="J4929" s="89"/>
      <c r="K4929" s="89"/>
      <c r="L4929" s="89"/>
      <c r="M4929" s="89"/>
      <c r="N4929" s="264">
        <v>0</v>
      </c>
      <c r="O4929" s="264">
        <v>528.35</v>
      </c>
      <c r="P4929" s="89" t="s">
        <v>670</v>
      </c>
    </row>
    <row r="4930" spans="1:16" ht="63.75" hidden="1">
      <c r="A4930" s="261" t="s">
        <v>565</v>
      </c>
      <c r="B4930" s="89"/>
      <c r="C4930" s="262" t="s">
        <v>615</v>
      </c>
      <c r="D4930" s="84">
        <v>43655</v>
      </c>
      <c r="E4930" s="85" t="s">
        <v>9542</v>
      </c>
      <c r="F4930" s="85" t="s">
        <v>3</v>
      </c>
      <c r="G4930" s="85">
        <v>1757620</v>
      </c>
      <c r="H4930" s="89"/>
      <c r="I4930" s="263" t="s">
        <v>11113</v>
      </c>
      <c r="J4930" s="89"/>
      <c r="K4930" s="89"/>
      <c r="L4930" s="89"/>
      <c r="M4930" s="89"/>
      <c r="N4930" s="264">
        <v>0</v>
      </c>
      <c r="O4930" s="264">
        <v>317.02</v>
      </c>
      <c r="P4930" s="89" t="s">
        <v>670</v>
      </c>
    </row>
    <row r="4931" spans="1:16" ht="63.75" hidden="1">
      <c r="A4931" s="261" t="s">
        <v>565</v>
      </c>
      <c r="B4931" s="89"/>
      <c r="C4931" s="262" t="s">
        <v>615</v>
      </c>
      <c r="D4931" s="84">
        <v>43655</v>
      </c>
      <c r="E4931" s="85" t="s">
        <v>9543</v>
      </c>
      <c r="F4931" s="85" t="s">
        <v>3</v>
      </c>
      <c r="G4931" s="85">
        <v>1757619</v>
      </c>
      <c r="H4931" s="89"/>
      <c r="I4931" s="263" t="s">
        <v>11114</v>
      </c>
      <c r="J4931" s="89"/>
      <c r="K4931" s="89"/>
      <c r="L4931" s="89"/>
      <c r="M4931" s="89"/>
      <c r="N4931" s="264">
        <v>0</v>
      </c>
      <c r="O4931" s="264">
        <v>182.93</v>
      </c>
      <c r="P4931" s="89" t="s">
        <v>670</v>
      </c>
    </row>
    <row r="4932" spans="1:16" ht="51" hidden="1">
      <c r="A4932" s="261">
        <v>670</v>
      </c>
      <c r="B4932" s="89"/>
      <c r="C4932" s="262" t="s">
        <v>190</v>
      </c>
      <c r="D4932" s="84">
        <v>43655</v>
      </c>
      <c r="E4932" s="85" t="s">
        <v>9544</v>
      </c>
      <c r="F4932" s="85" t="s">
        <v>3</v>
      </c>
      <c r="G4932" s="85">
        <v>1757612</v>
      </c>
      <c r="H4932" s="89"/>
      <c r="I4932" s="263" t="s">
        <v>11115</v>
      </c>
      <c r="J4932" s="89"/>
      <c r="K4932" s="89"/>
      <c r="L4932" s="89"/>
      <c r="M4932" s="89"/>
      <c r="N4932" s="264">
        <v>0</v>
      </c>
      <c r="O4932" s="264">
        <v>3066</v>
      </c>
      <c r="P4932" s="89" t="s">
        <v>670</v>
      </c>
    </row>
    <row r="4933" spans="1:16" ht="38.25" hidden="1">
      <c r="A4933" s="261">
        <v>212</v>
      </c>
      <c r="B4933" s="89"/>
      <c r="C4933" s="262" t="s">
        <v>100</v>
      </c>
      <c r="D4933" s="84">
        <v>43655</v>
      </c>
      <c r="E4933" s="85" t="s">
        <v>9545</v>
      </c>
      <c r="F4933" s="85" t="s">
        <v>3</v>
      </c>
      <c r="G4933" s="85">
        <v>1757609</v>
      </c>
      <c r="H4933" s="89"/>
      <c r="I4933" s="263" t="s">
        <v>11116</v>
      </c>
      <c r="J4933" s="89"/>
      <c r="K4933" s="89"/>
      <c r="L4933" s="89"/>
      <c r="M4933" s="89"/>
      <c r="N4933" s="264">
        <v>0</v>
      </c>
      <c r="O4933" s="264">
        <v>60</v>
      </c>
      <c r="P4933" s="89" t="s">
        <v>670</v>
      </c>
    </row>
    <row r="4934" spans="1:16" ht="51" hidden="1">
      <c r="A4934" s="261">
        <v>526</v>
      </c>
      <c r="B4934" s="89"/>
      <c r="C4934" s="262" t="s">
        <v>610</v>
      </c>
      <c r="D4934" s="84">
        <v>43655</v>
      </c>
      <c r="E4934" s="85" t="s">
        <v>9546</v>
      </c>
      <c r="F4934" s="85" t="s">
        <v>3</v>
      </c>
      <c r="G4934" s="85">
        <v>1757607</v>
      </c>
      <c r="H4934" s="89"/>
      <c r="I4934" s="263" t="s">
        <v>11117</v>
      </c>
      <c r="J4934" s="89"/>
      <c r="K4934" s="89"/>
      <c r="L4934" s="89"/>
      <c r="M4934" s="89"/>
      <c r="N4934" s="264">
        <v>0</v>
      </c>
      <c r="O4934" s="264">
        <v>304</v>
      </c>
      <c r="P4934" s="89" t="s">
        <v>670</v>
      </c>
    </row>
    <row r="4935" spans="1:16" ht="51" hidden="1">
      <c r="A4935" s="261">
        <v>526</v>
      </c>
      <c r="B4935" s="89"/>
      <c r="C4935" s="262" t="s">
        <v>610</v>
      </c>
      <c r="D4935" s="84">
        <v>43655</v>
      </c>
      <c r="E4935" s="85" t="s">
        <v>9547</v>
      </c>
      <c r="F4935" s="85" t="s">
        <v>3</v>
      </c>
      <c r="G4935" s="85">
        <v>1757575</v>
      </c>
      <c r="H4935" s="89"/>
      <c r="I4935" s="263" t="s">
        <v>11118</v>
      </c>
      <c r="J4935" s="89"/>
      <c r="K4935" s="89"/>
      <c r="L4935" s="89"/>
      <c r="M4935" s="89"/>
      <c r="N4935" s="264">
        <v>0</v>
      </c>
      <c r="O4935" s="264">
        <v>761.7</v>
      </c>
      <c r="P4935" s="89" t="s">
        <v>670</v>
      </c>
    </row>
    <row r="4936" spans="1:16" ht="38.25" hidden="1">
      <c r="A4936" s="261">
        <v>15</v>
      </c>
      <c r="B4936" s="89"/>
      <c r="C4936" s="262" t="s">
        <v>42</v>
      </c>
      <c r="D4936" s="84">
        <v>43655</v>
      </c>
      <c r="E4936" s="85" t="s">
        <v>9548</v>
      </c>
      <c r="F4936" s="85" t="s">
        <v>3</v>
      </c>
      <c r="G4936" s="85">
        <v>1757567</v>
      </c>
      <c r="H4936" s="89"/>
      <c r="I4936" s="263" t="s">
        <v>11119</v>
      </c>
      <c r="J4936" s="89"/>
      <c r="K4936" s="89"/>
      <c r="L4936" s="89"/>
      <c r="M4936" s="89"/>
      <c r="N4936" s="264">
        <v>0</v>
      </c>
      <c r="O4936" s="264">
        <v>20</v>
      </c>
      <c r="P4936" s="89" t="s">
        <v>670</v>
      </c>
    </row>
    <row r="4937" spans="1:16" ht="38.25" hidden="1">
      <c r="A4937" s="261" t="s">
        <v>565</v>
      </c>
      <c r="B4937" s="89"/>
      <c r="C4937" s="262" t="s">
        <v>615</v>
      </c>
      <c r="D4937" s="84">
        <v>43655</v>
      </c>
      <c r="E4937" s="85" t="s">
        <v>9549</v>
      </c>
      <c r="F4937" s="85" t="s">
        <v>3</v>
      </c>
      <c r="G4937" s="85">
        <v>1757522</v>
      </c>
      <c r="H4937" s="89"/>
      <c r="I4937" s="263" t="s">
        <v>11120</v>
      </c>
      <c r="J4937" s="89"/>
      <c r="K4937" s="89"/>
      <c r="L4937" s="89"/>
      <c r="M4937" s="89"/>
      <c r="N4937" s="264">
        <v>0</v>
      </c>
      <c r="O4937" s="264">
        <v>1429</v>
      </c>
      <c r="P4937" s="89" t="s">
        <v>670</v>
      </c>
    </row>
    <row r="4938" spans="1:16" ht="51" hidden="1">
      <c r="A4938" s="261">
        <v>592</v>
      </c>
      <c r="B4938" s="89"/>
      <c r="C4938" s="262" t="s">
        <v>645</v>
      </c>
      <c r="D4938" s="84">
        <v>43655</v>
      </c>
      <c r="E4938" s="85" t="s">
        <v>9550</v>
      </c>
      <c r="F4938" s="85" t="s">
        <v>3</v>
      </c>
      <c r="G4938" s="85">
        <v>1757521</v>
      </c>
      <c r="H4938" s="89"/>
      <c r="I4938" s="263" t="s">
        <v>11121</v>
      </c>
      <c r="J4938" s="89"/>
      <c r="K4938" s="89"/>
      <c r="L4938" s="89"/>
      <c r="M4938" s="89"/>
      <c r="N4938" s="264">
        <v>0</v>
      </c>
      <c r="O4938" s="264">
        <v>625</v>
      </c>
      <c r="P4938" s="89" t="s">
        <v>670</v>
      </c>
    </row>
    <row r="4939" spans="1:16" ht="51" hidden="1">
      <c r="A4939" s="261">
        <v>592</v>
      </c>
      <c r="B4939" s="89"/>
      <c r="C4939" s="262" t="s">
        <v>645</v>
      </c>
      <c r="D4939" s="84">
        <v>43655</v>
      </c>
      <c r="E4939" s="85" t="s">
        <v>9551</v>
      </c>
      <c r="F4939" s="85" t="s">
        <v>3</v>
      </c>
      <c r="G4939" s="85">
        <v>1757777</v>
      </c>
      <c r="H4939" s="89"/>
      <c r="I4939" s="263" t="s">
        <v>11122</v>
      </c>
      <c r="J4939" s="89"/>
      <c r="K4939" s="89"/>
      <c r="L4939" s="89"/>
      <c r="M4939" s="89"/>
      <c r="N4939" s="264">
        <v>0</v>
      </c>
      <c r="O4939" s="264">
        <v>615</v>
      </c>
      <c r="P4939" s="89" t="s">
        <v>670</v>
      </c>
    </row>
    <row r="4940" spans="1:16" ht="51" hidden="1">
      <c r="A4940" s="261">
        <v>592</v>
      </c>
      <c r="B4940" s="89"/>
      <c r="C4940" s="262" t="s">
        <v>645</v>
      </c>
      <c r="D4940" s="84">
        <v>43655</v>
      </c>
      <c r="E4940" s="85" t="s">
        <v>9552</v>
      </c>
      <c r="F4940" s="85" t="s">
        <v>3</v>
      </c>
      <c r="G4940" s="85">
        <v>1757776</v>
      </c>
      <c r="H4940" s="89"/>
      <c r="I4940" s="263" t="s">
        <v>11123</v>
      </c>
      <c r="J4940" s="89"/>
      <c r="K4940" s="89"/>
      <c r="L4940" s="89"/>
      <c r="M4940" s="89"/>
      <c r="N4940" s="264">
        <v>0</v>
      </c>
      <c r="O4940" s="264">
        <v>644</v>
      </c>
      <c r="P4940" s="89" t="s">
        <v>670</v>
      </c>
    </row>
    <row r="4941" spans="1:16" ht="51" hidden="1">
      <c r="A4941" s="261">
        <v>592</v>
      </c>
      <c r="B4941" s="89"/>
      <c r="C4941" s="262" t="s">
        <v>645</v>
      </c>
      <c r="D4941" s="84">
        <v>43655</v>
      </c>
      <c r="E4941" s="85" t="s">
        <v>9553</v>
      </c>
      <c r="F4941" s="85" t="s">
        <v>3</v>
      </c>
      <c r="G4941" s="85">
        <v>1757775</v>
      </c>
      <c r="H4941" s="89"/>
      <c r="I4941" s="263" t="s">
        <v>11124</v>
      </c>
      <c r="J4941" s="89"/>
      <c r="K4941" s="89"/>
      <c r="L4941" s="89"/>
      <c r="M4941" s="89"/>
      <c r="N4941" s="264">
        <v>0</v>
      </c>
      <c r="O4941" s="264">
        <v>30</v>
      </c>
      <c r="P4941" s="89" t="s">
        <v>670</v>
      </c>
    </row>
    <row r="4942" spans="1:16" ht="51" hidden="1">
      <c r="A4942" s="261">
        <v>593</v>
      </c>
      <c r="B4942" s="89"/>
      <c r="C4942" s="262" t="s">
        <v>612</v>
      </c>
      <c r="D4942" s="84">
        <v>43655</v>
      </c>
      <c r="E4942" s="85" t="s">
        <v>9554</v>
      </c>
      <c r="F4942" s="85" t="s">
        <v>3</v>
      </c>
      <c r="G4942" s="85">
        <v>1757752</v>
      </c>
      <c r="H4942" s="89"/>
      <c r="I4942" s="263" t="s">
        <v>11125</v>
      </c>
      <c r="J4942" s="89"/>
      <c r="K4942" s="89"/>
      <c r="L4942" s="89"/>
      <c r="M4942" s="89"/>
      <c r="N4942" s="264">
        <v>0</v>
      </c>
      <c r="O4942" s="264">
        <v>461</v>
      </c>
      <c r="P4942" s="89" t="s">
        <v>670</v>
      </c>
    </row>
    <row r="4943" spans="1:16" ht="51" hidden="1">
      <c r="A4943" s="261">
        <v>48</v>
      </c>
      <c r="B4943" s="89"/>
      <c r="C4943" s="262" t="s">
        <v>50</v>
      </c>
      <c r="D4943" s="84">
        <v>43655</v>
      </c>
      <c r="E4943" s="85" t="s">
        <v>9555</v>
      </c>
      <c r="F4943" s="85" t="s">
        <v>3</v>
      </c>
      <c r="G4943" s="85">
        <v>1757746</v>
      </c>
      <c r="H4943" s="89"/>
      <c r="I4943" s="263" t="s">
        <v>11126</v>
      </c>
      <c r="J4943" s="89"/>
      <c r="K4943" s="89"/>
      <c r="L4943" s="89"/>
      <c r="M4943" s="89"/>
      <c r="N4943" s="264">
        <v>0</v>
      </c>
      <c r="O4943" s="264">
        <v>14.41</v>
      </c>
      <c r="P4943" s="89" t="s">
        <v>670</v>
      </c>
    </row>
    <row r="4944" spans="1:16" ht="51" hidden="1">
      <c r="A4944" s="261">
        <v>48</v>
      </c>
      <c r="B4944" s="89"/>
      <c r="C4944" s="262" t="s">
        <v>50</v>
      </c>
      <c r="D4944" s="84">
        <v>43655</v>
      </c>
      <c r="E4944" s="85" t="s">
        <v>9556</v>
      </c>
      <c r="F4944" s="85" t="s">
        <v>3</v>
      </c>
      <c r="G4944" s="85">
        <v>1757745</v>
      </c>
      <c r="H4944" s="89"/>
      <c r="I4944" s="263" t="s">
        <v>11127</v>
      </c>
      <c r="J4944" s="89"/>
      <c r="K4944" s="89"/>
      <c r="L4944" s="89"/>
      <c r="M4944" s="89"/>
      <c r="N4944" s="264">
        <v>0</v>
      </c>
      <c r="O4944" s="264">
        <v>4855.1500000000005</v>
      </c>
      <c r="P4944" s="89" t="s">
        <v>670</v>
      </c>
    </row>
    <row r="4945" spans="1:16" ht="51" hidden="1">
      <c r="A4945" s="261">
        <v>117</v>
      </c>
      <c r="B4945" s="89"/>
      <c r="C4945" s="262" t="s">
        <v>62</v>
      </c>
      <c r="D4945" s="84">
        <v>43655</v>
      </c>
      <c r="E4945" s="85" t="s">
        <v>9557</v>
      </c>
      <c r="F4945" s="85" t="s">
        <v>3</v>
      </c>
      <c r="G4945" s="85">
        <v>1757739</v>
      </c>
      <c r="H4945" s="89"/>
      <c r="I4945" s="263" t="s">
        <v>11128</v>
      </c>
      <c r="J4945" s="89"/>
      <c r="K4945" s="89"/>
      <c r="L4945" s="89"/>
      <c r="M4945" s="89"/>
      <c r="N4945" s="264">
        <v>0</v>
      </c>
      <c r="O4945" s="264">
        <v>371</v>
      </c>
      <c r="P4945" s="89" t="s">
        <v>670</v>
      </c>
    </row>
    <row r="4946" spans="1:16" ht="38.25" hidden="1">
      <c r="A4946" s="261">
        <v>586</v>
      </c>
      <c r="B4946" s="89"/>
      <c r="C4946" s="262" t="s">
        <v>184</v>
      </c>
      <c r="D4946" s="84">
        <v>43655</v>
      </c>
      <c r="E4946" s="85" t="s">
        <v>9558</v>
      </c>
      <c r="F4946" s="85" t="s">
        <v>3</v>
      </c>
      <c r="G4946" s="85">
        <v>1757737</v>
      </c>
      <c r="H4946" s="89"/>
      <c r="I4946" s="263" t="s">
        <v>11129</v>
      </c>
      <c r="J4946" s="89"/>
      <c r="K4946" s="89"/>
      <c r="L4946" s="89"/>
      <c r="M4946" s="89"/>
      <c r="N4946" s="264">
        <v>0</v>
      </c>
      <c r="O4946" s="264">
        <v>1351</v>
      </c>
      <c r="P4946" s="89" t="s">
        <v>670</v>
      </c>
    </row>
    <row r="4947" spans="1:16" ht="38.25" hidden="1">
      <c r="A4947" s="261">
        <v>35</v>
      </c>
      <c r="B4947" s="89"/>
      <c r="C4947" s="262" t="s">
        <v>46</v>
      </c>
      <c r="D4947" s="84">
        <v>43655</v>
      </c>
      <c r="E4947" s="85" t="s">
        <v>9559</v>
      </c>
      <c r="F4947" s="85" t="s">
        <v>3</v>
      </c>
      <c r="G4947" s="85">
        <v>1757735</v>
      </c>
      <c r="H4947" s="89"/>
      <c r="I4947" s="263" t="s">
        <v>5462</v>
      </c>
      <c r="J4947" s="89"/>
      <c r="K4947" s="89"/>
      <c r="L4947" s="89"/>
      <c r="M4947" s="89"/>
      <c r="N4947" s="264">
        <v>0</v>
      </c>
      <c r="O4947" s="264">
        <v>1203.3900000000001</v>
      </c>
      <c r="P4947" s="89" t="s">
        <v>670</v>
      </c>
    </row>
    <row r="4948" spans="1:16" ht="63.75" hidden="1">
      <c r="A4948" s="261">
        <v>512</v>
      </c>
      <c r="B4948" s="89"/>
      <c r="C4948" s="262" t="s">
        <v>779</v>
      </c>
      <c r="D4948" s="84">
        <v>43655</v>
      </c>
      <c r="E4948" s="85" t="s">
        <v>9560</v>
      </c>
      <c r="F4948" s="85" t="s">
        <v>3</v>
      </c>
      <c r="G4948" s="85">
        <v>1757723</v>
      </c>
      <c r="H4948" s="89"/>
      <c r="I4948" s="263" t="s">
        <v>11130</v>
      </c>
      <c r="J4948" s="89"/>
      <c r="K4948" s="89"/>
      <c r="L4948" s="89"/>
      <c r="M4948" s="89"/>
      <c r="N4948" s="264">
        <v>0</v>
      </c>
      <c r="O4948" s="264">
        <v>70</v>
      </c>
      <c r="P4948" s="89" t="s">
        <v>670</v>
      </c>
    </row>
    <row r="4949" spans="1:16" ht="63.75" hidden="1">
      <c r="A4949" s="261">
        <v>512</v>
      </c>
      <c r="B4949" s="89"/>
      <c r="C4949" s="262" t="s">
        <v>779</v>
      </c>
      <c r="D4949" s="84">
        <v>43655</v>
      </c>
      <c r="E4949" s="85" t="s">
        <v>9561</v>
      </c>
      <c r="F4949" s="85" t="s">
        <v>3</v>
      </c>
      <c r="G4949" s="85">
        <v>1757720</v>
      </c>
      <c r="H4949" s="89"/>
      <c r="I4949" s="263" t="s">
        <v>11131</v>
      </c>
      <c r="J4949" s="89"/>
      <c r="K4949" s="89"/>
      <c r="L4949" s="89"/>
      <c r="M4949" s="89"/>
      <c r="N4949" s="264">
        <v>0</v>
      </c>
      <c r="O4949" s="264">
        <v>1536</v>
      </c>
      <c r="P4949" s="89" t="s">
        <v>670</v>
      </c>
    </row>
    <row r="4950" spans="1:16" ht="51" hidden="1">
      <c r="A4950" s="261">
        <v>130</v>
      </c>
      <c r="B4950" s="89"/>
      <c r="C4950" s="262" t="s">
        <v>67</v>
      </c>
      <c r="D4950" s="84">
        <v>43655</v>
      </c>
      <c r="E4950" s="85" t="s">
        <v>9562</v>
      </c>
      <c r="F4950" s="85" t="s">
        <v>3</v>
      </c>
      <c r="G4950" s="85">
        <v>1757694</v>
      </c>
      <c r="H4950" s="89"/>
      <c r="I4950" s="263" t="s">
        <v>7316</v>
      </c>
      <c r="J4950" s="89"/>
      <c r="K4950" s="89"/>
      <c r="L4950" s="89"/>
      <c r="M4950" s="89"/>
      <c r="N4950" s="264">
        <v>0</v>
      </c>
      <c r="O4950" s="264">
        <v>461.5</v>
      </c>
      <c r="P4950" s="89" t="s">
        <v>670</v>
      </c>
    </row>
    <row r="4951" spans="1:16" ht="38.25" hidden="1">
      <c r="A4951" s="261">
        <v>590</v>
      </c>
      <c r="B4951" s="89"/>
      <c r="C4951" s="262" t="s">
        <v>611</v>
      </c>
      <c r="D4951" s="84">
        <v>43655</v>
      </c>
      <c r="E4951" s="85" t="s">
        <v>9563</v>
      </c>
      <c r="F4951" s="85" t="s">
        <v>3</v>
      </c>
      <c r="G4951" s="85">
        <v>1757678</v>
      </c>
      <c r="H4951" s="89"/>
      <c r="I4951" s="263" t="s">
        <v>11132</v>
      </c>
      <c r="J4951" s="89"/>
      <c r="K4951" s="89"/>
      <c r="L4951" s="89"/>
      <c r="M4951" s="89"/>
      <c r="N4951" s="264">
        <v>0</v>
      </c>
      <c r="O4951" s="264">
        <v>250</v>
      </c>
      <c r="P4951" s="89" t="s">
        <v>670</v>
      </c>
    </row>
    <row r="4952" spans="1:16" ht="51" hidden="1">
      <c r="A4952" s="261" t="s">
        <v>565</v>
      </c>
      <c r="B4952" s="89"/>
      <c r="C4952" s="262" t="s">
        <v>615</v>
      </c>
      <c r="D4952" s="84">
        <v>43655</v>
      </c>
      <c r="E4952" s="85" t="s">
        <v>9564</v>
      </c>
      <c r="F4952" s="85" t="s">
        <v>3</v>
      </c>
      <c r="G4952" s="85">
        <v>1757638</v>
      </c>
      <c r="H4952" s="89"/>
      <c r="I4952" s="263" t="s">
        <v>11133</v>
      </c>
      <c r="J4952" s="89"/>
      <c r="K4952" s="89"/>
      <c r="L4952" s="89"/>
      <c r="M4952" s="89"/>
      <c r="N4952" s="264">
        <v>0</v>
      </c>
      <c r="O4952" s="264">
        <v>528.35</v>
      </c>
      <c r="P4952" s="89" t="s">
        <v>670</v>
      </c>
    </row>
    <row r="4953" spans="1:16" ht="51" hidden="1">
      <c r="A4953" s="261" t="s">
        <v>565</v>
      </c>
      <c r="B4953" s="89"/>
      <c r="C4953" s="262" t="s">
        <v>615</v>
      </c>
      <c r="D4953" s="84">
        <v>43655</v>
      </c>
      <c r="E4953" s="85" t="s">
        <v>9565</v>
      </c>
      <c r="F4953" s="85" t="s">
        <v>3</v>
      </c>
      <c r="G4953" s="85">
        <v>1757637</v>
      </c>
      <c r="H4953" s="89"/>
      <c r="I4953" s="263" t="s">
        <v>11134</v>
      </c>
      <c r="J4953" s="89"/>
      <c r="K4953" s="89"/>
      <c r="L4953" s="89"/>
      <c r="M4953" s="89"/>
      <c r="N4953" s="264">
        <v>0</v>
      </c>
      <c r="O4953" s="264">
        <v>528.35</v>
      </c>
      <c r="P4953" s="89" t="s">
        <v>670</v>
      </c>
    </row>
    <row r="4954" spans="1:16" ht="63.75" hidden="1">
      <c r="A4954" s="261" t="s">
        <v>565</v>
      </c>
      <c r="B4954" s="89"/>
      <c r="C4954" s="262" t="s">
        <v>615</v>
      </c>
      <c r="D4954" s="84">
        <v>43655</v>
      </c>
      <c r="E4954" s="85" t="s">
        <v>9566</v>
      </c>
      <c r="F4954" s="85" t="s">
        <v>3</v>
      </c>
      <c r="G4954" s="85">
        <v>1757636</v>
      </c>
      <c r="H4954" s="89"/>
      <c r="I4954" s="263" t="s">
        <v>11135</v>
      </c>
      <c r="J4954" s="89"/>
      <c r="K4954" s="89"/>
      <c r="L4954" s="89"/>
      <c r="M4954" s="89"/>
      <c r="N4954" s="264">
        <v>0</v>
      </c>
      <c r="O4954" s="264">
        <v>7.0000000000000007E-2</v>
      </c>
      <c r="P4954" s="89" t="s">
        <v>670</v>
      </c>
    </row>
    <row r="4955" spans="1:16" ht="51" hidden="1">
      <c r="A4955" s="261" t="s">
        <v>565</v>
      </c>
      <c r="B4955" s="89"/>
      <c r="C4955" s="262" t="s">
        <v>615</v>
      </c>
      <c r="D4955" s="84">
        <v>43655</v>
      </c>
      <c r="E4955" s="85" t="s">
        <v>9567</v>
      </c>
      <c r="F4955" s="85" t="s">
        <v>3</v>
      </c>
      <c r="G4955" s="85">
        <v>1757635</v>
      </c>
      <c r="H4955" s="89"/>
      <c r="I4955" s="263" t="s">
        <v>11136</v>
      </c>
      <c r="J4955" s="89"/>
      <c r="K4955" s="89"/>
      <c r="L4955" s="89"/>
      <c r="M4955" s="89"/>
      <c r="N4955" s="264">
        <v>0</v>
      </c>
      <c r="O4955" s="264">
        <v>528.35</v>
      </c>
      <c r="P4955" s="89" t="s">
        <v>670</v>
      </c>
    </row>
    <row r="4956" spans="1:16" ht="63.75" hidden="1">
      <c r="A4956" s="261" t="s">
        <v>565</v>
      </c>
      <c r="B4956" s="89"/>
      <c r="C4956" s="262" t="s">
        <v>615</v>
      </c>
      <c r="D4956" s="84">
        <v>43655</v>
      </c>
      <c r="E4956" s="85" t="s">
        <v>9568</v>
      </c>
      <c r="F4956" s="85" t="s">
        <v>3</v>
      </c>
      <c r="G4956" s="85">
        <v>1757634</v>
      </c>
      <c r="H4956" s="89"/>
      <c r="I4956" s="263" t="s">
        <v>11137</v>
      </c>
      <c r="J4956" s="89"/>
      <c r="K4956" s="89"/>
      <c r="L4956" s="89"/>
      <c r="M4956" s="89"/>
      <c r="N4956" s="264">
        <v>0</v>
      </c>
      <c r="O4956" s="264">
        <v>0.06</v>
      </c>
      <c r="P4956" s="89" t="s">
        <v>670</v>
      </c>
    </row>
    <row r="4957" spans="1:16" ht="63.75" hidden="1">
      <c r="A4957" s="261">
        <v>591</v>
      </c>
      <c r="B4957" s="89"/>
      <c r="C4957" s="262" t="s">
        <v>1364</v>
      </c>
      <c r="D4957" s="84">
        <v>43655</v>
      </c>
      <c r="E4957" s="85" t="s">
        <v>9569</v>
      </c>
      <c r="F4957" s="85" t="s">
        <v>3</v>
      </c>
      <c r="G4957" s="85">
        <v>1757511</v>
      </c>
      <c r="H4957" s="89"/>
      <c r="I4957" s="263" t="s">
        <v>11138</v>
      </c>
      <c r="J4957" s="89"/>
      <c r="K4957" s="89"/>
      <c r="L4957" s="89"/>
      <c r="M4957" s="89"/>
      <c r="N4957" s="264">
        <v>0</v>
      </c>
      <c r="O4957" s="264">
        <v>35000</v>
      </c>
      <c r="P4957" s="89" t="s">
        <v>670</v>
      </c>
    </row>
    <row r="4958" spans="1:16" ht="51" hidden="1">
      <c r="A4958" s="261">
        <v>591</v>
      </c>
      <c r="B4958" s="89"/>
      <c r="C4958" s="262" t="s">
        <v>1364</v>
      </c>
      <c r="D4958" s="84">
        <v>43655</v>
      </c>
      <c r="E4958" s="85" t="s">
        <v>9570</v>
      </c>
      <c r="F4958" s="85" t="s">
        <v>3</v>
      </c>
      <c r="G4958" s="85">
        <v>1757510</v>
      </c>
      <c r="H4958" s="89"/>
      <c r="I4958" s="263" t="s">
        <v>11139</v>
      </c>
      <c r="J4958" s="89"/>
      <c r="K4958" s="89"/>
      <c r="L4958" s="89"/>
      <c r="M4958" s="89"/>
      <c r="N4958" s="264">
        <v>0</v>
      </c>
      <c r="O4958" s="264">
        <v>1400</v>
      </c>
      <c r="P4958" s="89" t="s">
        <v>670</v>
      </c>
    </row>
    <row r="4959" spans="1:16" ht="51" hidden="1">
      <c r="A4959" s="261">
        <v>35</v>
      </c>
      <c r="B4959" s="89"/>
      <c r="C4959" s="262" t="s">
        <v>46</v>
      </c>
      <c r="D4959" s="84">
        <v>43655</v>
      </c>
      <c r="E4959" s="85" t="s">
        <v>9571</v>
      </c>
      <c r="F4959" s="85" t="s">
        <v>3</v>
      </c>
      <c r="G4959" s="85">
        <v>1757480</v>
      </c>
      <c r="H4959" s="89"/>
      <c r="I4959" s="263" t="s">
        <v>11140</v>
      </c>
      <c r="J4959" s="89"/>
      <c r="K4959" s="89"/>
      <c r="L4959" s="89"/>
      <c r="M4959" s="89"/>
      <c r="N4959" s="264">
        <v>0</v>
      </c>
      <c r="O4959" s="264">
        <v>375.83</v>
      </c>
      <c r="P4959" s="89" t="s">
        <v>670</v>
      </c>
    </row>
    <row r="4960" spans="1:16" ht="51" hidden="1">
      <c r="A4960" s="261">
        <v>35</v>
      </c>
      <c r="B4960" s="89"/>
      <c r="C4960" s="262" t="s">
        <v>46</v>
      </c>
      <c r="D4960" s="84">
        <v>43655</v>
      </c>
      <c r="E4960" s="85" t="s">
        <v>9572</v>
      </c>
      <c r="F4960" s="85" t="s">
        <v>3</v>
      </c>
      <c r="G4960" s="85">
        <v>1757477</v>
      </c>
      <c r="H4960" s="89"/>
      <c r="I4960" s="263" t="s">
        <v>11141</v>
      </c>
      <c r="J4960" s="89"/>
      <c r="K4960" s="89"/>
      <c r="L4960" s="89"/>
      <c r="M4960" s="89"/>
      <c r="N4960" s="264">
        <v>0</v>
      </c>
      <c r="O4960" s="264">
        <v>142.53</v>
      </c>
      <c r="P4960" s="89" t="s">
        <v>670</v>
      </c>
    </row>
    <row r="4961" spans="1:16" ht="51" hidden="1">
      <c r="A4961" s="261" t="s">
        <v>565</v>
      </c>
      <c r="B4961" s="89"/>
      <c r="C4961" s="262" t="s">
        <v>615</v>
      </c>
      <c r="D4961" s="84">
        <v>43655</v>
      </c>
      <c r="E4961" s="85" t="s">
        <v>9573</v>
      </c>
      <c r="F4961" s="85" t="s">
        <v>3</v>
      </c>
      <c r="G4961" s="85">
        <v>1757517</v>
      </c>
      <c r="H4961" s="89"/>
      <c r="I4961" s="263" t="s">
        <v>11142</v>
      </c>
      <c r="J4961" s="89"/>
      <c r="K4961" s="89"/>
      <c r="L4961" s="89"/>
      <c r="M4961" s="89"/>
      <c r="N4961" s="264">
        <v>0</v>
      </c>
      <c r="O4961" s="264">
        <v>3955.81</v>
      </c>
      <c r="P4961" s="89" t="s">
        <v>670</v>
      </c>
    </row>
    <row r="4962" spans="1:16" ht="51" hidden="1">
      <c r="A4962" s="261">
        <v>41</v>
      </c>
      <c r="B4962" s="89"/>
      <c r="C4962" s="262" t="s">
        <v>47</v>
      </c>
      <c r="D4962" s="84">
        <v>43655</v>
      </c>
      <c r="E4962" s="85" t="s">
        <v>9574</v>
      </c>
      <c r="F4962" s="85" t="s">
        <v>3</v>
      </c>
      <c r="G4962" s="85">
        <v>1757512</v>
      </c>
      <c r="H4962" s="89"/>
      <c r="I4962" s="263" t="s">
        <v>11143</v>
      </c>
      <c r="J4962" s="89"/>
      <c r="K4962" s="89"/>
      <c r="L4962" s="89"/>
      <c r="M4962" s="89"/>
      <c r="N4962" s="264">
        <v>0</v>
      </c>
      <c r="O4962" s="264">
        <v>10</v>
      </c>
      <c r="P4962" s="89" t="s">
        <v>670</v>
      </c>
    </row>
    <row r="4963" spans="1:16" ht="51" hidden="1">
      <c r="A4963" s="261">
        <v>20</v>
      </c>
      <c r="B4963" s="89"/>
      <c r="C4963" s="262" t="s">
        <v>44</v>
      </c>
      <c r="D4963" s="84">
        <v>43655</v>
      </c>
      <c r="E4963" s="85" t="s">
        <v>9575</v>
      </c>
      <c r="F4963" s="85" t="s">
        <v>3</v>
      </c>
      <c r="G4963" s="85">
        <v>1757493</v>
      </c>
      <c r="H4963" s="89"/>
      <c r="I4963" s="263" t="s">
        <v>11144</v>
      </c>
      <c r="J4963" s="89"/>
      <c r="K4963" s="89"/>
      <c r="L4963" s="89"/>
      <c r="M4963" s="89"/>
      <c r="N4963" s="264">
        <v>0</v>
      </c>
      <c r="O4963" s="264">
        <v>331.2</v>
      </c>
      <c r="P4963" s="89" t="s">
        <v>670</v>
      </c>
    </row>
    <row r="4964" spans="1:16" ht="51" hidden="1">
      <c r="A4964" s="261" t="s">
        <v>565</v>
      </c>
      <c r="B4964" s="89"/>
      <c r="C4964" s="262" t="s">
        <v>615</v>
      </c>
      <c r="D4964" s="84">
        <v>43655</v>
      </c>
      <c r="E4964" s="85" t="s">
        <v>9576</v>
      </c>
      <c r="F4964" s="85" t="s">
        <v>3</v>
      </c>
      <c r="G4964" s="85">
        <v>1757491</v>
      </c>
      <c r="H4964" s="89"/>
      <c r="I4964" s="263" t="s">
        <v>11145</v>
      </c>
      <c r="J4964" s="89"/>
      <c r="K4964" s="89"/>
      <c r="L4964" s="89"/>
      <c r="M4964" s="89"/>
      <c r="N4964" s="264">
        <v>0</v>
      </c>
      <c r="O4964" s="264">
        <v>100</v>
      </c>
      <c r="P4964" s="89" t="s">
        <v>670</v>
      </c>
    </row>
    <row r="4965" spans="1:16" ht="38.25" hidden="1">
      <c r="A4965" s="261" t="s">
        <v>565</v>
      </c>
      <c r="B4965" s="89"/>
      <c r="C4965" s="262" t="s">
        <v>615</v>
      </c>
      <c r="D4965" s="84">
        <v>43655</v>
      </c>
      <c r="E4965" s="85" t="s">
        <v>9577</v>
      </c>
      <c r="F4965" s="85" t="s">
        <v>3</v>
      </c>
      <c r="G4965" s="85">
        <v>1757471</v>
      </c>
      <c r="H4965" s="89"/>
      <c r="I4965" s="263" t="s">
        <v>11146</v>
      </c>
      <c r="J4965" s="89"/>
      <c r="K4965" s="89"/>
      <c r="L4965" s="89"/>
      <c r="M4965" s="89"/>
      <c r="N4965" s="264">
        <v>0</v>
      </c>
      <c r="O4965" s="264">
        <v>241.89000000000001</v>
      </c>
      <c r="P4965" s="89" t="s">
        <v>670</v>
      </c>
    </row>
    <row r="4966" spans="1:16" ht="38.25" hidden="1">
      <c r="A4966" s="261" t="s">
        <v>565</v>
      </c>
      <c r="B4966" s="89"/>
      <c r="C4966" s="262" t="s">
        <v>615</v>
      </c>
      <c r="D4966" s="84">
        <v>43655</v>
      </c>
      <c r="E4966" s="85" t="s">
        <v>9578</v>
      </c>
      <c r="F4966" s="85" t="s">
        <v>3</v>
      </c>
      <c r="G4966" s="85">
        <v>1757469</v>
      </c>
      <c r="H4966" s="89"/>
      <c r="I4966" s="263" t="s">
        <v>11147</v>
      </c>
      <c r="J4966" s="89"/>
      <c r="K4966" s="89"/>
      <c r="L4966" s="89"/>
      <c r="M4966" s="89"/>
      <c r="N4966" s="264">
        <v>0</v>
      </c>
      <c r="O4966" s="264">
        <v>885.15</v>
      </c>
      <c r="P4966" s="89" t="s">
        <v>670</v>
      </c>
    </row>
    <row r="4967" spans="1:16" ht="51" hidden="1">
      <c r="A4967" s="261">
        <v>680</v>
      </c>
      <c r="B4967" s="89"/>
      <c r="C4967" s="262" t="s">
        <v>191</v>
      </c>
      <c r="D4967" s="84">
        <v>43655</v>
      </c>
      <c r="E4967" s="85" t="s">
        <v>9579</v>
      </c>
      <c r="F4967" s="85" t="s">
        <v>3</v>
      </c>
      <c r="G4967" s="85">
        <v>1757560</v>
      </c>
      <c r="H4967" s="89"/>
      <c r="I4967" s="263" t="s">
        <v>11148</v>
      </c>
      <c r="J4967" s="89"/>
      <c r="K4967" s="89"/>
      <c r="L4967" s="89"/>
      <c r="M4967" s="89"/>
      <c r="N4967" s="264">
        <v>0</v>
      </c>
      <c r="O4967" s="264">
        <v>6586.51</v>
      </c>
      <c r="P4967" s="89" t="s">
        <v>670</v>
      </c>
    </row>
    <row r="4968" spans="1:16" ht="63.75" hidden="1">
      <c r="A4968" s="261">
        <v>680</v>
      </c>
      <c r="B4968" s="89"/>
      <c r="C4968" s="262" t="s">
        <v>191</v>
      </c>
      <c r="D4968" s="84">
        <v>43655</v>
      </c>
      <c r="E4968" s="85" t="s">
        <v>9580</v>
      </c>
      <c r="F4968" s="85" t="s">
        <v>3</v>
      </c>
      <c r="G4968" s="85">
        <v>1757563</v>
      </c>
      <c r="H4968" s="89"/>
      <c r="I4968" s="263" t="s">
        <v>11149</v>
      </c>
      <c r="J4968" s="89"/>
      <c r="K4968" s="89"/>
      <c r="L4968" s="89"/>
      <c r="M4968" s="89"/>
      <c r="N4968" s="264">
        <v>0</v>
      </c>
      <c r="O4968" s="264">
        <v>692.84</v>
      </c>
      <c r="P4968" s="89" t="s">
        <v>670</v>
      </c>
    </row>
    <row r="4969" spans="1:16" ht="63.75" hidden="1">
      <c r="A4969" s="261">
        <v>70</v>
      </c>
      <c r="B4969" s="89"/>
      <c r="C4969" s="262" t="s">
        <v>53</v>
      </c>
      <c r="D4969" s="84">
        <v>43655</v>
      </c>
      <c r="E4969" s="85" t="s">
        <v>9581</v>
      </c>
      <c r="F4969" s="85" t="s">
        <v>3</v>
      </c>
      <c r="G4969" s="85">
        <v>1757608</v>
      </c>
      <c r="H4969" s="89"/>
      <c r="I4969" s="263" t="s">
        <v>11150</v>
      </c>
      <c r="J4969" s="89"/>
      <c r="K4969" s="89"/>
      <c r="L4969" s="89"/>
      <c r="M4969" s="89"/>
      <c r="N4969" s="264">
        <v>0</v>
      </c>
      <c r="O4969" s="264">
        <v>3000</v>
      </c>
      <c r="P4969" s="89" t="s">
        <v>670</v>
      </c>
    </row>
    <row r="4970" spans="1:16" ht="51" hidden="1">
      <c r="A4970" s="261">
        <v>41</v>
      </c>
      <c r="B4970" s="89"/>
      <c r="C4970" s="262" t="s">
        <v>47</v>
      </c>
      <c r="D4970" s="84">
        <v>43656</v>
      </c>
      <c r="E4970" s="85" t="s">
        <v>9582</v>
      </c>
      <c r="F4970" s="85" t="s">
        <v>3</v>
      </c>
      <c r="G4970" s="85">
        <v>1758032</v>
      </c>
      <c r="H4970" s="89"/>
      <c r="I4970" s="263" t="s">
        <v>11151</v>
      </c>
      <c r="J4970" s="89"/>
      <c r="K4970" s="89"/>
      <c r="L4970" s="89"/>
      <c r="M4970" s="89"/>
      <c r="N4970" s="264">
        <v>0</v>
      </c>
      <c r="O4970" s="264">
        <v>2830</v>
      </c>
      <c r="P4970" s="89" t="s">
        <v>670</v>
      </c>
    </row>
    <row r="4971" spans="1:16" ht="51" hidden="1">
      <c r="A4971" s="261">
        <v>35</v>
      </c>
      <c r="B4971" s="89"/>
      <c r="C4971" s="262" t="s">
        <v>46</v>
      </c>
      <c r="D4971" s="84">
        <v>43656</v>
      </c>
      <c r="E4971" s="85" t="s">
        <v>9583</v>
      </c>
      <c r="F4971" s="85" t="s">
        <v>3</v>
      </c>
      <c r="G4971" s="85">
        <v>1758040</v>
      </c>
      <c r="H4971" s="89"/>
      <c r="I4971" s="263" t="s">
        <v>749</v>
      </c>
      <c r="J4971" s="89"/>
      <c r="K4971" s="89"/>
      <c r="L4971" s="89"/>
      <c r="M4971" s="89"/>
      <c r="N4971" s="264">
        <v>0</v>
      </c>
      <c r="O4971" s="264">
        <v>1200</v>
      </c>
      <c r="P4971" s="89" t="s">
        <v>670</v>
      </c>
    </row>
    <row r="4972" spans="1:16" ht="38.25" hidden="1">
      <c r="A4972" s="261">
        <v>526</v>
      </c>
      <c r="B4972" s="89"/>
      <c r="C4972" s="262" t="s">
        <v>610</v>
      </c>
      <c r="D4972" s="84">
        <v>43656</v>
      </c>
      <c r="E4972" s="85" t="s">
        <v>9584</v>
      </c>
      <c r="F4972" s="85" t="s">
        <v>3</v>
      </c>
      <c r="G4972" s="85">
        <v>1758045</v>
      </c>
      <c r="H4972" s="89"/>
      <c r="I4972" s="263" t="s">
        <v>11152</v>
      </c>
      <c r="J4972" s="89"/>
      <c r="K4972" s="89"/>
      <c r="L4972" s="89"/>
      <c r="M4972" s="89"/>
      <c r="N4972" s="264">
        <v>0</v>
      </c>
      <c r="O4972" s="264">
        <v>100</v>
      </c>
      <c r="P4972" s="89" t="s">
        <v>670</v>
      </c>
    </row>
    <row r="4973" spans="1:16" ht="38.25" hidden="1">
      <c r="A4973" s="261" t="s">
        <v>565</v>
      </c>
      <c r="B4973" s="89"/>
      <c r="C4973" s="262" t="s">
        <v>615</v>
      </c>
      <c r="D4973" s="84">
        <v>43656</v>
      </c>
      <c r="E4973" s="85" t="s">
        <v>9585</v>
      </c>
      <c r="F4973" s="85" t="s">
        <v>3</v>
      </c>
      <c r="G4973" s="85">
        <v>1758048</v>
      </c>
      <c r="H4973" s="89"/>
      <c r="I4973" s="263" t="s">
        <v>11153</v>
      </c>
      <c r="J4973" s="89"/>
      <c r="K4973" s="89"/>
      <c r="L4973" s="89"/>
      <c r="M4973" s="89"/>
      <c r="N4973" s="264">
        <v>0</v>
      </c>
      <c r="O4973" s="264">
        <v>513.81000000000006</v>
      </c>
      <c r="P4973" s="89" t="s">
        <v>670</v>
      </c>
    </row>
    <row r="4974" spans="1:16" ht="51" hidden="1">
      <c r="A4974" s="261" t="s">
        <v>565</v>
      </c>
      <c r="B4974" s="89"/>
      <c r="C4974" s="262" t="s">
        <v>615</v>
      </c>
      <c r="D4974" s="84">
        <v>43656</v>
      </c>
      <c r="E4974" s="85" t="s">
        <v>9586</v>
      </c>
      <c r="F4974" s="85" t="s">
        <v>3</v>
      </c>
      <c r="G4974" s="85">
        <v>1758082</v>
      </c>
      <c r="H4974" s="89"/>
      <c r="I4974" s="263" t="s">
        <v>11154</v>
      </c>
      <c r="J4974" s="89"/>
      <c r="K4974" s="89"/>
      <c r="L4974" s="89"/>
      <c r="M4974" s="89"/>
      <c r="N4974" s="264">
        <v>0</v>
      </c>
      <c r="O4974" s="264">
        <v>1069.6200000000001</v>
      </c>
      <c r="P4974" s="89" t="s">
        <v>670</v>
      </c>
    </row>
    <row r="4975" spans="1:16" ht="51" hidden="1">
      <c r="A4975" s="261" t="s">
        <v>565</v>
      </c>
      <c r="B4975" s="89"/>
      <c r="C4975" s="262" t="s">
        <v>615</v>
      </c>
      <c r="D4975" s="84">
        <v>43656</v>
      </c>
      <c r="E4975" s="85" t="s">
        <v>9587</v>
      </c>
      <c r="F4975" s="85" t="s">
        <v>3</v>
      </c>
      <c r="G4975" s="85">
        <v>1758098</v>
      </c>
      <c r="H4975" s="89"/>
      <c r="I4975" s="263" t="s">
        <v>11155</v>
      </c>
      <c r="J4975" s="89"/>
      <c r="K4975" s="89"/>
      <c r="L4975" s="89"/>
      <c r="M4975" s="89"/>
      <c r="N4975" s="264">
        <v>0</v>
      </c>
      <c r="O4975" s="264">
        <v>304.53000000000003</v>
      </c>
      <c r="P4975" s="89" t="s">
        <v>670</v>
      </c>
    </row>
    <row r="4976" spans="1:16" ht="51" hidden="1">
      <c r="A4976" s="261" t="s">
        <v>565</v>
      </c>
      <c r="B4976" s="89"/>
      <c r="C4976" s="262" t="s">
        <v>615</v>
      </c>
      <c r="D4976" s="84">
        <v>43656</v>
      </c>
      <c r="E4976" s="85" t="s">
        <v>9588</v>
      </c>
      <c r="F4976" s="85" t="s">
        <v>3</v>
      </c>
      <c r="G4976" s="85">
        <v>1758102</v>
      </c>
      <c r="H4976" s="89"/>
      <c r="I4976" s="263" t="s">
        <v>11156</v>
      </c>
      <c r="J4976" s="89"/>
      <c r="K4976" s="89"/>
      <c r="L4976" s="89"/>
      <c r="M4976" s="89"/>
      <c r="N4976" s="264">
        <v>0</v>
      </c>
      <c r="O4976" s="264">
        <v>528.36</v>
      </c>
      <c r="P4976" s="89" t="s">
        <v>670</v>
      </c>
    </row>
    <row r="4977" spans="1:16" ht="51" hidden="1">
      <c r="A4977" s="261">
        <v>41</v>
      </c>
      <c r="B4977" s="89"/>
      <c r="C4977" s="262" t="s">
        <v>47</v>
      </c>
      <c r="D4977" s="84">
        <v>43656</v>
      </c>
      <c r="E4977" s="85" t="s">
        <v>9589</v>
      </c>
      <c r="F4977" s="85" t="s">
        <v>3</v>
      </c>
      <c r="G4977" s="85">
        <v>1758030</v>
      </c>
      <c r="H4977" s="89"/>
      <c r="I4977" s="263" t="s">
        <v>11157</v>
      </c>
      <c r="J4977" s="89"/>
      <c r="K4977" s="89"/>
      <c r="L4977" s="89"/>
      <c r="M4977" s="89"/>
      <c r="N4977" s="264">
        <v>0</v>
      </c>
      <c r="O4977" s="264">
        <v>575</v>
      </c>
      <c r="P4977" s="89" t="s">
        <v>670</v>
      </c>
    </row>
    <row r="4978" spans="1:16" ht="51" hidden="1">
      <c r="A4978" s="261" t="s">
        <v>565</v>
      </c>
      <c r="B4978" s="89"/>
      <c r="C4978" s="262" t="s">
        <v>615</v>
      </c>
      <c r="D4978" s="84">
        <v>43656</v>
      </c>
      <c r="E4978" s="85" t="s">
        <v>9590</v>
      </c>
      <c r="F4978" s="85" t="s">
        <v>3</v>
      </c>
      <c r="G4978" s="85">
        <v>1758020</v>
      </c>
      <c r="H4978" s="89"/>
      <c r="I4978" s="263" t="s">
        <v>11158</v>
      </c>
      <c r="J4978" s="89"/>
      <c r="K4978" s="89"/>
      <c r="L4978" s="89"/>
      <c r="M4978" s="89"/>
      <c r="N4978" s="264">
        <v>0</v>
      </c>
      <c r="O4978" s="264">
        <v>2195</v>
      </c>
      <c r="P4978" s="89" t="s">
        <v>670</v>
      </c>
    </row>
    <row r="4979" spans="1:16" ht="38.25" hidden="1">
      <c r="A4979" s="261">
        <v>155</v>
      </c>
      <c r="B4979" s="89"/>
      <c r="C4979" s="262" t="s">
        <v>85</v>
      </c>
      <c r="D4979" s="84">
        <v>43656</v>
      </c>
      <c r="E4979" s="85" t="s">
        <v>9591</v>
      </c>
      <c r="F4979" s="85" t="s">
        <v>3</v>
      </c>
      <c r="G4979" s="85">
        <v>1758016</v>
      </c>
      <c r="H4979" s="89"/>
      <c r="I4979" s="263" t="s">
        <v>11159</v>
      </c>
      <c r="J4979" s="89"/>
      <c r="K4979" s="89"/>
      <c r="L4979" s="89"/>
      <c r="M4979" s="89"/>
      <c r="N4979" s="264">
        <v>0</v>
      </c>
      <c r="O4979" s="264">
        <v>5</v>
      </c>
      <c r="P4979" s="89" t="s">
        <v>670</v>
      </c>
    </row>
    <row r="4980" spans="1:16" ht="38.25" hidden="1">
      <c r="A4980" s="261">
        <v>592</v>
      </c>
      <c r="B4980" s="89"/>
      <c r="C4980" s="262" t="s">
        <v>645</v>
      </c>
      <c r="D4980" s="84">
        <v>43656</v>
      </c>
      <c r="E4980" s="85" t="s">
        <v>9592</v>
      </c>
      <c r="F4980" s="85" t="s">
        <v>3</v>
      </c>
      <c r="G4980" s="85">
        <v>1758211</v>
      </c>
      <c r="H4980" s="89"/>
      <c r="I4980" s="263" t="s">
        <v>4293</v>
      </c>
      <c r="J4980" s="89"/>
      <c r="K4980" s="89"/>
      <c r="L4980" s="89"/>
      <c r="M4980" s="89"/>
      <c r="N4980" s="264">
        <v>0</v>
      </c>
      <c r="O4980" s="264">
        <v>5296</v>
      </c>
      <c r="P4980" s="89" t="s">
        <v>670</v>
      </c>
    </row>
    <row r="4981" spans="1:16" ht="51" hidden="1">
      <c r="A4981" s="261">
        <v>592</v>
      </c>
      <c r="B4981" s="89"/>
      <c r="C4981" s="262" t="s">
        <v>645</v>
      </c>
      <c r="D4981" s="84">
        <v>43656</v>
      </c>
      <c r="E4981" s="85" t="s">
        <v>9593</v>
      </c>
      <c r="F4981" s="85" t="s">
        <v>3</v>
      </c>
      <c r="G4981" s="85">
        <v>1758210</v>
      </c>
      <c r="H4981" s="89"/>
      <c r="I4981" s="263" t="s">
        <v>5425</v>
      </c>
      <c r="J4981" s="89"/>
      <c r="K4981" s="89"/>
      <c r="L4981" s="89"/>
      <c r="M4981" s="89"/>
      <c r="N4981" s="264">
        <v>0</v>
      </c>
      <c r="O4981" s="264">
        <v>3054</v>
      </c>
      <c r="P4981" s="89" t="s">
        <v>670</v>
      </c>
    </row>
    <row r="4982" spans="1:16" ht="51" hidden="1">
      <c r="A4982" s="261">
        <v>592</v>
      </c>
      <c r="B4982" s="89"/>
      <c r="C4982" s="262" t="s">
        <v>645</v>
      </c>
      <c r="D4982" s="84">
        <v>43656</v>
      </c>
      <c r="E4982" s="85" t="s">
        <v>9594</v>
      </c>
      <c r="F4982" s="85" t="s">
        <v>3</v>
      </c>
      <c r="G4982" s="85">
        <v>1758209</v>
      </c>
      <c r="H4982" s="89"/>
      <c r="I4982" s="263" t="s">
        <v>11160</v>
      </c>
      <c r="J4982" s="89"/>
      <c r="K4982" s="89"/>
      <c r="L4982" s="89"/>
      <c r="M4982" s="89"/>
      <c r="N4982" s="264">
        <v>0</v>
      </c>
      <c r="O4982" s="264">
        <v>50775.1</v>
      </c>
      <c r="P4982" s="89" t="s">
        <v>670</v>
      </c>
    </row>
    <row r="4983" spans="1:16" ht="51" hidden="1">
      <c r="A4983" s="261" t="s">
        <v>565</v>
      </c>
      <c r="B4983" s="89"/>
      <c r="C4983" s="262" t="s">
        <v>615</v>
      </c>
      <c r="D4983" s="84">
        <v>43656</v>
      </c>
      <c r="E4983" s="85" t="s">
        <v>9595</v>
      </c>
      <c r="F4983" s="85" t="s">
        <v>3</v>
      </c>
      <c r="G4983" s="85">
        <v>1758194</v>
      </c>
      <c r="H4983" s="89"/>
      <c r="I4983" s="263" t="s">
        <v>11161</v>
      </c>
      <c r="J4983" s="89"/>
      <c r="K4983" s="89"/>
      <c r="L4983" s="89"/>
      <c r="M4983" s="89"/>
      <c r="N4983" s="264">
        <v>0</v>
      </c>
      <c r="O4983" s="264">
        <v>800</v>
      </c>
      <c r="P4983" s="89" t="s">
        <v>670</v>
      </c>
    </row>
    <row r="4984" spans="1:16" ht="51" hidden="1">
      <c r="A4984" s="261">
        <v>514</v>
      </c>
      <c r="B4984" s="89"/>
      <c r="C4984" s="262" t="s">
        <v>172</v>
      </c>
      <c r="D4984" s="84">
        <v>43656</v>
      </c>
      <c r="E4984" s="85" t="s">
        <v>9596</v>
      </c>
      <c r="F4984" s="85" t="s">
        <v>3</v>
      </c>
      <c r="G4984" s="85">
        <v>1758170</v>
      </c>
      <c r="H4984" s="89"/>
      <c r="I4984" s="263" t="s">
        <v>11162</v>
      </c>
      <c r="J4984" s="89"/>
      <c r="K4984" s="89"/>
      <c r="L4984" s="89"/>
      <c r="M4984" s="89"/>
      <c r="N4984" s="264">
        <v>0</v>
      </c>
      <c r="O4984" s="264">
        <v>14917.64</v>
      </c>
      <c r="P4984" s="89" t="s">
        <v>670</v>
      </c>
    </row>
    <row r="4985" spans="1:16" ht="51" hidden="1">
      <c r="A4985" s="261">
        <v>46</v>
      </c>
      <c r="B4985" s="89"/>
      <c r="C4985" s="262" t="s">
        <v>48</v>
      </c>
      <c r="D4985" s="84">
        <v>43656</v>
      </c>
      <c r="E4985" s="85" t="s">
        <v>9597</v>
      </c>
      <c r="F4985" s="85" t="s">
        <v>3</v>
      </c>
      <c r="G4985" s="85">
        <v>1758130</v>
      </c>
      <c r="H4985" s="89"/>
      <c r="I4985" s="263" t="s">
        <v>11163</v>
      </c>
      <c r="J4985" s="89"/>
      <c r="K4985" s="89"/>
      <c r="L4985" s="89"/>
      <c r="M4985" s="89"/>
      <c r="N4985" s="264">
        <v>0</v>
      </c>
      <c r="O4985" s="264">
        <v>2500</v>
      </c>
      <c r="P4985" s="89" t="s">
        <v>670</v>
      </c>
    </row>
    <row r="4986" spans="1:16" ht="51" hidden="1">
      <c r="A4986" s="261" t="s">
        <v>565</v>
      </c>
      <c r="B4986" s="89"/>
      <c r="C4986" s="262" t="s">
        <v>615</v>
      </c>
      <c r="D4986" s="84">
        <v>43656</v>
      </c>
      <c r="E4986" s="85" t="s">
        <v>9598</v>
      </c>
      <c r="F4986" s="85" t="s">
        <v>3</v>
      </c>
      <c r="G4986" s="85">
        <v>1758116</v>
      </c>
      <c r="H4986" s="89"/>
      <c r="I4986" s="263" t="s">
        <v>11164</v>
      </c>
      <c r="J4986" s="89"/>
      <c r="K4986" s="89"/>
      <c r="L4986" s="89"/>
      <c r="M4986" s="89"/>
      <c r="N4986" s="264">
        <v>0</v>
      </c>
      <c r="O4986" s="264">
        <v>528.36</v>
      </c>
      <c r="P4986" s="89" t="s">
        <v>670</v>
      </c>
    </row>
    <row r="4987" spans="1:16" ht="63.75" hidden="1">
      <c r="A4987" s="261" t="s">
        <v>565</v>
      </c>
      <c r="B4987" s="89"/>
      <c r="C4987" s="262" t="s">
        <v>615</v>
      </c>
      <c r="D4987" s="84">
        <v>43656</v>
      </c>
      <c r="E4987" s="85" t="s">
        <v>9599</v>
      </c>
      <c r="F4987" s="85" t="s">
        <v>3</v>
      </c>
      <c r="G4987" s="85">
        <v>1758114</v>
      </c>
      <c r="H4987" s="89"/>
      <c r="I4987" s="263" t="s">
        <v>11165</v>
      </c>
      <c r="J4987" s="89"/>
      <c r="K4987" s="89"/>
      <c r="L4987" s="89"/>
      <c r="M4987" s="89"/>
      <c r="N4987" s="264">
        <v>0</v>
      </c>
      <c r="O4987" s="264">
        <v>528.36</v>
      </c>
      <c r="P4987" s="89" t="s">
        <v>670</v>
      </c>
    </row>
    <row r="4988" spans="1:16" ht="51" hidden="1">
      <c r="A4988" s="261" t="s">
        <v>565</v>
      </c>
      <c r="B4988" s="89"/>
      <c r="C4988" s="262" t="s">
        <v>615</v>
      </c>
      <c r="D4988" s="84">
        <v>43656</v>
      </c>
      <c r="E4988" s="85" t="s">
        <v>9600</v>
      </c>
      <c r="F4988" s="85" t="s">
        <v>3</v>
      </c>
      <c r="G4988" s="85">
        <v>1758112</v>
      </c>
      <c r="H4988" s="89"/>
      <c r="I4988" s="263" t="s">
        <v>11166</v>
      </c>
      <c r="J4988" s="89"/>
      <c r="K4988" s="89"/>
      <c r="L4988" s="89"/>
      <c r="M4988" s="89"/>
      <c r="N4988" s="264">
        <v>0</v>
      </c>
      <c r="O4988" s="264">
        <v>528.36</v>
      </c>
      <c r="P4988" s="89" t="s">
        <v>670</v>
      </c>
    </row>
    <row r="4989" spans="1:16" ht="63.75" hidden="1">
      <c r="A4989" s="261" t="s">
        <v>565</v>
      </c>
      <c r="B4989" s="89"/>
      <c r="C4989" s="262" t="s">
        <v>615</v>
      </c>
      <c r="D4989" s="84">
        <v>43656</v>
      </c>
      <c r="E4989" s="85" t="s">
        <v>9601</v>
      </c>
      <c r="F4989" s="85" t="s">
        <v>3</v>
      </c>
      <c r="G4989" s="85">
        <v>1758109</v>
      </c>
      <c r="H4989" s="89"/>
      <c r="I4989" s="263" t="s">
        <v>11167</v>
      </c>
      <c r="J4989" s="89"/>
      <c r="K4989" s="89"/>
      <c r="L4989" s="89"/>
      <c r="M4989" s="89"/>
      <c r="N4989" s="264">
        <v>0</v>
      </c>
      <c r="O4989" s="264">
        <v>528.96</v>
      </c>
      <c r="P4989" s="89" t="s">
        <v>670</v>
      </c>
    </row>
    <row r="4990" spans="1:16" ht="51" hidden="1">
      <c r="A4990" s="261" t="s">
        <v>565</v>
      </c>
      <c r="B4990" s="89"/>
      <c r="C4990" s="262" t="s">
        <v>615</v>
      </c>
      <c r="D4990" s="84">
        <v>43656</v>
      </c>
      <c r="E4990" s="85" t="s">
        <v>9602</v>
      </c>
      <c r="F4990" s="85" t="s">
        <v>3</v>
      </c>
      <c r="G4990" s="85">
        <v>1758107</v>
      </c>
      <c r="H4990" s="89"/>
      <c r="I4990" s="263" t="s">
        <v>11168</v>
      </c>
      <c r="J4990" s="89"/>
      <c r="K4990" s="89"/>
      <c r="L4990" s="89"/>
      <c r="M4990" s="89"/>
      <c r="N4990" s="264">
        <v>0</v>
      </c>
      <c r="O4990" s="264">
        <v>528.36</v>
      </c>
      <c r="P4990" s="89" t="s">
        <v>670</v>
      </c>
    </row>
    <row r="4991" spans="1:16" ht="51" hidden="1">
      <c r="A4991" s="261" t="s">
        <v>565</v>
      </c>
      <c r="B4991" s="89"/>
      <c r="C4991" s="262" t="s">
        <v>615</v>
      </c>
      <c r="D4991" s="84">
        <v>43656</v>
      </c>
      <c r="E4991" s="85" t="s">
        <v>9603</v>
      </c>
      <c r="F4991" s="85" t="s">
        <v>3</v>
      </c>
      <c r="G4991" s="85">
        <v>1758106</v>
      </c>
      <c r="H4991" s="89"/>
      <c r="I4991" s="263" t="s">
        <v>11169</v>
      </c>
      <c r="J4991" s="89"/>
      <c r="K4991" s="89"/>
      <c r="L4991" s="89"/>
      <c r="M4991" s="89"/>
      <c r="N4991" s="264">
        <v>0</v>
      </c>
      <c r="O4991" s="264">
        <v>528.36</v>
      </c>
      <c r="P4991" s="89" t="s">
        <v>670</v>
      </c>
    </row>
    <row r="4992" spans="1:16" ht="51" hidden="1">
      <c r="A4992" s="261" t="s">
        <v>565</v>
      </c>
      <c r="B4992" s="89"/>
      <c r="C4992" s="262" t="s">
        <v>615</v>
      </c>
      <c r="D4992" s="84">
        <v>43656</v>
      </c>
      <c r="E4992" s="85" t="s">
        <v>9604</v>
      </c>
      <c r="F4992" s="85" t="s">
        <v>3</v>
      </c>
      <c r="G4992" s="85">
        <v>1758103</v>
      </c>
      <c r="H4992" s="89"/>
      <c r="I4992" s="263" t="s">
        <v>11170</v>
      </c>
      <c r="J4992" s="89"/>
      <c r="K4992" s="89"/>
      <c r="L4992" s="89"/>
      <c r="M4992" s="89"/>
      <c r="N4992" s="264">
        <v>0</v>
      </c>
      <c r="O4992" s="264">
        <v>528.36</v>
      </c>
      <c r="P4992" s="89" t="s">
        <v>670</v>
      </c>
    </row>
    <row r="4993" spans="1:16" ht="51" hidden="1">
      <c r="A4993" s="261">
        <v>283</v>
      </c>
      <c r="B4993" s="89"/>
      <c r="C4993" s="262" t="s">
        <v>125</v>
      </c>
      <c r="D4993" s="84">
        <v>43656</v>
      </c>
      <c r="E4993" s="85" t="s">
        <v>9605</v>
      </c>
      <c r="F4993" s="85" t="s">
        <v>3</v>
      </c>
      <c r="G4993" s="85">
        <v>1757992</v>
      </c>
      <c r="H4993" s="89"/>
      <c r="I4993" s="263" t="s">
        <v>11171</v>
      </c>
      <c r="J4993" s="89"/>
      <c r="K4993" s="89"/>
      <c r="L4993" s="89"/>
      <c r="M4993" s="89"/>
      <c r="N4993" s="264">
        <v>0</v>
      </c>
      <c r="O4993" s="264">
        <v>1562</v>
      </c>
      <c r="P4993" s="89" t="s">
        <v>670</v>
      </c>
    </row>
    <row r="4994" spans="1:16" ht="51" hidden="1">
      <c r="A4994" s="261">
        <v>283</v>
      </c>
      <c r="B4994" s="89"/>
      <c r="C4994" s="262" t="s">
        <v>125</v>
      </c>
      <c r="D4994" s="84">
        <v>43656</v>
      </c>
      <c r="E4994" s="85" t="s">
        <v>9606</v>
      </c>
      <c r="F4994" s="85" t="s">
        <v>3</v>
      </c>
      <c r="G4994" s="85">
        <v>1757989</v>
      </c>
      <c r="H4994" s="89"/>
      <c r="I4994" s="263" t="s">
        <v>11172</v>
      </c>
      <c r="J4994" s="89"/>
      <c r="K4994" s="89"/>
      <c r="L4994" s="89"/>
      <c r="M4994" s="89"/>
      <c r="N4994" s="264">
        <v>0</v>
      </c>
      <c r="O4994" s="264">
        <v>908.68000000000006</v>
      </c>
      <c r="P4994" s="89" t="s">
        <v>670</v>
      </c>
    </row>
    <row r="4995" spans="1:16" ht="63.75" hidden="1">
      <c r="A4995" s="261">
        <v>76</v>
      </c>
      <c r="B4995" s="89"/>
      <c r="C4995" s="262" t="s">
        <v>54</v>
      </c>
      <c r="D4995" s="84">
        <v>43656</v>
      </c>
      <c r="E4995" s="85" t="s">
        <v>9607</v>
      </c>
      <c r="F4995" s="85" t="s">
        <v>3</v>
      </c>
      <c r="G4995" s="85">
        <v>1757986</v>
      </c>
      <c r="H4995" s="89"/>
      <c r="I4995" s="263" t="s">
        <v>11173</v>
      </c>
      <c r="J4995" s="89"/>
      <c r="K4995" s="89"/>
      <c r="L4995" s="89"/>
      <c r="M4995" s="89"/>
      <c r="N4995" s="264">
        <v>0</v>
      </c>
      <c r="O4995" s="264">
        <v>569</v>
      </c>
      <c r="P4995" s="89" t="s">
        <v>670</v>
      </c>
    </row>
    <row r="4996" spans="1:16" ht="51" hidden="1">
      <c r="A4996" s="261">
        <v>86</v>
      </c>
      <c r="B4996" s="89"/>
      <c r="C4996" s="262" t="s">
        <v>56</v>
      </c>
      <c r="D4996" s="84">
        <v>43656</v>
      </c>
      <c r="E4996" s="85" t="s">
        <v>9608</v>
      </c>
      <c r="F4996" s="85" t="s">
        <v>3</v>
      </c>
      <c r="G4996" s="85">
        <v>1757984</v>
      </c>
      <c r="H4996" s="89"/>
      <c r="I4996" s="263" t="s">
        <v>11174</v>
      </c>
      <c r="J4996" s="89"/>
      <c r="K4996" s="89"/>
      <c r="L4996" s="89"/>
      <c r="M4996" s="89"/>
      <c r="N4996" s="264">
        <v>0</v>
      </c>
      <c r="O4996" s="264">
        <v>6375</v>
      </c>
      <c r="P4996" s="89" t="s">
        <v>670</v>
      </c>
    </row>
    <row r="4997" spans="1:16" ht="51" hidden="1">
      <c r="A4997" s="261">
        <v>86</v>
      </c>
      <c r="B4997" s="89"/>
      <c r="C4997" s="262" t="s">
        <v>56</v>
      </c>
      <c r="D4997" s="84">
        <v>43656</v>
      </c>
      <c r="E4997" s="85" t="s">
        <v>9609</v>
      </c>
      <c r="F4997" s="85" t="s">
        <v>3</v>
      </c>
      <c r="G4997" s="85">
        <v>1757972</v>
      </c>
      <c r="H4997" s="89"/>
      <c r="I4997" s="263" t="s">
        <v>11175</v>
      </c>
      <c r="J4997" s="89"/>
      <c r="K4997" s="89"/>
      <c r="L4997" s="89"/>
      <c r="M4997" s="89"/>
      <c r="N4997" s="264">
        <v>0</v>
      </c>
      <c r="O4997" s="264">
        <v>47734.400000000001</v>
      </c>
      <c r="P4997" s="89" t="s">
        <v>670</v>
      </c>
    </row>
    <row r="4998" spans="1:16" ht="63.75" hidden="1">
      <c r="A4998" s="261">
        <v>290</v>
      </c>
      <c r="B4998" s="89"/>
      <c r="C4998" s="262" t="s">
        <v>128</v>
      </c>
      <c r="D4998" s="84">
        <v>43656</v>
      </c>
      <c r="E4998" s="85" t="s">
        <v>9610</v>
      </c>
      <c r="F4998" s="85" t="s">
        <v>3</v>
      </c>
      <c r="G4998" s="85">
        <v>1757958</v>
      </c>
      <c r="H4998" s="89"/>
      <c r="I4998" s="263" t="s">
        <v>11176</v>
      </c>
      <c r="J4998" s="89"/>
      <c r="K4998" s="89"/>
      <c r="L4998" s="89"/>
      <c r="M4998" s="89"/>
      <c r="N4998" s="264">
        <v>0</v>
      </c>
      <c r="O4998" s="264">
        <v>3955.48</v>
      </c>
      <c r="P4998" s="89" t="s">
        <v>670</v>
      </c>
    </row>
    <row r="4999" spans="1:16" ht="51" hidden="1">
      <c r="A4999" s="261">
        <v>290</v>
      </c>
      <c r="B4999" s="89"/>
      <c r="C4999" s="262" t="s">
        <v>128</v>
      </c>
      <c r="D4999" s="84">
        <v>43656</v>
      </c>
      <c r="E4999" s="85" t="s">
        <v>9611</v>
      </c>
      <c r="F4999" s="85" t="s">
        <v>3</v>
      </c>
      <c r="G4999" s="85">
        <v>1757952</v>
      </c>
      <c r="H4999" s="89"/>
      <c r="I4999" s="263" t="s">
        <v>11177</v>
      </c>
      <c r="J4999" s="89"/>
      <c r="K4999" s="89"/>
      <c r="L4999" s="89"/>
      <c r="M4999" s="89"/>
      <c r="N4999" s="264">
        <v>0</v>
      </c>
      <c r="O4999" s="264">
        <v>542.96</v>
      </c>
      <c r="P4999" s="89" t="s">
        <v>670</v>
      </c>
    </row>
    <row r="5000" spans="1:16" ht="51" hidden="1">
      <c r="A5000" s="261" t="s">
        <v>565</v>
      </c>
      <c r="B5000" s="89"/>
      <c r="C5000" s="262" t="s">
        <v>615</v>
      </c>
      <c r="D5000" s="84">
        <v>43656</v>
      </c>
      <c r="E5000" s="85" t="s">
        <v>9612</v>
      </c>
      <c r="F5000" s="85" t="s">
        <v>3</v>
      </c>
      <c r="G5000" s="85">
        <v>1757922</v>
      </c>
      <c r="H5000" s="89"/>
      <c r="I5000" s="263" t="s">
        <v>11178</v>
      </c>
      <c r="J5000" s="89"/>
      <c r="K5000" s="89"/>
      <c r="L5000" s="89"/>
      <c r="M5000" s="89"/>
      <c r="N5000" s="264">
        <v>0</v>
      </c>
      <c r="O5000" s="264">
        <v>414.75</v>
      </c>
      <c r="P5000" s="89" t="s">
        <v>670</v>
      </c>
    </row>
    <row r="5001" spans="1:16" ht="51" hidden="1">
      <c r="A5001" s="261">
        <v>212</v>
      </c>
      <c r="B5001" s="89"/>
      <c r="C5001" s="262" t="s">
        <v>100</v>
      </c>
      <c r="D5001" s="84">
        <v>43656</v>
      </c>
      <c r="E5001" s="85" t="s">
        <v>9613</v>
      </c>
      <c r="F5001" s="85" t="s">
        <v>3</v>
      </c>
      <c r="G5001" s="85">
        <v>1757904</v>
      </c>
      <c r="H5001" s="89"/>
      <c r="I5001" s="263" t="s">
        <v>11179</v>
      </c>
      <c r="J5001" s="89"/>
      <c r="K5001" s="89"/>
      <c r="L5001" s="89"/>
      <c r="M5001" s="89"/>
      <c r="N5001" s="264">
        <v>0</v>
      </c>
      <c r="O5001" s="264">
        <v>159650</v>
      </c>
      <c r="P5001" s="89" t="s">
        <v>670</v>
      </c>
    </row>
    <row r="5002" spans="1:16" ht="51" hidden="1">
      <c r="A5002" s="261">
        <v>551</v>
      </c>
      <c r="B5002" s="89"/>
      <c r="C5002" s="262" t="s">
        <v>176</v>
      </c>
      <c r="D5002" s="84">
        <v>43656</v>
      </c>
      <c r="E5002" s="85" t="s">
        <v>9614</v>
      </c>
      <c r="F5002" s="85" t="s">
        <v>3</v>
      </c>
      <c r="G5002" s="85">
        <v>1758006</v>
      </c>
      <c r="H5002" s="89"/>
      <c r="I5002" s="263" t="s">
        <v>11180</v>
      </c>
      <c r="J5002" s="89"/>
      <c r="K5002" s="89"/>
      <c r="L5002" s="89"/>
      <c r="M5002" s="89"/>
      <c r="N5002" s="264">
        <v>0</v>
      </c>
      <c r="O5002" s="264">
        <v>7200</v>
      </c>
      <c r="P5002" s="89" t="s">
        <v>670</v>
      </c>
    </row>
    <row r="5003" spans="1:16" ht="38.25" hidden="1">
      <c r="A5003" s="261">
        <v>25</v>
      </c>
      <c r="B5003" s="89"/>
      <c r="C5003" s="262" t="s">
        <v>45</v>
      </c>
      <c r="D5003" s="84">
        <v>43656</v>
      </c>
      <c r="E5003" s="85" t="s">
        <v>9615</v>
      </c>
      <c r="F5003" s="85" t="s">
        <v>3</v>
      </c>
      <c r="G5003" s="85">
        <v>1757970</v>
      </c>
      <c r="H5003" s="89"/>
      <c r="I5003" s="263" t="s">
        <v>11181</v>
      </c>
      <c r="J5003" s="89"/>
      <c r="K5003" s="89"/>
      <c r="L5003" s="89"/>
      <c r="M5003" s="89"/>
      <c r="N5003" s="264">
        <v>0</v>
      </c>
      <c r="O5003" s="264">
        <v>84.81</v>
      </c>
      <c r="P5003" s="89" t="s">
        <v>670</v>
      </c>
    </row>
    <row r="5004" spans="1:16" ht="51" hidden="1">
      <c r="A5004" s="261">
        <v>46</v>
      </c>
      <c r="B5004" s="89"/>
      <c r="C5004" s="262" t="s">
        <v>48</v>
      </c>
      <c r="D5004" s="84">
        <v>43656</v>
      </c>
      <c r="E5004" s="85" t="s">
        <v>9616</v>
      </c>
      <c r="F5004" s="85" t="s">
        <v>3</v>
      </c>
      <c r="G5004" s="85">
        <v>1757968</v>
      </c>
      <c r="H5004" s="89"/>
      <c r="I5004" s="263" t="s">
        <v>11182</v>
      </c>
      <c r="J5004" s="89"/>
      <c r="K5004" s="89"/>
      <c r="L5004" s="89"/>
      <c r="M5004" s="89"/>
      <c r="N5004" s="264">
        <v>0</v>
      </c>
      <c r="O5004" s="264">
        <v>698.5</v>
      </c>
      <c r="P5004" s="89" t="s">
        <v>670</v>
      </c>
    </row>
    <row r="5005" spans="1:16" ht="51" hidden="1">
      <c r="A5005" s="261" t="s">
        <v>565</v>
      </c>
      <c r="B5005" s="89"/>
      <c r="C5005" s="262" t="s">
        <v>615</v>
      </c>
      <c r="D5005" s="84">
        <v>43656</v>
      </c>
      <c r="E5005" s="85" t="s">
        <v>9617</v>
      </c>
      <c r="F5005" s="85" t="s">
        <v>3</v>
      </c>
      <c r="G5005" s="85">
        <v>1757951</v>
      </c>
      <c r="H5005" s="89"/>
      <c r="I5005" s="263" t="s">
        <v>11183</v>
      </c>
      <c r="J5005" s="89"/>
      <c r="K5005" s="89"/>
      <c r="L5005" s="89"/>
      <c r="M5005" s="89"/>
      <c r="N5005" s="264">
        <v>0</v>
      </c>
      <c r="O5005" s="264">
        <v>616.22</v>
      </c>
      <c r="P5005" s="89" t="s">
        <v>670</v>
      </c>
    </row>
    <row r="5006" spans="1:16" ht="51" hidden="1">
      <c r="A5006" s="261">
        <v>35</v>
      </c>
      <c r="B5006" s="89"/>
      <c r="C5006" s="262" t="s">
        <v>46</v>
      </c>
      <c r="D5006" s="84">
        <v>43656</v>
      </c>
      <c r="E5006" s="85" t="s">
        <v>9618</v>
      </c>
      <c r="F5006" s="85" t="s">
        <v>3</v>
      </c>
      <c r="G5006" s="85">
        <v>1757944</v>
      </c>
      <c r="H5006" s="89"/>
      <c r="I5006" s="263" t="s">
        <v>11184</v>
      </c>
      <c r="J5006" s="89"/>
      <c r="K5006" s="89"/>
      <c r="L5006" s="89"/>
      <c r="M5006" s="89"/>
      <c r="N5006" s="264">
        <v>0</v>
      </c>
      <c r="O5006" s="264">
        <v>1500</v>
      </c>
      <c r="P5006" s="89" t="s">
        <v>670</v>
      </c>
    </row>
    <row r="5007" spans="1:16" ht="51" hidden="1">
      <c r="A5007" s="261">
        <v>132</v>
      </c>
      <c r="B5007" s="89"/>
      <c r="C5007" s="262" t="s">
        <v>68</v>
      </c>
      <c r="D5007" s="84">
        <v>43656</v>
      </c>
      <c r="E5007" s="85" t="s">
        <v>9619</v>
      </c>
      <c r="F5007" s="85" t="s">
        <v>3</v>
      </c>
      <c r="G5007" s="85">
        <v>1757889</v>
      </c>
      <c r="H5007" s="89"/>
      <c r="I5007" s="263" t="s">
        <v>11185</v>
      </c>
      <c r="J5007" s="89"/>
      <c r="K5007" s="89"/>
      <c r="L5007" s="89"/>
      <c r="M5007" s="89"/>
      <c r="N5007" s="264">
        <v>0</v>
      </c>
      <c r="O5007" s="264">
        <v>140</v>
      </c>
      <c r="P5007" s="89" t="s">
        <v>670</v>
      </c>
    </row>
    <row r="5008" spans="1:16" ht="38.25" hidden="1">
      <c r="A5008" s="261" t="s">
        <v>565</v>
      </c>
      <c r="B5008" s="89"/>
      <c r="C5008" s="262" t="s">
        <v>615</v>
      </c>
      <c r="D5008" s="84">
        <v>43656</v>
      </c>
      <c r="E5008" s="85" t="s">
        <v>9620</v>
      </c>
      <c r="F5008" s="85" t="s">
        <v>3</v>
      </c>
      <c r="G5008" s="85">
        <v>1757908</v>
      </c>
      <c r="H5008" s="89"/>
      <c r="I5008" s="263" t="s">
        <v>11186</v>
      </c>
      <c r="J5008" s="89"/>
      <c r="K5008" s="89"/>
      <c r="L5008" s="89"/>
      <c r="M5008" s="89"/>
      <c r="N5008" s="264">
        <v>0</v>
      </c>
      <c r="O5008" s="264">
        <v>3201.87</v>
      </c>
      <c r="P5008" s="89" t="s">
        <v>670</v>
      </c>
    </row>
    <row r="5009" spans="1:16" ht="51" hidden="1">
      <c r="A5009" s="261">
        <v>129</v>
      </c>
      <c r="B5009" s="89"/>
      <c r="C5009" s="262" t="s">
        <v>66</v>
      </c>
      <c r="D5009" s="84">
        <v>43656</v>
      </c>
      <c r="E5009" s="85" t="s">
        <v>9621</v>
      </c>
      <c r="F5009" s="85" t="s">
        <v>3</v>
      </c>
      <c r="G5009" s="85">
        <v>1757920</v>
      </c>
      <c r="H5009" s="89"/>
      <c r="I5009" s="263" t="s">
        <v>11187</v>
      </c>
      <c r="J5009" s="89"/>
      <c r="K5009" s="89"/>
      <c r="L5009" s="89"/>
      <c r="M5009" s="89"/>
      <c r="N5009" s="264">
        <v>0</v>
      </c>
      <c r="O5009" s="264">
        <v>20</v>
      </c>
      <c r="P5009" s="89" t="s">
        <v>670</v>
      </c>
    </row>
    <row r="5010" spans="1:16" ht="38.25" hidden="1">
      <c r="A5010" s="261" t="s">
        <v>565</v>
      </c>
      <c r="B5010" s="89"/>
      <c r="C5010" s="262" t="s">
        <v>615</v>
      </c>
      <c r="D5010" s="84">
        <v>43656</v>
      </c>
      <c r="E5010" s="85" t="s">
        <v>9622</v>
      </c>
      <c r="F5010" s="85" t="s">
        <v>3</v>
      </c>
      <c r="G5010" s="85">
        <v>1757921</v>
      </c>
      <c r="H5010" s="89"/>
      <c r="I5010" s="263" t="s">
        <v>11188</v>
      </c>
      <c r="J5010" s="89"/>
      <c r="K5010" s="89"/>
      <c r="L5010" s="89"/>
      <c r="M5010" s="89"/>
      <c r="N5010" s="264">
        <v>0</v>
      </c>
      <c r="O5010" s="264">
        <v>96</v>
      </c>
      <c r="P5010" s="89" t="s">
        <v>670</v>
      </c>
    </row>
    <row r="5011" spans="1:16" ht="51" hidden="1">
      <c r="A5011" s="261">
        <v>15</v>
      </c>
      <c r="B5011" s="89"/>
      <c r="C5011" s="262" t="s">
        <v>42</v>
      </c>
      <c r="D5011" s="84">
        <v>43656</v>
      </c>
      <c r="E5011" s="85" t="s">
        <v>9623</v>
      </c>
      <c r="F5011" s="85" t="s">
        <v>3</v>
      </c>
      <c r="G5011" s="85">
        <v>1757927</v>
      </c>
      <c r="H5011" s="89"/>
      <c r="I5011" s="263" t="s">
        <v>4505</v>
      </c>
      <c r="J5011" s="89"/>
      <c r="K5011" s="89"/>
      <c r="L5011" s="89"/>
      <c r="M5011" s="89"/>
      <c r="N5011" s="264">
        <v>0</v>
      </c>
      <c r="O5011" s="264">
        <v>272</v>
      </c>
      <c r="P5011" s="89" t="s">
        <v>670</v>
      </c>
    </row>
    <row r="5012" spans="1:16" ht="51" hidden="1">
      <c r="A5012" s="261" t="s">
        <v>565</v>
      </c>
      <c r="B5012" s="89"/>
      <c r="C5012" s="262" t="s">
        <v>615</v>
      </c>
      <c r="D5012" s="84">
        <v>43657</v>
      </c>
      <c r="E5012" s="85" t="s">
        <v>9624</v>
      </c>
      <c r="F5012" s="85" t="s">
        <v>3</v>
      </c>
      <c r="G5012" s="85">
        <v>1758463</v>
      </c>
      <c r="H5012" s="89"/>
      <c r="I5012" s="263" t="s">
        <v>11189</v>
      </c>
      <c r="J5012" s="89"/>
      <c r="K5012" s="89"/>
      <c r="L5012" s="89"/>
      <c r="M5012" s="89"/>
      <c r="N5012" s="264">
        <v>0</v>
      </c>
      <c r="O5012" s="264">
        <v>1349</v>
      </c>
      <c r="P5012" s="89" t="s">
        <v>670</v>
      </c>
    </row>
    <row r="5013" spans="1:16" ht="51" hidden="1">
      <c r="A5013" s="261">
        <v>35</v>
      </c>
      <c r="B5013" s="89"/>
      <c r="C5013" s="262" t="s">
        <v>46</v>
      </c>
      <c r="D5013" s="84">
        <v>43657</v>
      </c>
      <c r="E5013" s="85" t="s">
        <v>9625</v>
      </c>
      <c r="F5013" s="85" t="s">
        <v>3</v>
      </c>
      <c r="G5013" s="85">
        <v>1758462</v>
      </c>
      <c r="H5013" s="89"/>
      <c r="I5013" s="263" t="s">
        <v>11190</v>
      </c>
      <c r="J5013" s="89"/>
      <c r="K5013" s="89"/>
      <c r="L5013" s="89"/>
      <c r="M5013" s="89"/>
      <c r="N5013" s="264">
        <v>0</v>
      </c>
      <c r="O5013" s="264">
        <v>24625.81</v>
      </c>
      <c r="P5013" s="89" t="s">
        <v>670</v>
      </c>
    </row>
    <row r="5014" spans="1:16" ht="38.25" hidden="1">
      <c r="A5014" s="261">
        <v>586</v>
      </c>
      <c r="B5014" s="89"/>
      <c r="C5014" s="262" t="s">
        <v>184</v>
      </c>
      <c r="D5014" s="84">
        <v>43657</v>
      </c>
      <c r="E5014" s="85" t="s">
        <v>9626</v>
      </c>
      <c r="F5014" s="85" t="s">
        <v>3</v>
      </c>
      <c r="G5014" s="85">
        <v>1758443</v>
      </c>
      <c r="H5014" s="89"/>
      <c r="I5014" s="263" t="s">
        <v>11191</v>
      </c>
      <c r="J5014" s="89"/>
      <c r="K5014" s="89"/>
      <c r="L5014" s="89"/>
      <c r="M5014" s="89"/>
      <c r="N5014" s="264">
        <v>0</v>
      </c>
      <c r="O5014" s="264">
        <v>0.01</v>
      </c>
      <c r="P5014" s="89" t="s">
        <v>670</v>
      </c>
    </row>
    <row r="5015" spans="1:16" ht="51" hidden="1">
      <c r="A5015" s="261">
        <v>86</v>
      </c>
      <c r="B5015" s="89"/>
      <c r="C5015" s="262" t="s">
        <v>56</v>
      </c>
      <c r="D5015" s="84">
        <v>43657</v>
      </c>
      <c r="E5015" s="85" t="s">
        <v>9627</v>
      </c>
      <c r="F5015" s="85" t="s">
        <v>3</v>
      </c>
      <c r="G5015" s="85">
        <v>1758436</v>
      </c>
      <c r="H5015" s="89"/>
      <c r="I5015" s="263" t="s">
        <v>11192</v>
      </c>
      <c r="J5015" s="89"/>
      <c r="K5015" s="89"/>
      <c r="L5015" s="89"/>
      <c r="M5015" s="89"/>
      <c r="N5015" s="264">
        <v>0</v>
      </c>
      <c r="O5015" s="264">
        <v>370.53000000000003</v>
      </c>
      <c r="P5015" s="89" t="s">
        <v>670</v>
      </c>
    </row>
    <row r="5016" spans="1:16" ht="51" hidden="1">
      <c r="A5016" s="261" t="s">
        <v>565</v>
      </c>
      <c r="B5016" s="89"/>
      <c r="C5016" s="262" t="s">
        <v>615</v>
      </c>
      <c r="D5016" s="84">
        <v>43657</v>
      </c>
      <c r="E5016" s="85" t="s">
        <v>9628</v>
      </c>
      <c r="F5016" s="85" t="s">
        <v>3</v>
      </c>
      <c r="G5016" s="85">
        <v>1758434</v>
      </c>
      <c r="H5016" s="89"/>
      <c r="I5016" s="263" t="s">
        <v>11193</v>
      </c>
      <c r="J5016" s="89"/>
      <c r="K5016" s="89"/>
      <c r="L5016" s="89"/>
      <c r="M5016" s="89"/>
      <c r="N5016" s="264">
        <v>0</v>
      </c>
      <c r="O5016" s="264">
        <v>1350</v>
      </c>
      <c r="P5016" s="89" t="s">
        <v>670</v>
      </c>
    </row>
    <row r="5017" spans="1:16" ht="38.25" hidden="1">
      <c r="A5017" s="261" t="s">
        <v>565</v>
      </c>
      <c r="B5017" s="89"/>
      <c r="C5017" s="262" t="s">
        <v>615</v>
      </c>
      <c r="D5017" s="84">
        <v>43657</v>
      </c>
      <c r="E5017" s="85" t="s">
        <v>9629</v>
      </c>
      <c r="F5017" s="85" t="s">
        <v>3</v>
      </c>
      <c r="G5017" s="85">
        <v>1758427</v>
      </c>
      <c r="H5017" s="89"/>
      <c r="I5017" s="263" t="s">
        <v>11194</v>
      </c>
      <c r="J5017" s="89"/>
      <c r="K5017" s="89"/>
      <c r="L5017" s="89"/>
      <c r="M5017" s="89"/>
      <c r="N5017" s="264">
        <v>0</v>
      </c>
      <c r="O5017" s="264">
        <v>37</v>
      </c>
      <c r="P5017" s="89" t="s">
        <v>670</v>
      </c>
    </row>
    <row r="5018" spans="1:16" ht="51" hidden="1">
      <c r="A5018" s="261" t="s">
        <v>565</v>
      </c>
      <c r="B5018" s="89"/>
      <c r="C5018" s="262" t="s">
        <v>615</v>
      </c>
      <c r="D5018" s="84">
        <v>43657</v>
      </c>
      <c r="E5018" s="85" t="s">
        <v>9630</v>
      </c>
      <c r="F5018" s="85" t="s">
        <v>3</v>
      </c>
      <c r="G5018" s="85">
        <v>1758421</v>
      </c>
      <c r="H5018" s="89"/>
      <c r="I5018" s="263" t="s">
        <v>11195</v>
      </c>
      <c r="J5018" s="89"/>
      <c r="K5018" s="89"/>
      <c r="L5018" s="89"/>
      <c r="M5018" s="89"/>
      <c r="N5018" s="264">
        <v>0</v>
      </c>
      <c r="O5018" s="264">
        <v>500</v>
      </c>
      <c r="P5018" s="89" t="s">
        <v>670</v>
      </c>
    </row>
    <row r="5019" spans="1:16" ht="51" hidden="1">
      <c r="A5019" s="261">
        <v>10</v>
      </c>
      <c r="B5019" s="89"/>
      <c r="C5019" s="262" t="s">
        <v>41</v>
      </c>
      <c r="D5019" s="84">
        <v>43657</v>
      </c>
      <c r="E5019" s="85" t="s">
        <v>9631</v>
      </c>
      <c r="F5019" s="85" t="s">
        <v>3</v>
      </c>
      <c r="G5019" s="85">
        <v>1758399</v>
      </c>
      <c r="H5019" s="89"/>
      <c r="I5019" s="263" t="s">
        <v>11196</v>
      </c>
      <c r="J5019" s="89"/>
      <c r="K5019" s="89"/>
      <c r="L5019" s="89"/>
      <c r="M5019" s="89"/>
      <c r="N5019" s="264">
        <v>0</v>
      </c>
      <c r="O5019" s="264">
        <v>591.6</v>
      </c>
      <c r="P5019" s="89" t="s">
        <v>670</v>
      </c>
    </row>
    <row r="5020" spans="1:16" ht="51" hidden="1">
      <c r="A5020" s="261">
        <v>16</v>
      </c>
      <c r="B5020" s="89"/>
      <c r="C5020" s="262" t="s">
        <v>43</v>
      </c>
      <c r="D5020" s="84">
        <v>43657</v>
      </c>
      <c r="E5020" s="85" t="s">
        <v>9632</v>
      </c>
      <c r="F5020" s="85" t="s">
        <v>3</v>
      </c>
      <c r="G5020" s="85">
        <v>1758397</v>
      </c>
      <c r="H5020" s="89"/>
      <c r="I5020" s="263" t="s">
        <v>11197</v>
      </c>
      <c r="J5020" s="89"/>
      <c r="K5020" s="89"/>
      <c r="L5020" s="89"/>
      <c r="M5020" s="89"/>
      <c r="N5020" s="264">
        <v>0</v>
      </c>
      <c r="O5020" s="264">
        <v>4390.24</v>
      </c>
      <c r="P5020" s="89" t="s">
        <v>670</v>
      </c>
    </row>
    <row r="5021" spans="1:16" ht="38.25" hidden="1">
      <c r="A5021" s="261" t="s">
        <v>565</v>
      </c>
      <c r="B5021" s="89"/>
      <c r="C5021" s="262" t="s">
        <v>615</v>
      </c>
      <c r="D5021" s="84">
        <v>43657</v>
      </c>
      <c r="E5021" s="85" t="s">
        <v>9633</v>
      </c>
      <c r="F5021" s="85" t="s">
        <v>3</v>
      </c>
      <c r="G5021" s="85">
        <v>1758550</v>
      </c>
      <c r="H5021" s="89"/>
      <c r="I5021" s="263" t="s">
        <v>11198</v>
      </c>
      <c r="J5021" s="89"/>
      <c r="K5021" s="89"/>
      <c r="L5021" s="89"/>
      <c r="M5021" s="89"/>
      <c r="N5021" s="264">
        <v>0</v>
      </c>
      <c r="O5021" s="264">
        <v>739.45</v>
      </c>
      <c r="P5021" s="89" t="s">
        <v>670</v>
      </c>
    </row>
    <row r="5022" spans="1:16" ht="51" hidden="1">
      <c r="A5022" s="261">
        <v>291</v>
      </c>
      <c r="B5022" s="89"/>
      <c r="C5022" s="262" t="s">
        <v>129</v>
      </c>
      <c r="D5022" s="84">
        <v>43657</v>
      </c>
      <c r="E5022" s="85" t="s">
        <v>9634</v>
      </c>
      <c r="F5022" s="85" t="s">
        <v>3</v>
      </c>
      <c r="G5022" s="85">
        <v>1758541</v>
      </c>
      <c r="H5022" s="89"/>
      <c r="I5022" s="263" t="s">
        <v>11199</v>
      </c>
      <c r="J5022" s="89"/>
      <c r="K5022" s="89"/>
      <c r="L5022" s="89"/>
      <c r="M5022" s="89"/>
      <c r="N5022" s="264">
        <v>0</v>
      </c>
      <c r="O5022" s="264">
        <v>3761.11</v>
      </c>
      <c r="P5022" s="89" t="s">
        <v>670</v>
      </c>
    </row>
    <row r="5023" spans="1:16" ht="51" hidden="1">
      <c r="A5023" s="261" t="s">
        <v>565</v>
      </c>
      <c r="B5023" s="89"/>
      <c r="C5023" s="262" t="s">
        <v>615</v>
      </c>
      <c r="D5023" s="84">
        <v>43657</v>
      </c>
      <c r="E5023" s="85" t="s">
        <v>9635</v>
      </c>
      <c r="F5023" s="85" t="s">
        <v>3</v>
      </c>
      <c r="G5023" s="85">
        <v>1758523</v>
      </c>
      <c r="H5023" s="89"/>
      <c r="I5023" s="263" t="s">
        <v>11200</v>
      </c>
      <c r="J5023" s="89"/>
      <c r="K5023" s="89"/>
      <c r="L5023" s="89"/>
      <c r="M5023" s="89"/>
      <c r="N5023" s="264">
        <v>0</v>
      </c>
      <c r="O5023" s="264">
        <v>12038.210000000001</v>
      </c>
      <c r="P5023" s="89" t="s">
        <v>670</v>
      </c>
    </row>
    <row r="5024" spans="1:16" ht="51" hidden="1">
      <c r="A5024" s="261">
        <v>41</v>
      </c>
      <c r="B5024" s="89"/>
      <c r="C5024" s="262" t="s">
        <v>47</v>
      </c>
      <c r="D5024" s="84">
        <v>43657</v>
      </c>
      <c r="E5024" s="85" t="s">
        <v>9636</v>
      </c>
      <c r="F5024" s="85" t="s">
        <v>3</v>
      </c>
      <c r="G5024" s="85">
        <v>1758521</v>
      </c>
      <c r="H5024" s="89"/>
      <c r="I5024" s="263" t="s">
        <v>11201</v>
      </c>
      <c r="J5024" s="89"/>
      <c r="K5024" s="89"/>
      <c r="L5024" s="89"/>
      <c r="M5024" s="89"/>
      <c r="N5024" s="264">
        <v>0</v>
      </c>
      <c r="O5024" s="264">
        <v>75</v>
      </c>
      <c r="P5024" s="89" t="s">
        <v>670</v>
      </c>
    </row>
    <row r="5025" spans="1:16" ht="51" hidden="1">
      <c r="A5025" s="261">
        <v>41</v>
      </c>
      <c r="B5025" s="89"/>
      <c r="C5025" s="262" t="s">
        <v>47</v>
      </c>
      <c r="D5025" s="84">
        <v>43657</v>
      </c>
      <c r="E5025" s="85" t="s">
        <v>9637</v>
      </c>
      <c r="F5025" s="85" t="s">
        <v>3</v>
      </c>
      <c r="G5025" s="85">
        <v>1758520</v>
      </c>
      <c r="H5025" s="89"/>
      <c r="I5025" s="263" t="s">
        <v>11202</v>
      </c>
      <c r="J5025" s="89"/>
      <c r="K5025" s="89"/>
      <c r="L5025" s="89"/>
      <c r="M5025" s="89"/>
      <c r="N5025" s="264">
        <v>0</v>
      </c>
      <c r="O5025" s="264">
        <v>25</v>
      </c>
      <c r="P5025" s="89" t="s">
        <v>670</v>
      </c>
    </row>
    <row r="5026" spans="1:16" ht="38.25" hidden="1">
      <c r="A5026" s="261" t="s">
        <v>565</v>
      </c>
      <c r="B5026" s="89"/>
      <c r="C5026" s="262" t="s">
        <v>615</v>
      </c>
      <c r="D5026" s="84">
        <v>43657</v>
      </c>
      <c r="E5026" s="85" t="s">
        <v>9638</v>
      </c>
      <c r="F5026" s="85" t="s">
        <v>3</v>
      </c>
      <c r="G5026" s="85">
        <v>1758516</v>
      </c>
      <c r="H5026" s="89"/>
      <c r="I5026" s="263" t="s">
        <v>11203</v>
      </c>
      <c r="J5026" s="89"/>
      <c r="K5026" s="89"/>
      <c r="L5026" s="89"/>
      <c r="M5026" s="89"/>
      <c r="N5026" s="264">
        <v>0</v>
      </c>
      <c r="O5026" s="264">
        <v>1310</v>
      </c>
      <c r="P5026" s="89" t="s">
        <v>670</v>
      </c>
    </row>
    <row r="5027" spans="1:16" ht="63.75" hidden="1">
      <c r="A5027" s="261">
        <v>66</v>
      </c>
      <c r="B5027" s="89"/>
      <c r="C5027" s="262" t="s">
        <v>52</v>
      </c>
      <c r="D5027" s="84">
        <v>43657</v>
      </c>
      <c r="E5027" s="85" t="s">
        <v>9639</v>
      </c>
      <c r="F5027" s="85" t="s">
        <v>3</v>
      </c>
      <c r="G5027" s="85">
        <v>1758508</v>
      </c>
      <c r="H5027" s="89"/>
      <c r="I5027" s="263" t="s">
        <v>11204</v>
      </c>
      <c r="J5027" s="89"/>
      <c r="K5027" s="89"/>
      <c r="L5027" s="89"/>
      <c r="M5027" s="89"/>
      <c r="N5027" s="264">
        <v>0</v>
      </c>
      <c r="O5027" s="264">
        <v>1500</v>
      </c>
      <c r="P5027" s="89" t="s">
        <v>670</v>
      </c>
    </row>
    <row r="5028" spans="1:16" ht="38.25" hidden="1">
      <c r="A5028" s="261">
        <v>10</v>
      </c>
      <c r="B5028" s="89"/>
      <c r="C5028" s="262" t="s">
        <v>41</v>
      </c>
      <c r="D5028" s="84">
        <v>43657</v>
      </c>
      <c r="E5028" s="85" t="s">
        <v>9640</v>
      </c>
      <c r="F5028" s="85" t="s">
        <v>3</v>
      </c>
      <c r="G5028" s="85">
        <v>1758505</v>
      </c>
      <c r="H5028" s="89"/>
      <c r="I5028" s="263" t="s">
        <v>11205</v>
      </c>
      <c r="J5028" s="89"/>
      <c r="K5028" s="89"/>
      <c r="L5028" s="89"/>
      <c r="M5028" s="89"/>
      <c r="N5028" s="264">
        <v>0</v>
      </c>
      <c r="O5028" s="264">
        <v>591.6</v>
      </c>
      <c r="P5028" s="89" t="s">
        <v>670</v>
      </c>
    </row>
    <row r="5029" spans="1:16" ht="51" hidden="1">
      <c r="A5029" s="261">
        <v>41</v>
      </c>
      <c r="B5029" s="89"/>
      <c r="C5029" s="262" t="s">
        <v>47</v>
      </c>
      <c r="D5029" s="84">
        <v>43657</v>
      </c>
      <c r="E5029" s="85" t="s">
        <v>9641</v>
      </c>
      <c r="F5029" s="85" t="s">
        <v>3</v>
      </c>
      <c r="G5029" s="85">
        <v>1758420</v>
      </c>
      <c r="H5029" s="89"/>
      <c r="I5029" s="263" t="s">
        <v>11206</v>
      </c>
      <c r="J5029" s="89"/>
      <c r="K5029" s="89"/>
      <c r="L5029" s="89"/>
      <c r="M5029" s="89"/>
      <c r="N5029" s="264">
        <v>0</v>
      </c>
      <c r="O5029" s="264">
        <v>1968.1000000000001</v>
      </c>
      <c r="P5029" s="89" t="s">
        <v>670</v>
      </c>
    </row>
    <row r="5030" spans="1:16" ht="51" hidden="1">
      <c r="A5030" s="261" t="s">
        <v>565</v>
      </c>
      <c r="B5030" s="89"/>
      <c r="C5030" s="262" t="s">
        <v>615</v>
      </c>
      <c r="D5030" s="84">
        <v>43657</v>
      </c>
      <c r="E5030" s="85" t="s">
        <v>9642</v>
      </c>
      <c r="F5030" s="85" t="s">
        <v>3</v>
      </c>
      <c r="G5030" s="85">
        <v>1758418</v>
      </c>
      <c r="H5030" s="89"/>
      <c r="I5030" s="263" t="s">
        <v>11207</v>
      </c>
      <c r="J5030" s="89"/>
      <c r="K5030" s="89"/>
      <c r="L5030" s="89"/>
      <c r="M5030" s="89"/>
      <c r="N5030" s="264">
        <v>0</v>
      </c>
      <c r="O5030" s="264">
        <v>8900.9600000000009</v>
      </c>
      <c r="P5030" s="89" t="s">
        <v>670</v>
      </c>
    </row>
    <row r="5031" spans="1:16" ht="63.75" hidden="1">
      <c r="A5031" s="261">
        <v>15</v>
      </c>
      <c r="B5031" s="89"/>
      <c r="C5031" s="262" t="s">
        <v>42</v>
      </c>
      <c r="D5031" s="84">
        <v>43657</v>
      </c>
      <c r="E5031" s="85" t="s">
        <v>9643</v>
      </c>
      <c r="F5031" s="85" t="s">
        <v>3</v>
      </c>
      <c r="G5031" s="85">
        <v>1758412</v>
      </c>
      <c r="H5031" s="89"/>
      <c r="I5031" s="263" t="s">
        <v>11208</v>
      </c>
      <c r="J5031" s="89"/>
      <c r="K5031" s="89"/>
      <c r="L5031" s="89"/>
      <c r="M5031" s="89"/>
      <c r="N5031" s="264">
        <v>0</v>
      </c>
      <c r="O5031" s="264">
        <v>155982.92000000001</v>
      </c>
      <c r="P5031" s="89" t="s">
        <v>670</v>
      </c>
    </row>
    <row r="5032" spans="1:16" ht="63.75" hidden="1">
      <c r="A5032" s="261">
        <v>598</v>
      </c>
      <c r="B5032" s="89"/>
      <c r="C5032" s="262" t="s">
        <v>727</v>
      </c>
      <c r="D5032" s="84">
        <v>43657</v>
      </c>
      <c r="E5032" s="85" t="s">
        <v>9644</v>
      </c>
      <c r="F5032" s="85" t="s">
        <v>3</v>
      </c>
      <c r="G5032" s="85">
        <v>1758410</v>
      </c>
      <c r="H5032" s="89"/>
      <c r="I5032" s="263" t="s">
        <v>11209</v>
      </c>
      <c r="J5032" s="89"/>
      <c r="K5032" s="89"/>
      <c r="L5032" s="89"/>
      <c r="M5032" s="89"/>
      <c r="N5032" s="264">
        <v>0</v>
      </c>
      <c r="O5032" s="264">
        <v>3703.1800000000003</v>
      </c>
      <c r="P5032" s="89" t="s">
        <v>670</v>
      </c>
    </row>
    <row r="5033" spans="1:16" ht="63.75" hidden="1">
      <c r="A5033" s="261">
        <v>598</v>
      </c>
      <c r="B5033" s="89"/>
      <c r="C5033" s="262" t="s">
        <v>727</v>
      </c>
      <c r="D5033" s="84">
        <v>43657</v>
      </c>
      <c r="E5033" s="85" t="s">
        <v>9645</v>
      </c>
      <c r="F5033" s="85" t="s">
        <v>3</v>
      </c>
      <c r="G5033" s="85">
        <v>1758408</v>
      </c>
      <c r="H5033" s="89"/>
      <c r="I5033" s="263" t="s">
        <v>11210</v>
      </c>
      <c r="J5033" s="89"/>
      <c r="K5033" s="89"/>
      <c r="L5033" s="89"/>
      <c r="M5033" s="89"/>
      <c r="N5033" s="264">
        <v>0</v>
      </c>
      <c r="O5033" s="264">
        <v>1992</v>
      </c>
      <c r="P5033" s="89" t="s">
        <v>670</v>
      </c>
    </row>
    <row r="5034" spans="1:16" ht="63.75" hidden="1">
      <c r="A5034" s="261" t="s">
        <v>565</v>
      </c>
      <c r="B5034" s="89"/>
      <c r="C5034" s="262" t="s">
        <v>615</v>
      </c>
      <c r="D5034" s="84">
        <v>43657</v>
      </c>
      <c r="E5034" s="85" t="s">
        <v>9646</v>
      </c>
      <c r="F5034" s="85" t="s">
        <v>3</v>
      </c>
      <c r="G5034" s="85">
        <v>1758403</v>
      </c>
      <c r="H5034" s="89"/>
      <c r="I5034" s="263" t="s">
        <v>11211</v>
      </c>
      <c r="J5034" s="89"/>
      <c r="K5034" s="89"/>
      <c r="L5034" s="89"/>
      <c r="M5034" s="89"/>
      <c r="N5034" s="264">
        <v>0</v>
      </c>
      <c r="O5034" s="264">
        <v>79.7</v>
      </c>
      <c r="P5034" s="89" t="s">
        <v>670</v>
      </c>
    </row>
    <row r="5035" spans="1:16" ht="51" hidden="1">
      <c r="A5035" s="261">
        <v>291</v>
      </c>
      <c r="B5035" s="89"/>
      <c r="C5035" s="262" t="s">
        <v>129</v>
      </c>
      <c r="D5035" s="84">
        <v>43657</v>
      </c>
      <c r="E5035" s="85" t="s">
        <v>9647</v>
      </c>
      <c r="F5035" s="85" t="s">
        <v>3</v>
      </c>
      <c r="G5035" s="85">
        <v>1758395</v>
      </c>
      <c r="H5035" s="89"/>
      <c r="I5035" s="263" t="s">
        <v>11212</v>
      </c>
      <c r="J5035" s="89"/>
      <c r="K5035" s="89"/>
      <c r="L5035" s="89"/>
      <c r="M5035" s="89"/>
      <c r="N5035" s="264">
        <v>0</v>
      </c>
      <c r="O5035" s="264">
        <v>12345.42</v>
      </c>
      <c r="P5035" s="89" t="s">
        <v>670</v>
      </c>
    </row>
    <row r="5036" spans="1:16" ht="51" hidden="1">
      <c r="A5036" s="261" t="s">
        <v>565</v>
      </c>
      <c r="B5036" s="89"/>
      <c r="C5036" s="262" t="s">
        <v>615</v>
      </c>
      <c r="D5036" s="84">
        <v>43657</v>
      </c>
      <c r="E5036" s="85" t="s">
        <v>9648</v>
      </c>
      <c r="F5036" s="85" t="s">
        <v>3</v>
      </c>
      <c r="G5036" s="85">
        <v>1758393</v>
      </c>
      <c r="H5036" s="89"/>
      <c r="I5036" s="263" t="s">
        <v>11213</v>
      </c>
      <c r="J5036" s="89"/>
      <c r="K5036" s="89"/>
      <c r="L5036" s="89"/>
      <c r="M5036" s="89"/>
      <c r="N5036" s="264">
        <v>0</v>
      </c>
      <c r="O5036" s="264">
        <v>6820.7</v>
      </c>
      <c r="P5036" s="89" t="s">
        <v>670</v>
      </c>
    </row>
    <row r="5037" spans="1:16" ht="51" hidden="1">
      <c r="A5037" s="261">
        <v>46</v>
      </c>
      <c r="B5037" s="89"/>
      <c r="C5037" s="262" t="s">
        <v>48</v>
      </c>
      <c r="D5037" s="84">
        <v>43657</v>
      </c>
      <c r="E5037" s="85" t="s">
        <v>9649</v>
      </c>
      <c r="F5037" s="85" t="s">
        <v>3</v>
      </c>
      <c r="G5037" s="85">
        <v>1758391</v>
      </c>
      <c r="H5037" s="89"/>
      <c r="I5037" s="263" t="s">
        <v>11214</v>
      </c>
      <c r="J5037" s="89"/>
      <c r="K5037" s="89"/>
      <c r="L5037" s="89"/>
      <c r="M5037" s="89"/>
      <c r="N5037" s="264">
        <v>0</v>
      </c>
      <c r="O5037" s="264">
        <v>5000</v>
      </c>
      <c r="P5037" s="89" t="s">
        <v>670</v>
      </c>
    </row>
    <row r="5038" spans="1:16" ht="63.75" hidden="1">
      <c r="A5038" s="261">
        <v>212</v>
      </c>
      <c r="B5038" s="89"/>
      <c r="C5038" s="262" t="s">
        <v>100</v>
      </c>
      <c r="D5038" s="84">
        <v>43657</v>
      </c>
      <c r="E5038" s="85" t="s">
        <v>9650</v>
      </c>
      <c r="F5038" s="85" t="s">
        <v>3</v>
      </c>
      <c r="G5038" s="85">
        <v>1758386</v>
      </c>
      <c r="H5038" s="89"/>
      <c r="I5038" s="263" t="s">
        <v>11215</v>
      </c>
      <c r="J5038" s="89"/>
      <c r="K5038" s="89"/>
      <c r="L5038" s="89"/>
      <c r="M5038" s="89"/>
      <c r="N5038" s="264">
        <v>0</v>
      </c>
      <c r="O5038" s="264">
        <v>302837.8</v>
      </c>
      <c r="P5038" s="89" t="s">
        <v>670</v>
      </c>
    </row>
    <row r="5039" spans="1:16" ht="63.75" hidden="1">
      <c r="A5039" s="261">
        <v>212</v>
      </c>
      <c r="B5039" s="89"/>
      <c r="C5039" s="262" t="s">
        <v>100</v>
      </c>
      <c r="D5039" s="84">
        <v>43657</v>
      </c>
      <c r="E5039" s="85" t="s">
        <v>9651</v>
      </c>
      <c r="F5039" s="85" t="s">
        <v>3</v>
      </c>
      <c r="G5039" s="85">
        <v>1758384</v>
      </c>
      <c r="H5039" s="89"/>
      <c r="I5039" s="263" t="s">
        <v>11216</v>
      </c>
      <c r="J5039" s="89"/>
      <c r="K5039" s="89"/>
      <c r="L5039" s="89"/>
      <c r="M5039" s="89"/>
      <c r="N5039" s="264">
        <v>0</v>
      </c>
      <c r="O5039" s="264">
        <v>310375.8</v>
      </c>
      <c r="P5039" s="89" t="s">
        <v>670</v>
      </c>
    </row>
    <row r="5040" spans="1:16" ht="89.25" hidden="1">
      <c r="A5040" s="261">
        <v>587</v>
      </c>
      <c r="B5040" s="89"/>
      <c r="C5040" s="262" t="s">
        <v>730</v>
      </c>
      <c r="D5040" s="84">
        <v>43657</v>
      </c>
      <c r="E5040" s="85" t="s">
        <v>9652</v>
      </c>
      <c r="F5040" s="85" t="s">
        <v>3</v>
      </c>
      <c r="G5040" s="85">
        <v>1758363</v>
      </c>
      <c r="H5040" s="89"/>
      <c r="I5040" s="263" t="s">
        <v>11217</v>
      </c>
      <c r="J5040" s="89"/>
      <c r="K5040" s="89"/>
      <c r="L5040" s="89"/>
      <c r="M5040" s="89"/>
      <c r="N5040" s="264">
        <v>0</v>
      </c>
      <c r="O5040" s="264">
        <v>796156.27</v>
      </c>
      <c r="P5040" s="89" t="s">
        <v>670</v>
      </c>
    </row>
    <row r="5041" spans="1:16" ht="51" hidden="1">
      <c r="A5041" s="261">
        <v>132</v>
      </c>
      <c r="B5041" s="89"/>
      <c r="C5041" s="262" t="s">
        <v>68</v>
      </c>
      <c r="D5041" s="84">
        <v>43657</v>
      </c>
      <c r="E5041" s="85" t="s">
        <v>9653</v>
      </c>
      <c r="F5041" s="85" t="s">
        <v>3</v>
      </c>
      <c r="G5041" s="85">
        <v>1758396</v>
      </c>
      <c r="H5041" s="89"/>
      <c r="I5041" s="263" t="s">
        <v>11218</v>
      </c>
      <c r="J5041" s="89"/>
      <c r="K5041" s="89"/>
      <c r="L5041" s="89"/>
      <c r="M5041" s="89"/>
      <c r="N5041" s="264">
        <v>0</v>
      </c>
      <c r="O5041" s="264">
        <v>550</v>
      </c>
      <c r="P5041" s="89" t="s">
        <v>670</v>
      </c>
    </row>
    <row r="5042" spans="1:16" ht="51" hidden="1">
      <c r="A5042" s="261">
        <v>212</v>
      </c>
      <c r="B5042" s="89"/>
      <c r="C5042" s="262" t="s">
        <v>100</v>
      </c>
      <c r="D5042" s="84">
        <v>43657</v>
      </c>
      <c r="E5042" s="85" t="s">
        <v>9654</v>
      </c>
      <c r="F5042" s="85" t="s">
        <v>3</v>
      </c>
      <c r="G5042" s="85">
        <v>1758352</v>
      </c>
      <c r="H5042" s="89"/>
      <c r="I5042" s="263" t="s">
        <v>11219</v>
      </c>
      <c r="J5042" s="89"/>
      <c r="K5042" s="89"/>
      <c r="L5042" s="89"/>
      <c r="M5042" s="89"/>
      <c r="N5042" s="264">
        <v>0</v>
      </c>
      <c r="O5042" s="264">
        <v>60</v>
      </c>
      <c r="P5042" s="89" t="s">
        <v>670</v>
      </c>
    </row>
    <row r="5043" spans="1:16" ht="51" hidden="1">
      <c r="A5043" s="261">
        <v>578</v>
      </c>
      <c r="B5043" s="89"/>
      <c r="C5043" s="262" t="s">
        <v>179</v>
      </c>
      <c r="D5043" s="84">
        <v>43657</v>
      </c>
      <c r="E5043" s="85" t="s">
        <v>9655</v>
      </c>
      <c r="F5043" s="85" t="s">
        <v>3</v>
      </c>
      <c r="G5043" s="85">
        <v>1758437</v>
      </c>
      <c r="H5043" s="89"/>
      <c r="I5043" s="263" t="s">
        <v>11220</v>
      </c>
      <c r="J5043" s="89"/>
      <c r="K5043" s="89"/>
      <c r="L5043" s="89"/>
      <c r="M5043" s="89"/>
      <c r="N5043" s="264">
        <v>0</v>
      </c>
      <c r="O5043" s="264">
        <v>49965.950000000004</v>
      </c>
      <c r="P5043" s="89" t="s">
        <v>670</v>
      </c>
    </row>
    <row r="5044" spans="1:16" ht="51" hidden="1">
      <c r="A5044" s="261">
        <v>155</v>
      </c>
      <c r="B5044" s="89"/>
      <c r="C5044" s="262" t="s">
        <v>85</v>
      </c>
      <c r="D5044" s="84">
        <v>43657</v>
      </c>
      <c r="E5044" s="85" t="s">
        <v>9656</v>
      </c>
      <c r="F5044" s="85" t="s">
        <v>3</v>
      </c>
      <c r="G5044" s="85">
        <v>1758422</v>
      </c>
      <c r="H5044" s="89"/>
      <c r="I5044" s="263" t="s">
        <v>11221</v>
      </c>
      <c r="J5044" s="89"/>
      <c r="K5044" s="89"/>
      <c r="L5044" s="89"/>
      <c r="M5044" s="89"/>
      <c r="N5044" s="264">
        <v>0</v>
      </c>
      <c r="O5044" s="264">
        <v>13676.5</v>
      </c>
      <c r="P5044" s="89" t="s">
        <v>670</v>
      </c>
    </row>
    <row r="5045" spans="1:16" ht="63.75" hidden="1">
      <c r="A5045" s="261">
        <v>670</v>
      </c>
      <c r="B5045" s="89"/>
      <c r="C5045" s="262" t="s">
        <v>190</v>
      </c>
      <c r="D5045" s="84">
        <v>43657</v>
      </c>
      <c r="E5045" s="85" t="s">
        <v>9657</v>
      </c>
      <c r="F5045" s="85" t="s">
        <v>3</v>
      </c>
      <c r="G5045" s="85">
        <v>1758423</v>
      </c>
      <c r="H5045" s="89"/>
      <c r="I5045" s="263" t="s">
        <v>11222</v>
      </c>
      <c r="J5045" s="89"/>
      <c r="K5045" s="89"/>
      <c r="L5045" s="89"/>
      <c r="M5045" s="89"/>
      <c r="N5045" s="264">
        <v>0</v>
      </c>
      <c r="O5045" s="264">
        <v>8000</v>
      </c>
      <c r="P5045" s="89" t="s">
        <v>670</v>
      </c>
    </row>
    <row r="5046" spans="1:16" ht="51" hidden="1">
      <c r="A5046" s="261">
        <v>46</v>
      </c>
      <c r="B5046" s="89"/>
      <c r="C5046" s="262" t="s">
        <v>48</v>
      </c>
      <c r="D5046" s="84">
        <v>43657</v>
      </c>
      <c r="E5046" s="85" t="s">
        <v>9658</v>
      </c>
      <c r="F5046" s="85" t="s">
        <v>3</v>
      </c>
      <c r="G5046" s="85">
        <v>1758424</v>
      </c>
      <c r="H5046" s="89"/>
      <c r="I5046" s="263" t="s">
        <v>11223</v>
      </c>
      <c r="J5046" s="89"/>
      <c r="K5046" s="89"/>
      <c r="L5046" s="89"/>
      <c r="M5046" s="89"/>
      <c r="N5046" s="264">
        <v>0</v>
      </c>
      <c r="O5046" s="264">
        <v>7006.56</v>
      </c>
      <c r="P5046" s="89" t="s">
        <v>670</v>
      </c>
    </row>
    <row r="5047" spans="1:16" ht="63.75" hidden="1">
      <c r="A5047" s="261">
        <v>315</v>
      </c>
      <c r="B5047" s="89"/>
      <c r="C5047" s="262" t="s">
        <v>1352</v>
      </c>
      <c r="D5047" s="84">
        <v>43657</v>
      </c>
      <c r="E5047" s="85" t="s">
        <v>9659</v>
      </c>
      <c r="F5047" s="85" t="s">
        <v>3</v>
      </c>
      <c r="G5047" s="85">
        <v>1758426</v>
      </c>
      <c r="H5047" s="89"/>
      <c r="I5047" s="263" t="s">
        <v>11224</v>
      </c>
      <c r="J5047" s="89"/>
      <c r="K5047" s="89"/>
      <c r="L5047" s="89"/>
      <c r="M5047" s="89"/>
      <c r="N5047" s="264">
        <v>0</v>
      </c>
      <c r="O5047" s="264">
        <v>11105.1</v>
      </c>
      <c r="P5047" s="89" t="s">
        <v>670</v>
      </c>
    </row>
    <row r="5048" spans="1:16" ht="51" hidden="1">
      <c r="A5048" s="261">
        <v>169</v>
      </c>
      <c r="B5048" s="89"/>
      <c r="C5048" s="262" t="s">
        <v>89</v>
      </c>
      <c r="D5048" s="84">
        <v>43657</v>
      </c>
      <c r="E5048" s="85" t="s">
        <v>9660</v>
      </c>
      <c r="F5048" s="85" t="s">
        <v>3</v>
      </c>
      <c r="G5048" s="85">
        <v>1758428</v>
      </c>
      <c r="H5048" s="89"/>
      <c r="I5048" s="263" t="s">
        <v>11225</v>
      </c>
      <c r="J5048" s="89"/>
      <c r="K5048" s="89"/>
      <c r="L5048" s="89"/>
      <c r="M5048" s="89"/>
      <c r="N5048" s="264">
        <v>0</v>
      </c>
      <c r="O5048" s="264">
        <v>691.56000000000006</v>
      </c>
      <c r="P5048" s="89" t="s">
        <v>670</v>
      </c>
    </row>
    <row r="5049" spans="1:16" ht="51" hidden="1">
      <c r="A5049" s="261">
        <v>650</v>
      </c>
      <c r="B5049" s="89"/>
      <c r="C5049" s="262" t="s">
        <v>187</v>
      </c>
      <c r="D5049" s="84">
        <v>43657</v>
      </c>
      <c r="E5049" s="85" t="s">
        <v>9661</v>
      </c>
      <c r="F5049" s="85" t="s">
        <v>3</v>
      </c>
      <c r="G5049" s="85">
        <v>1758430</v>
      </c>
      <c r="H5049" s="89"/>
      <c r="I5049" s="263" t="s">
        <v>11226</v>
      </c>
      <c r="J5049" s="89"/>
      <c r="K5049" s="89"/>
      <c r="L5049" s="89"/>
      <c r="M5049" s="89"/>
      <c r="N5049" s="264">
        <v>0</v>
      </c>
      <c r="O5049" s="264">
        <v>25592.83</v>
      </c>
      <c r="P5049" s="89" t="s">
        <v>670</v>
      </c>
    </row>
    <row r="5050" spans="1:16" ht="51" hidden="1">
      <c r="A5050" s="261">
        <v>862</v>
      </c>
      <c r="B5050" s="89"/>
      <c r="C5050" s="262" t="s">
        <v>199</v>
      </c>
      <c r="D5050" s="84">
        <v>43657</v>
      </c>
      <c r="E5050" s="85" t="s">
        <v>9662</v>
      </c>
      <c r="F5050" s="85" t="s">
        <v>3</v>
      </c>
      <c r="G5050" s="85">
        <v>1758432</v>
      </c>
      <c r="H5050" s="89"/>
      <c r="I5050" s="263" t="s">
        <v>11227</v>
      </c>
      <c r="J5050" s="89"/>
      <c r="K5050" s="89"/>
      <c r="L5050" s="89"/>
      <c r="M5050" s="89"/>
      <c r="N5050" s="264">
        <v>0</v>
      </c>
      <c r="O5050" s="264">
        <v>443.01</v>
      </c>
      <c r="P5050" s="89" t="s">
        <v>670</v>
      </c>
    </row>
    <row r="5051" spans="1:16" ht="51" hidden="1">
      <c r="A5051" s="261">
        <v>373</v>
      </c>
      <c r="B5051" s="89"/>
      <c r="C5051" s="262" t="s">
        <v>636</v>
      </c>
      <c r="D5051" s="84">
        <v>43657</v>
      </c>
      <c r="E5051" s="85" t="s">
        <v>9663</v>
      </c>
      <c r="F5051" s="85" t="s">
        <v>3</v>
      </c>
      <c r="G5051" s="85">
        <v>1758433</v>
      </c>
      <c r="H5051" s="89"/>
      <c r="I5051" s="263" t="s">
        <v>11228</v>
      </c>
      <c r="J5051" s="89"/>
      <c r="K5051" s="89"/>
      <c r="L5051" s="89"/>
      <c r="M5051" s="89"/>
      <c r="N5051" s="264">
        <v>0</v>
      </c>
      <c r="O5051" s="264">
        <v>1253.25</v>
      </c>
      <c r="P5051" s="89" t="s">
        <v>670</v>
      </c>
    </row>
    <row r="5052" spans="1:16" ht="63.75" hidden="1">
      <c r="A5052" s="261">
        <v>373</v>
      </c>
      <c r="B5052" s="89"/>
      <c r="C5052" s="262" t="s">
        <v>636</v>
      </c>
      <c r="D5052" s="84">
        <v>43657</v>
      </c>
      <c r="E5052" s="85" t="s">
        <v>9664</v>
      </c>
      <c r="F5052" s="85" t="s">
        <v>3</v>
      </c>
      <c r="G5052" s="85">
        <v>1758435</v>
      </c>
      <c r="H5052" s="89"/>
      <c r="I5052" s="263" t="s">
        <v>11229</v>
      </c>
      <c r="J5052" s="89"/>
      <c r="K5052" s="89"/>
      <c r="L5052" s="89"/>
      <c r="M5052" s="89"/>
      <c r="N5052" s="264">
        <v>0</v>
      </c>
      <c r="O5052" s="264">
        <v>266719.64</v>
      </c>
      <c r="P5052" s="89" t="s">
        <v>670</v>
      </c>
    </row>
    <row r="5053" spans="1:16" ht="51" hidden="1">
      <c r="A5053" s="261">
        <v>212</v>
      </c>
      <c r="B5053" s="89"/>
      <c r="C5053" s="262" t="s">
        <v>100</v>
      </c>
      <c r="D5053" s="84">
        <v>43658</v>
      </c>
      <c r="E5053" s="85" t="s">
        <v>9665</v>
      </c>
      <c r="F5053" s="85" t="s">
        <v>3</v>
      </c>
      <c r="G5053" s="85">
        <v>1758922</v>
      </c>
      <c r="H5053" s="89"/>
      <c r="I5053" s="263" t="s">
        <v>11230</v>
      </c>
      <c r="J5053" s="89"/>
      <c r="K5053" s="89"/>
      <c r="L5053" s="89"/>
      <c r="M5053" s="89"/>
      <c r="N5053" s="264">
        <v>0</v>
      </c>
      <c r="O5053" s="264">
        <v>60</v>
      </c>
      <c r="P5053" s="89" t="s">
        <v>670</v>
      </c>
    </row>
    <row r="5054" spans="1:16" ht="38.25" hidden="1">
      <c r="A5054" s="261">
        <v>212</v>
      </c>
      <c r="B5054" s="89"/>
      <c r="C5054" s="262" t="s">
        <v>100</v>
      </c>
      <c r="D5054" s="84">
        <v>43658</v>
      </c>
      <c r="E5054" s="85" t="s">
        <v>9666</v>
      </c>
      <c r="F5054" s="85" t="s">
        <v>3</v>
      </c>
      <c r="G5054" s="85">
        <v>1758895</v>
      </c>
      <c r="H5054" s="89"/>
      <c r="I5054" s="263" t="s">
        <v>11231</v>
      </c>
      <c r="J5054" s="89"/>
      <c r="K5054" s="89"/>
      <c r="L5054" s="89"/>
      <c r="M5054" s="89"/>
      <c r="N5054" s="264">
        <v>0</v>
      </c>
      <c r="O5054" s="264">
        <v>60</v>
      </c>
      <c r="P5054" s="89" t="s">
        <v>670</v>
      </c>
    </row>
    <row r="5055" spans="1:16" ht="51" hidden="1">
      <c r="A5055" s="261">
        <v>46</v>
      </c>
      <c r="B5055" s="89"/>
      <c r="C5055" s="262" t="s">
        <v>48</v>
      </c>
      <c r="D5055" s="84">
        <v>43658</v>
      </c>
      <c r="E5055" s="85" t="s">
        <v>9667</v>
      </c>
      <c r="F5055" s="85" t="s">
        <v>3</v>
      </c>
      <c r="G5055" s="85">
        <v>1758859</v>
      </c>
      <c r="H5055" s="89"/>
      <c r="I5055" s="263" t="s">
        <v>11232</v>
      </c>
      <c r="J5055" s="89"/>
      <c r="K5055" s="89"/>
      <c r="L5055" s="89"/>
      <c r="M5055" s="89"/>
      <c r="N5055" s="264">
        <v>0</v>
      </c>
      <c r="O5055" s="264">
        <v>900</v>
      </c>
      <c r="P5055" s="89" t="s">
        <v>670</v>
      </c>
    </row>
    <row r="5056" spans="1:16" ht="38.25" hidden="1">
      <c r="A5056" s="261" t="s">
        <v>565</v>
      </c>
      <c r="B5056" s="89"/>
      <c r="C5056" s="262" t="s">
        <v>615</v>
      </c>
      <c r="D5056" s="84">
        <v>43658</v>
      </c>
      <c r="E5056" s="85" t="s">
        <v>9668</v>
      </c>
      <c r="F5056" s="85" t="s">
        <v>3</v>
      </c>
      <c r="G5056" s="85">
        <v>1758849</v>
      </c>
      <c r="H5056" s="89"/>
      <c r="I5056" s="263" t="s">
        <v>11233</v>
      </c>
      <c r="J5056" s="89"/>
      <c r="K5056" s="89"/>
      <c r="L5056" s="89"/>
      <c r="M5056" s="89"/>
      <c r="N5056" s="264">
        <v>0</v>
      </c>
      <c r="O5056" s="264">
        <v>1004.7900000000001</v>
      </c>
      <c r="P5056" s="89" t="s">
        <v>670</v>
      </c>
    </row>
    <row r="5057" spans="1:16" ht="63.75" hidden="1">
      <c r="A5057" s="261">
        <v>48</v>
      </c>
      <c r="B5057" s="89"/>
      <c r="C5057" s="262" t="s">
        <v>50</v>
      </c>
      <c r="D5057" s="84">
        <v>43658</v>
      </c>
      <c r="E5057" s="85" t="s">
        <v>9669</v>
      </c>
      <c r="F5057" s="85" t="s">
        <v>3</v>
      </c>
      <c r="G5057" s="85">
        <v>1758847</v>
      </c>
      <c r="H5057" s="89"/>
      <c r="I5057" s="263" t="s">
        <v>11234</v>
      </c>
      <c r="J5057" s="89"/>
      <c r="K5057" s="89"/>
      <c r="L5057" s="89"/>
      <c r="M5057" s="89"/>
      <c r="N5057" s="264">
        <v>0</v>
      </c>
      <c r="O5057" s="264">
        <v>256</v>
      </c>
      <c r="P5057" s="89" t="s">
        <v>670</v>
      </c>
    </row>
    <row r="5058" spans="1:16" ht="51" hidden="1">
      <c r="A5058" s="261">
        <v>70</v>
      </c>
      <c r="B5058" s="89"/>
      <c r="C5058" s="262" t="s">
        <v>53</v>
      </c>
      <c r="D5058" s="84">
        <v>43658</v>
      </c>
      <c r="E5058" s="85" t="s">
        <v>9670</v>
      </c>
      <c r="F5058" s="85" t="s">
        <v>3</v>
      </c>
      <c r="G5058" s="85">
        <v>1758810</v>
      </c>
      <c r="H5058" s="89"/>
      <c r="I5058" s="263" t="s">
        <v>11235</v>
      </c>
      <c r="J5058" s="89"/>
      <c r="K5058" s="89"/>
      <c r="L5058" s="89"/>
      <c r="M5058" s="89"/>
      <c r="N5058" s="264">
        <v>0</v>
      </c>
      <c r="O5058" s="264">
        <v>675</v>
      </c>
      <c r="P5058" s="89" t="s">
        <v>670</v>
      </c>
    </row>
    <row r="5059" spans="1:16" ht="51" hidden="1">
      <c r="A5059" s="261">
        <v>287</v>
      </c>
      <c r="B5059" s="89"/>
      <c r="C5059" s="262" t="s">
        <v>126</v>
      </c>
      <c r="D5059" s="84">
        <v>43658</v>
      </c>
      <c r="E5059" s="85" t="s">
        <v>9671</v>
      </c>
      <c r="F5059" s="85" t="s">
        <v>3</v>
      </c>
      <c r="G5059" s="85">
        <v>1758793</v>
      </c>
      <c r="H5059" s="89"/>
      <c r="I5059" s="263" t="s">
        <v>11236</v>
      </c>
      <c r="J5059" s="89"/>
      <c r="K5059" s="89"/>
      <c r="L5059" s="89"/>
      <c r="M5059" s="89"/>
      <c r="N5059" s="264">
        <v>0</v>
      </c>
      <c r="O5059" s="264">
        <v>4435</v>
      </c>
      <c r="P5059" s="89" t="s">
        <v>670</v>
      </c>
    </row>
    <row r="5060" spans="1:16" ht="51" hidden="1">
      <c r="A5060" s="261">
        <v>526</v>
      </c>
      <c r="B5060" s="89"/>
      <c r="C5060" s="262" t="s">
        <v>610</v>
      </c>
      <c r="D5060" s="84">
        <v>43658</v>
      </c>
      <c r="E5060" s="85" t="s">
        <v>9672</v>
      </c>
      <c r="F5060" s="85" t="s">
        <v>3</v>
      </c>
      <c r="G5060" s="85">
        <v>1758769</v>
      </c>
      <c r="H5060" s="89"/>
      <c r="I5060" s="263" t="s">
        <v>11237</v>
      </c>
      <c r="J5060" s="89"/>
      <c r="K5060" s="89"/>
      <c r="L5060" s="89"/>
      <c r="M5060" s="89"/>
      <c r="N5060" s="264">
        <v>0</v>
      </c>
      <c r="O5060" s="264">
        <v>9.98</v>
      </c>
      <c r="P5060" s="89" t="s">
        <v>670</v>
      </c>
    </row>
    <row r="5061" spans="1:16" ht="51" hidden="1">
      <c r="A5061" s="261" t="s">
        <v>565</v>
      </c>
      <c r="B5061" s="89"/>
      <c r="C5061" s="262" t="s">
        <v>615</v>
      </c>
      <c r="D5061" s="84">
        <v>43658</v>
      </c>
      <c r="E5061" s="85" t="s">
        <v>9673</v>
      </c>
      <c r="F5061" s="85" t="s">
        <v>3</v>
      </c>
      <c r="G5061" s="85">
        <v>1759044</v>
      </c>
      <c r="H5061" s="89"/>
      <c r="I5061" s="263" t="s">
        <v>11238</v>
      </c>
      <c r="J5061" s="89"/>
      <c r="K5061" s="89"/>
      <c r="L5061" s="89"/>
      <c r="M5061" s="89"/>
      <c r="N5061" s="264">
        <v>0</v>
      </c>
      <c r="O5061" s="264">
        <v>16704</v>
      </c>
      <c r="P5061" s="89" t="s">
        <v>670</v>
      </c>
    </row>
    <row r="5062" spans="1:16" ht="51" hidden="1">
      <c r="A5062" s="261">
        <v>46</v>
      </c>
      <c r="B5062" s="89"/>
      <c r="C5062" s="262" t="s">
        <v>48</v>
      </c>
      <c r="D5062" s="84">
        <v>43658</v>
      </c>
      <c r="E5062" s="85" t="s">
        <v>9674</v>
      </c>
      <c r="F5062" s="85" t="s">
        <v>3</v>
      </c>
      <c r="G5062" s="85">
        <v>1759036</v>
      </c>
      <c r="H5062" s="89"/>
      <c r="I5062" s="263" t="s">
        <v>11239</v>
      </c>
      <c r="J5062" s="89"/>
      <c r="K5062" s="89"/>
      <c r="L5062" s="89"/>
      <c r="M5062" s="89"/>
      <c r="N5062" s="264">
        <v>0</v>
      </c>
      <c r="O5062" s="264">
        <v>3750</v>
      </c>
      <c r="P5062" s="89" t="s">
        <v>670</v>
      </c>
    </row>
    <row r="5063" spans="1:16" ht="51" hidden="1">
      <c r="A5063" s="261">
        <v>593</v>
      </c>
      <c r="B5063" s="89"/>
      <c r="C5063" s="262" t="s">
        <v>612</v>
      </c>
      <c r="D5063" s="84">
        <v>43658</v>
      </c>
      <c r="E5063" s="85" t="s">
        <v>9675</v>
      </c>
      <c r="F5063" s="85" t="s">
        <v>3</v>
      </c>
      <c r="G5063" s="85">
        <v>1759026</v>
      </c>
      <c r="H5063" s="89"/>
      <c r="I5063" s="263" t="s">
        <v>11240</v>
      </c>
      <c r="J5063" s="89"/>
      <c r="K5063" s="89"/>
      <c r="L5063" s="89"/>
      <c r="M5063" s="89"/>
      <c r="N5063" s="264">
        <v>0</v>
      </c>
      <c r="O5063" s="264">
        <v>1518</v>
      </c>
      <c r="P5063" s="89" t="s">
        <v>670</v>
      </c>
    </row>
    <row r="5064" spans="1:16" ht="51" hidden="1">
      <c r="A5064" s="261">
        <v>526</v>
      </c>
      <c r="B5064" s="89"/>
      <c r="C5064" s="262" t="s">
        <v>610</v>
      </c>
      <c r="D5064" s="84">
        <v>43658</v>
      </c>
      <c r="E5064" s="85" t="s">
        <v>9676</v>
      </c>
      <c r="F5064" s="85" t="s">
        <v>3</v>
      </c>
      <c r="G5064" s="85">
        <v>1759005</v>
      </c>
      <c r="H5064" s="89"/>
      <c r="I5064" s="263" t="s">
        <v>11241</v>
      </c>
      <c r="J5064" s="89"/>
      <c r="K5064" s="89"/>
      <c r="L5064" s="89"/>
      <c r="M5064" s="89"/>
      <c r="N5064" s="264">
        <v>0</v>
      </c>
      <c r="O5064" s="264">
        <v>79</v>
      </c>
      <c r="P5064" s="89" t="s">
        <v>670</v>
      </c>
    </row>
    <row r="5065" spans="1:16" ht="51" hidden="1">
      <c r="A5065" s="261">
        <v>599</v>
      </c>
      <c r="B5065" s="89"/>
      <c r="C5065" s="262" t="s">
        <v>1366</v>
      </c>
      <c r="D5065" s="84">
        <v>43658</v>
      </c>
      <c r="E5065" s="85" t="s">
        <v>9677</v>
      </c>
      <c r="F5065" s="85" t="s">
        <v>3</v>
      </c>
      <c r="G5065" s="85">
        <v>1758999</v>
      </c>
      <c r="H5065" s="89"/>
      <c r="I5065" s="263" t="s">
        <v>11242</v>
      </c>
      <c r="J5065" s="89"/>
      <c r="K5065" s="89"/>
      <c r="L5065" s="89"/>
      <c r="M5065" s="89"/>
      <c r="N5065" s="264">
        <v>0</v>
      </c>
      <c r="O5065" s="264">
        <v>19</v>
      </c>
      <c r="P5065" s="89" t="s">
        <v>670</v>
      </c>
    </row>
    <row r="5066" spans="1:16" ht="63.75" hidden="1">
      <c r="A5066" s="261">
        <v>46</v>
      </c>
      <c r="B5066" s="89"/>
      <c r="C5066" s="262" t="s">
        <v>48</v>
      </c>
      <c r="D5066" s="84">
        <v>43658</v>
      </c>
      <c r="E5066" s="85" t="s">
        <v>9678</v>
      </c>
      <c r="F5066" s="85" t="s">
        <v>3</v>
      </c>
      <c r="G5066" s="85">
        <v>1758998</v>
      </c>
      <c r="H5066" s="89"/>
      <c r="I5066" s="263" t="s">
        <v>11243</v>
      </c>
      <c r="J5066" s="89"/>
      <c r="K5066" s="89"/>
      <c r="L5066" s="89"/>
      <c r="M5066" s="89"/>
      <c r="N5066" s="264">
        <v>0</v>
      </c>
      <c r="O5066" s="264">
        <v>3636</v>
      </c>
      <c r="P5066" s="89" t="s">
        <v>670</v>
      </c>
    </row>
    <row r="5067" spans="1:16" ht="51" hidden="1">
      <c r="A5067" s="261">
        <v>599</v>
      </c>
      <c r="B5067" s="89"/>
      <c r="C5067" s="262" t="s">
        <v>1366</v>
      </c>
      <c r="D5067" s="84">
        <v>43658</v>
      </c>
      <c r="E5067" s="85" t="s">
        <v>9679</v>
      </c>
      <c r="F5067" s="85" t="s">
        <v>3</v>
      </c>
      <c r="G5067" s="85">
        <v>1758997</v>
      </c>
      <c r="H5067" s="89"/>
      <c r="I5067" s="263" t="s">
        <v>11244</v>
      </c>
      <c r="J5067" s="89"/>
      <c r="K5067" s="89"/>
      <c r="L5067" s="89"/>
      <c r="M5067" s="89"/>
      <c r="N5067" s="264">
        <v>0</v>
      </c>
      <c r="O5067" s="264">
        <v>4</v>
      </c>
      <c r="P5067" s="89" t="s">
        <v>670</v>
      </c>
    </row>
    <row r="5068" spans="1:16" ht="51" hidden="1">
      <c r="A5068" s="261">
        <v>599</v>
      </c>
      <c r="B5068" s="89"/>
      <c r="C5068" s="262" t="s">
        <v>1366</v>
      </c>
      <c r="D5068" s="84">
        <v>43658</v>
      </c>
      <c r="E5068" s="85" t="s">
        <v>9680</v>
      </c>
      <c r="F5068" s="85" t="s">
        <v>3</v>
      </c>
      <c r="G5068" s="85">
        <v>1758996</v>
      </c>
      <c r="H5068" s="89"/>
      <c r="I5068" s="263" t="s">
        <v>11245</v>
      </c>
      <c r="J5068" s="89"/>
      <c r="K5068" s="89"/>
      <c r="L5068" s="89"/>
      <c r="M5068" s="89"/>
      <c r="N5068" s="264">
        <v>0</v>
      </c>
      <c r="O5068" s="264">
        <v>203</v>
      </c>
      <c r="P5068" s="89" t="s">
        <v>670</v>
      </c>
    </row>
    <row r="5069" spans="1:16" ht="51" hidden="1">
      <c r="A5069" s="261">
        <v>599</v>
      </c>
      <c r="B5069" s="89"/>
      <c r="C5069" s="262" t="s">
        <v>1366</v>
      </c>
      <c r="D5069" s="84">
        <v>43658</v>
      </c>
      <c r="E5069" s="85" t="s">
        <v>9681</v>
      </c>
      <c r="F5069" s="85" t="s">
        <v>3</v>
      </c>
      <c r="G5069" s="85">
        <v>1758993</v>
      </c>
      <c r="H5069" s="89"/>
      <c r="I5069" s="263" t="s">
        <v>11246</v>
      </c>
      <c r="J5069" s="89"/>
      <c r="K5069" s="89"/>
      <c r="L5069" s="89"/>
      <c r="M5069" s="89"/>
      <c r="N5069" s="264">
        <v>0</v>
      </c>
      <c r="O5069" s="264">
        <v>2042</v>
      </c>
      <c r="P5069" s="89" t="s">
        <v>670</v>
      </c>
    </row>
    <row r="5070" spans="1:16" ht="51" hidden="1">
      <c r="A5070" s="261">
        <v>212</v>
      </c>
      <c r="B5070" s="89"/>
      <c r="C5070" s="262" t="s">
        <v>100</v>
      </c>
      <c r="D5070" s="84">
        <v>43658</v>
      </c>
      <c r="E5070" s="85" t="s">
        <v>9682</v>
      </c>
      <c r="F5070" s="85" t="s">
        <v>3</v>
      </c>
      <c r="G5070" s="85">
        <v>1758971</v>
      </c>
      <c r="H5070" s="89"/>
      <c r="I5070" s="263" t="s">
        <v>11247</v>
      </c>
      <c r="J5070" s="89"/>
      <c r="K5070" s="89"/>
      <c r="L5070" s="89"/>
      <c r="M5070" s="89"/>
      <c r="N5070" s="264">
        <v>0</v>
      </c>
      <c r="O5070" s="264">
        <v>600</v>
      </c>
      <c r="P5070" s="89" t="s">
        <v>670</v>
      </c>
    </row>
    <row r="5071" spans="1:16" ht="51" hidden="1">
      <c r="A5071" s="261" t="s">
        <v>565</v>
      </c>
      <c r="B5071" s="89"/>
      <c r="C5071" s="262" t="s">
        <v>615</v>
      </c>
      <c r="D5071" s="84">
        <v>43658</v>
      </c>
      <c r="E5071" s="85" t="s">
        <v>9683</v>
      </c>
      <c r="F5071" s="85" t="s">
        <v>3</v>
      </c>
      <c r="G5071" s="85">
        <v>1758944</v>
      </c>
      <c r="H5071" s="89"/>
      <c r="I5071" s="263" t="s">
        <v>11248</v>
      </c>
      <c r="J5071" s="89"/>
      <c r="K5071" s="89"/>
      <c r="L5071" s="89"/>
      <c r="M5071" s="89"/>
      <c r="N5071" s="264">
        <v>0</v>
      </c>
      <c r="O5071" s="264">
        <v>141.68</v>
      </c>
      <c r="P5071" s="89" t="s">
        <v>670</v>
      </c>
    </row>
    <row r="5072" spans="1:16" ht="51" hidden="1">
      <c r="A5072" s="261" t="s">
        <v>565</v>
      </c>
      <c r="B5072" s="89"/>
      <c r="C5072" s="262" t="s">
        <v>615</v>
      </c>
      <c r="D5072" s="84">
        <v>43658</v>
      </c>
      <c r="E5072" s="85" t="s">
        <v>9684</v>
      </c>
      <c r="F5072" s="85" t="s">
        <v>3</v>
      </c>
      <c r="G5072" s="85">
        <v>1758940</v>
      </c>
      <c r="H5072" s="89"/>
      <c r="I5072" s="263" t="s">
        <v>11249</v>
      </c>
      <c r="J5072" s="89"/>
      <c r="K5072" s="89"/>
      <c r="L5072" s="89"/>
      <c r="M5072" s="89"/>
      <c r="N5072" s="264">
        <v>0</v>
      </c>
      <c r="O5072" s="264">
        <v>141.68</v>
      </c>
      <c r="P5072" s="89" t="s">
        <v>670</v>
      </c>
    </row>
    <row r="5073" spans="1:16" ht="51" hidden="1">
      <c r="A5073" s="261">
        <v>15</v>
      </c>
      <c r="B5073" s="89"/>
      <c r="C5073" s="262" t="s">
        <v>42</v>
      </c>
      <c r="D5073" s="84">
        <v>43658</v>
      </c>
      <c r="E5073" s="85" t="s">
        <v>9685</v>
      </c>
      <c r="F5073" s="85" t="s">
        <v>3</v>
      </c>
      <c r="G5073" s="85">
        <v>1758933</v>
      </c>
      <c r="H5073" s="89"/>
      <c r="I5073" s="263" t="s">
        <v>11250</v>
      </c>
      <c r="J5073" s="89"/>
      <c r="K5073" s="89"/>
      <c r="L5073" s="89"/>
      <c r="M5073" s="89"/>
      <c r="N5073" s="264">
        <v>0</v>
      </c>
      <c r="O5073" s="264">
        <v>219.97</v>
      </c>
      <c r="P5073" s="89" t="s">
        <v>670</v>
      </c>
    </row>
    <row r="5074" spans="1:16" ht="51" hidden="1">
      <c r="A5074" s="261">
        <v>41</v>
      </c>
      <c r="B5074" s="89"/>
      <c r="C5074" s="262" t="s">
        <v>47</v>
      </c>
      <c r="D5074" s="84">
        <v>43658</v>
      </c>
      <c r="E5074" s="85" t="s">
        <v>9686</v>
      </c>
      <c r="F5074" s="85" t="s">
        <v>3</v>
      </c>
      <c r="G5074" s="85">
        <v>1758756</v>
      </c>
      <c r="H5074" s="89"/>
      <c r="I5074" s="263" t="s">
        <v>11251</v>
      </c>
      <c r="J5074" s="89"/>
      <c r="K5074" s="89"/>
      <c r="L5074" s="89"/>
      <c r="M5074" s="89"/>
      <c r="N5074" s="264">
        <v>0</v>
      </c>
      <c r="O5074" s="264">
        <v>1613536.62</v>
      </c>
      <c r="P5074" s="89" t="s">
        <v>670</v>
      </c>
    </row>
    <row r="5075" spans="1:16" ht="51" hidden="1">
      <c r="A5075" s="261">
        <v>41</v>
      </c>
      <c r="B5075" s="89"/>
      <c r="C5075" s="262" t="s">
        <v>47</v>
      </c>
      <c r="D5075" s="84">
        <v>43658</v>
      </c>
      <c r="E5075" s="85" t="s">
        <v>9687</v>
      </c>
      <c r="F5075" s="85" t="s">
        <v>3</v>
      </c>
      <c r="G5075" s="85">
        <v>1758754</v>
      </c>
      <c r="H5075" s="89"/>
      <c r="I5075" s="263" t="s">
        <v>11252</v>
      </c>
      <c r="J5075" s="89"/>
      <c r="K5075" s="89"/>
      <c r="L5075" s="89"/>
      <c r="M5075" s="89"/>
      <c r="N5075" s="264">
        <v>0</v>
      </c>
      <c r="O5075" s="264">
        <v>490396.03</v>
      </c>
      <c r="P5075" s="89" t="s">
        <v>670</v>
      </c>
    </row>
    <row r="5076" spans="1:16" ht="63.75" hidden="1">
      <c r="A5076" s="261">
        <v>287</v>
      </c>
      <c r="B5076" s="89"/>
      <c r="C5076" s="262" t="s">
        <v>126</v>
      </c>
      <c r="D5076" s="84">
        <v>43658</v>
      </c>
      <c r="E5076" s="85" t="s">
        <v>9688</v>
      </c>
      <c r="F5076" s="85" t="s">
        <v>3</v>
      </c>
      <c r="G5076" s="85">
        <v>1758753</v>
      </c>
      <c r="H5076" s="89"/>
      <c r="I5076" s="263" t="s">
        <v>11253</v>
      </c>
      <c r="J5076" s="89"/>
      <c r="K5076" s="89"/>
      <c r="L5076" s="89"/>
      <c r="M5076" s="89"/>
      <c r="N5076" s="264">
        <v>0</v>
      </c>
      <c r="O5076" s="264">
        <v>30952</v>
      </c>
      <c r="P5076" s="89" t="s">
        <v>670</v>
      </c>
    </row>
    <row r="5077" spans="1:16" ht="63.75" hidden="1">
      <c r="A5077" s="261">
        <v>287</v>
      </c>
      <c r="B5077" s="89"/>
      <c r="C5077" s="262" t="s">
        <v>126</v>
      </c>
      <c r="D5077" s="84">
        <v>43658</v>
      </c>
      <c r="E5077" s="85" t="s">
        <v>9689</v>
      </c>
      <c r="F5077" s="85" t="s">
        <v>3</v>
      </c>
      <c r="G5077" s="85">
        <v>1758746</v>
      </c>
      <c r="H5077" s="89"/>
      <c r="I5077" s="263" t="s">
        <v>11254</v>
      </c>
      <c r="J5077" s="89"/>
      <c r="K5077" s="89"/>
      <c r="L5077" s="89"/>
      <c r="M5077" s="89"/>
      <c r="N5077" s="264">
        <v>0</v>
      </c>
      <c r="O5077" s="264">
        <v>3096</v>
      </c>
      <c r="P5077" s="89" t="s">
        <v>670</v>
      </c>
    </row>
    <row r="5078" spans="1:16" ht="63.75" hidden="1">
      <c r="A5078" s="261">
        <v>287</v>
      </c>
      <c r="B5078" s="89"/>
      <c r="C5078" s="262" t="s">
        <v>126</v>
      </c>
      <c r="D5078" s="84">
        <v>43658</v>
      </c>
      <c r="E5078" s="85" t="s">
        <v>9690</v>
      </c>
      <c r="F5078" s="85" t="s">
        <v>3</v>
      </c>
      <c r="G5078" s="85">
        <v>1758744</v>
      </c>
      <c r="H5078" s="89"/>
      <c r="I5078" s="263" t="s">
        <v>11255</v>
      </c>
      <c r="J5078" s="89"/>
      <c r="K5078" s="89"/>
      <c r="L5078" s="89"/>
      <c r="M5078" s="89"/>
      <c r="N5078" s="264">
        <v>0</v>
      </c>
      <c r="O5078" s="264">
        <v>13147</v>
      </c>
      <c r="P5078" s="89" t="s">
        <v>670</v>
      </c>
    </row>
    <row r="5079" spans="1:16" ht="38.25" hidden="1">
      <c r="A5079" s="261" t="s">
        <v>565</v>
      </c>
      <c r="B5079" s="89"/>
      <c r="C5079" s="262" t="s">
        <v>615</v>
      </c>
      <c r="D5079" s="84">
        <v>43658</v>
      </c>
      <c r="E5079" s="85" t="s">
        <v>9691</v>
      </c>
      <c r="F5079" s="85" t="s">
        <v>3</v>
      </c>
      <c r="G5079" s="85">
        <v>1758722</v>
      </c>
      <c r="H5079" s="89"/>
      <c r="I5079" s="263" t="s">
        <v>11256</v>
      </c>
      <c r="J5079" s="89"/>
      <c r="K5079" s="89"/>
      <c r="L5079" s="89"/>
      <c r="M5079" s="89"/>
      <c r="N5079" s="264">
        <v>0</v>
      </c>
      <c r="O5079" s="264">
        <v>1123.25</v>
      </c>
      <c r="P5079" s="89" t="s">
        <v>670</v>
      </c>
    </row>
    <row r="5080" spans="1:16" ht="51" hidden="1">
      <c r="A5080" s="261">
        <v>572</v>
      </c>
      <c r="B5080" s="89"/>
      <c r="C5080" s="262" t="s">
        <v>177</v>
      </c>
      <c r="D5080" s="84">
        <v>43658</v>
      </c>
      <c r="E5080" s="85" t="s">
        <v>9692</v>
      </c>
      <c r="F5080" s="85" t="s">
        <v>3</v>
      </c>
      <c r="G5080" s="85">
        <v>1758708</v>
      </c>
      <c r="H5080" s="89"/>
      <c r="I5080" s="263" t="s">
        <v>11257</v>
      </c>
      <c r="J5080" s="89"/>
      <c r="K5080" s="89"/>
      <c r="L5080" s="89"/>
      <c r="M5080" s="89"/>
      <c r="N5080" s="264">
        <v>0</v>
      </c>
      <c r="O5080" s="264">
        <v>1</v>
      </c>
      <c r="P5080" s="89" t="s">
        <v>670</v>
      </c>
    </row>
    <row r="5081" spans="1:16" ht="51" hidden="1">
      <c r="A5081" s="261">
        <v>283</v>
      </c>
      <c r="B5081" s="89"/>
      <c r="C5081" s="262" t="s">
        <v>125</v>
      </c>
      <c r="D5081" s="84">
        <v>43658</v>
      </c>
      <c r="E5081" s="85" t="s">
        <v>9693</v>
      </c>
      <c r="F5081" s="85" t="s">
        <v>3</v>
      </c>
      <c r="G5081" s="85">
        <v>1758842</v>
      </c>
      <c r="H5081" s="89"/>
      <c r="I5081" s="263" t="s">
        <v>11258</v>
      </c>
      <c r="J5081" s="89"/>
      <c r="K5081" s="89"/>
      <c r="L5081" s="89"/>
      <c r="M5081" s="89"/>
      <c r="N5081" s="264">
        <v>0</v>
      </c>
      <c r="O5081" s="264">
        <v>497.98</v>
      </c>
      <c r="P5081" s="89" t="s">
        <v>670</v>
      </c>
    </row>
    <row r="5082" spans="1:16" ht="51" hidden="1">
      <c r="A5082" s="261">
        <v>283</v>
      </c>
      <c r="B5082" s="89"/>
      <c r="C5082" s="262" t="s">
        <v>125</v>
      </c>
      <c r="D5082" s="84">
        <v>43658</v>
      </c>
      <c r="E5082" s="85" t="s">
        <v>9694</v>
      </c>
      <c r="F5082" s="85" t="s">
        <v>3</v>
      </c>
      <c r="G5082" s="85">
        <v>1758841</v>
      </c>
      <c r="H5082" s="89"/>
      <c r="I5082" s="263" t="s">
        <v>11259</v>
      </c>
      <c r="J5082" s="89"/>
      <c r="K5082" s="89"/>
      <c r="L5082" s="89"/>
      <c r="M5082" s="89"/>
      <c r="N5082" s="264">
        <v>0</v>
      </c>
      <c r="O5082" s="264">
        <v>177.8</v>
      </c>
      <c r="P5082" s="89" t="s">
        <v>670</v>
      </c>
    </row>
    <row r="5083" spans="1:16" ht="63.75" hidden="1">
      <c r="A5083" s="261">
        <v>163</v>
      </c>
      <c r="B5083" s="89"/>
      <c r="C5083" s="262" t="s">
        <v>88</v>
      </c>
      <c r="D5083" s="84">
        <v>43658</v>
      </c>
      <c r="E5083" s="85" t="s">
        <v>9695</v>
      </c>
      <c r="F5083" s="85" t="s">
        <v>3</v>
      </c>
      <c r="G5083" s="85">
        <v>1758829</v>
      </c>
      <c r="H5083" s="89"/>
      <c r="I5083" s="263" t="s">
        <v>11260</v>
      </c>
      <c r="J5083" s="89"/>
      <c r="K5083" s="89"/>
      <c r="L5083" s="89"/>
      <c r="M5083" s="89"/>
      <c r="N5083" s="264">
        <v>0</v>
      </c>
      <c r="O5083" s="264">
        <v>1586.5</v>
      </c>
      <c r="P5083" s="89" t="s">
        <v>670</v>
      </c>
    </row>
    <row r="5084" spans="1:16" ht="51" hidden="1">
      <c r="A5084" s="261">
        <v>290</v>
      </c>
      <c r="B5084" s="89"/>
      <c r="C5084" s="262" t="s">
        <v>128</v>
      </c>
      <c r="D5084" s="84">
        <v>43658</v>
      </c>
      <c r="E5084" s="85" t="s">
        <v>9696</v>
      </c>
      <c r="F5084" s="85" t="s">
        <v>3</v>
      </c>
      <c r="G5084" s="85">
        <v>1758807</v>
      </c>
      <c r="H5084" s="89"/>
      <c r="I5084" s="263" t="s">
        <v>11261</v>
      </c>
      <c r="J5084" s="89"/>
      <c r="K5084" s="89"/>
      <c r="L5084" s="89"/>
      <c r="M5084" s="89"/>
      <c r="N5084" s="264">
        <v>0</v>
      </c>
      <c r="O5084" s="264">
        <v>6852.33</v>
      </c>
      <c r="P5084" s="89" t="s">
        <v>670</v>
      </c>
    </row>
    <row r="5085" spans="1:16" ht="51" hidden="1">
      <c r="A5085" s="261">
        <v>526</v>
      </c>
      <c r="B5085" s="89"/>
      <c r="C5085" s="262" t="s">
        <v>610</v>
      </c>
      <c r="D5085" s="84">
        <v>43661</v>
      </c>
      <c r="E5085" s="85" t="s">
        <v>9697</v>
      </c>
      <c r="F5085" s="85" t="s">
        <v>3</v>
      </c>
      <c r="G5085" s="85">
        <v>1759377</v>
      </c>
      <c r="H5085" s="89"/>
      <c r="I5085" s="263" t="s">
        <v>11262</v>
      </c>
      <c r="J5085" s="89"/>
      <c r="K5085" s="89"/>
      <c r="L5085" s="89"/>
      <c r="M5085" s="89"/>
      <c r="N5085" s="264">
        <v>0</v>
      </c>
      <c r="O5085" s="264">
        <v>170</v>
      </c>
      <c r="P5085" s="89" t="s">
        <v>670</v>
      </c>
    </row>
    <row r="5086" spans="1:16" ht="51" hidden="1">
      <c r="A5086" s="261">
        <v>47</v>
      </c>
      <c r="B5086" s="89"/>
      <c r="C5086" s="262" t="s">
        <v>49</v>
      </c>
      <c r="D5086" s="84">
        <v>43661</v>
      </c>
      <c r="E5086" s="85" t="s">
        <v>9698</v>
      </c>
      <c r="F5086" s="85" t="s">
        <v>3</v>
      </c>
      <c r="G5086" s="85">
        <v>1759375</v>
      </c>
      <c r="H5086" s="89"/>
      <c r="I5086" s="263" t="s">
        <v>11263</v>
      </c>
      <c r="J5086" s="89"/>
      <c r="K5086" s="89"/>
      <c r="L5086" s="89"/>
      <c r="M5086" s="89"/>
      <c r="N5086" s="264">
        <v>0</v>
      </c>
      <c r="O5086" s="264">
        <v>154.70000000000002</v>
      </c>
      <c r="P5086" s="89" t="s">
        <v>670</v>
      </c>
    </row>
    <row r="5087" spans="1:16" ht="38.25" hidden="1">
      <c r="A5087" s="261">
        <v>47</v>
      </c>
      <c r="B5087" s="89"/>
      <c r="C5087" s="262" t="s">
        <v>49</v>
      </c>
      <c r="D5087" s="84">
        <v>43661</v>
      </c>
      <c r="E5087" s="85" t="s">
        <v>9699</v>
      </c>
      <c r="F5087" s="85" t="s">
        <v>3</v>
      </c>
      <c r="G5087" s="85">
        <v>1759341</v>
      </c>
      <c r="H5087" s="89"/>
      <c r="I5087" s="263" t="s">
        <v>11264</v>
      </c>
      <c r="J5087" s="89"/>
      <c r="K5087" s="89"/>
      <c r="L5087" s="89"/>
      <c r="M5087" s="89"/>
      <c r="N5087" s="264">
        <v>0</v>
      </c>
      <c r="O5087" s="264">
        <v>123.75</v>
      </c>
      <c r="P5087" s="89" t="s">
        <v>670</v>
      </c>
    </row>
    <row r="5088" spans="1:16" ht="51" hidden="1">
      <c r="A5088" s="261">
        <v>378</v>
      </c>
      <c r="B5088" s="89"/>
      <c r="C5088" s="262" t="s">
        <v>639</v>
      </c>
      <c r="D5088" s="84">
        <v>43661</v>
      </c>
      <c r="E5088" s="85" t="s">
        <v>9700</v>
      </c>
      <c r="F5088" s="85" t="s">
        <v>3</v>
      </c>
      <c r="G5088" s="85">
        <v>1759334</v>
      </c>
      <c r="H5088" s="89"/>
      <c r="I5088" s="263" t="s">
        <v>11265</v>
      </c>
      <c r="J5088" s="89"/>
      <c r="K5088" s="89"/>
      <c r="L5088" s="89"/>
      <c r="M5088" s="89"/>
      <c r="N5088" s="264">
        <v>0</v>
      </c>
      <c r="O5088" s="264">
        <v>1480.51</v>
      </c>
      <c r="P5088" s="89" t="s">
        <v>670</v>
      </c>
    </row>
    <row r="5089" spans="1:16" ht="51" hidden="1">
      <c r="A5089" s="261">
        <v>378</v>
      </c>
      <c r="B5089" s="89"/>
      <c r="C5089" s="262" t="s">
        <v>639</v>
      </c>
      <c r="D5089" s="84">
        <v>43661</v>
      </c>
      <c r="E5089" s="85" t="s">
        <v>9701</v>
      </c>
      <c r="F5089" s="85" t="s">
        <v>3</v>
      </c>
      <c r="G5089" s="85">
        <v>1759333</v>
      </c>
      <c r="H5089" s="89"/>
      <c r="I5089" s="263" t="s">
        <v>11266</v>
      </c>
      <c r="J5089" s="89"/>
      <c r="K5089" s="89"/>
      <c r="L5089" s="89"/>
      <c r="M5089" s="89"/>
      <c r="N5089" s="264">
        <v>0</v>
      </c>
      <c r="O5089" s="264">
        <v>66.430000000000007</v>
      </c>
      <c r="P5089" s="89" t="s">
        <v>670</v>
      </c>
    </row>
    <row r="5090" spans="1:16" ht="51" hidden="1">
      <c r="A5090" s="261">
        <v>378</v>
      </c>
      <c r="B5090" s="89"/>
      <c r="C5090" s="262" t="s">
        <v>639</v>
      </c>
      <c r="D5090" s="84">
        <v>43661</v>
      </c>
      <c r="E5090" s="85" t="s">
        <v>9702</v>
      </c>
      <c r="F5090" s="85" t="s">
        <v>3</v>
      </c>
      <c r="G5090" s="85">
        <v>1759332</v>
      </c>
      <c r="H5090" s="89"/>
      <c r="I5090" s="263" t="s">
        <v>11267</v>
      </c>
      <c r="J5090" s="89"/>
      <c r="K5090" s="89"/>
      <c r="L5090" s="89"/>
      <c r="M5090" s="89"/>
      <c r="N5090" s="264">
        <v>0</v>
      </c>
      <c r="O5090" s="264">
        <v>534</v>
      </c>
      <c r="P5090" s="89" t="s">
        <v>670</v>
      </c>
    </row>
    <row r="5091" spans="1:16" ht="63.75" hidden="1">
      <c r="A5091" s="261">
        <v>599</v>
      </c>
      <c r="B5091" s="89"/>
      <c r="C5091" s="262" t="s">
        <v>1366</v>
      </c>
      <c r="D5091" s="84">
        <v>43661</v>
      </c>
      <c r="E5091" s="85" t="s">
        <v>9703</v>
      </c>
      <c r="F5091" s="85" t="s">
        <v>3</v>
      </c>
      <c r="G5091" s="85">
        <v>1759328</v>
      </c>
      <c r="H5091" s="89"/>
      <c r="I5091" s="263" t="s">
        <v>11268</v>
      </c>
      <c r="J5091" s="89"/>
      <c r="K5091" s="89"/>
      <c r="L5091" s="89"/>
      <c r="M5091" s="89"/>
      <c r="N5091" s="264">
        <v>0</v>
      </c>
      <c r="O5091" s="264">
        <v>0.09</v>
      </c>
      <c r="P5091" s="89" t="s">
        <v>741</v>
      </c>
    </row>
    <row r="5092" spans="1:16" ht="51" hidden="1">
      <c r="A5092" s="261" t="s">
        <v>565</v>
      </c>
      <c r="B5092" s="89"/>
      <c r="C5092" s="262" t="s">
        <v>615</v>
      </c>
      <c r="D5092" s="84">
        <v>43661</v>
      </c>
      <c r="E5092" s="85" t="s">
        <v>9704</v>
      </c>
      <c r="F5092" s="85" t="s">
        <v>3</v>
      </c>
      <c r="G5092" s="85">
        <v>1759400</v>
      </c>
      <c r="H5092" s="89"/>
      <c r="I5092" s="263" t="s">
        <v>11269</v>
      </c>
      <c r="J5092" s="89"/>
      <c r="K5092" s="89"/>
      <c r="L5092" s="89"/>
      <c r="M5092" s="89"/>
      <c r="N5092" s="264">
        <v>0</v>
      </c>
      <c r="O5092" s="264">
        <v>119</v>
      </c>
      <c r="P5092" s="89" t="s">
        <v>670</v>
      </c>
    </row>
    <row r="5093" spans="1:16" ht="51" hidden="1">
      <c r="A5093" s="261">
        <v>41</v>
      </c>
      <c r="B5093" s="89"/>
      <c r="C5093" s="262" t="s">
        <v>47</v>
      </c>
      <c r="D5093" s="84">
        <v>43661</v>
      </c>
      <c r="E5093" s="85" t="s">
        <v>9705</v>
      </c>
      <c r="F5093" s="85" t="s">
        <v>3</v>
      </c>
      <c r="G5093" s="85">
        <v>1759401</v>
      </c>
      <c r="H5093" s="89"/>
      <c r="I5093" s="263" t="s">
        <v>11270</v>
      </c>
      <c r="J5093" s="89"/>
      <c r="K5093" s="89"/>
      <c r="L5093" s="89"/>
      <c r="M5093" s="89"/>
      <c r="N5093" s="264">
        <v>0</v>
      </c>
      <c r="O5093" s="264">
        <v>30</v>
      </c>
      <c r="P5093" s="89" t="s">
        <v>670</v>
      </c>
    </row>
    <row r="5094" spans="1:16" ht="38.25" hidden="1">
      <c r="A5094" s="261" t="s">
        <v>565</v>
      </c>
      <c r="B5094" s="89"/>
      <c r="C5094" s="262" t="s">
        <v>615</v>
      </c>
      <c r="D5094" s="84">
        <v>43661</v>
      </c>
      <c r="E5094" s="85" t="s">
        <v>9706</v>
      </c>
      <c r="F5094" s="85" t="s">
        <v>3</v>
      </c>
      <c r="G5094" s="85">
        <v>1759411</v>
      </c>
      <c r="H5094" s="89"/>
      <c r="I5094" s="263" t="s">
        <v>11271</v>
      </c>
      <c r="J5094" s="89"/>
      <c r="K5094" s="89"/>
      <c r="L5094" s="89"/>
      <c r="M5094" s="89"/>
      <c r="N5094" s="264">
        <v>0</v>
      </c>
      <c r="O5094" s="264">
        <v>1344</v>
      </c>
      <c r="P5094" s="89" t="s">
        <v>670</v>
      </c>
    </row>
    <row r="5095" spans="1:16" ht="51" hidden="1">
      <c r="A5095" s="261" t="s">
        <v>565</v>
      </c>
      <c r="B5095" s="89"/>
      <c r="C5095" s="262" t="s">
        <v>615</v>
      </c>
      <c r="D5095" s="84">
        <v>43661</v>
      </c>
      <c r="E5095" s="85" t="s">
        <v>9707</v>
      </c>
      <c r="F5095" s="85" t="s">
        <v>3</v>
      </c>
      <c r="G5095" s="85">
        <v>1759414</v>
      </c>
      <c r="H5095" s="89"/>
      <c r="I5095" s="263" t="s">
        <v>11272</v>
      </c>
      <c r="J5095" s="89"/>
      <c r="K5095" s="89"/>
      <c r="L5095" s="89"/>
      <c r="M5095" s="89"/>
      <c r="N5095" s="264">
        <v>0</v>
      </c>
      <c r="O5095" s="264">
        <v>1344</v>
      </c>
      <c r="P5095" s="89" t="s">
        <v>670</v>
      </c>
    </row>
    <row r="5096" spans="1:16" ht="51" hidden="1">
      <c r="A5096" s="261">
        <v>592</v>
      </c>
      <c r="B5096" s="89"/>
      <c r="C5096" s="262" t="s">
        <v>645</v>
      </c>
      <c r="D5096" s="84">
        <v>43661</v>
      </c>
      <c r="E5096" s="85" t="s">
        <v>9708</v>
      </c>
      <c r="F5096" s="85" t="s">
        <v>3</v>
      </c>
      <c r="G5096" s="85">
        <v>1759429</v>
      </c>
      <c r="H5096" s="89"/>
      <c r="I5096" s="263" t="s">
        <v>11273</v>
      </c>
      <c r="J5096" s="89"/>
      <c r="K5096" s="89"/>
      <c r="L5096" s="89"/>
      <c r="M5096" s="89"/>
      <c r="N5096" s="264">
        <v>0</v>
      </c>
      <c r="O5096" s="264">
        <v>132.24</v>
      </c>
      <c r="P5096" s="89" t="s">
        <v>670</v>
      </c>
    </row>
    <row r="5097" spans="1:16" ht="38.25" hidden="1">
      <c r="A5097" s="261">
        <v>212</v>
      </c>
      <c r="B5097" s="89"/>
      <c r="C5097" s="262" t="s">
        <v>100</v>
      </c>
      <c r="D5097" s="84">
        <v>43661</v>
      </c>
      <c r="E5097" s="85" t="s">
        <v>9709</v>
      </c>
      <c r="F5097" s="85" t="s">
        <v>3</v>
      </c>
      <c r="G5097" s="85">
        <v>1759431</v>
      </c>
      <c r="H5097" s="89"/>
      <c r="I5097" s="263" t="s">
        <v>11274</v>
      </c>
      <c r="J5097" s="89"/>
      <c r="K5097" s="89"/>
      <c r="L5097" s="89"/>
      <c r="M5097" s="89"/>
      <c r="N5097" s="264">
        <v>0</v>
      </c>
      <c r="O5097" s="264">
        <v>574</v>
      </c>
      <c r="P5097" s="89" t="s">
        <v>670</v>
      </c>
    </row>
    <row r="5098" spans="1:16" ht="51" hidden="1">
      <c r="A5098" s="261" t="s">
        <v>565</v>
      </c>
      <c r="B5098" s="89"/>
      <c r="C5098" s="262" t="s">
        <v>615</v>
      </c>
      <c r="D5098" s="84">
        <v>43661</v>
      </c>
      <c r="E5098" s="85" t="s">
        <v>9710</v>
      </c>
      <c r="F5098" s="85" t="s">
        <v>3</v>
      </c>
      <c r="G5098" s="85">
        <v>1759239</v>
      </c>
      <c r="H5098" s="89"/>
      <c r="I5098" s="263" t="s">
        <v>11275</v>
      </c>
      <c r="J5098" s="89"/>
      <c r="K5098" s="89"/>
      <c r="L5098" s="89"/>
      <c r="M5098" s="89"/>
      <c r="N5098" s="264">
        <v>0</v>
      </c>
      <c r="O5098" s="264">
        <v>91.850000000000009</v>
      </c>
      <c r="P5098" s="89" t="s">
        <v>670</v>
      </c>
    </row>
    <row r="5099" spans="1:16" ht="63.75" hidden="1">
      <c r="A5099" s="261">
        <v>290</v>
      </c>
      <c r="B5099" s="89"/>
      <c r="C5099" s="262" t="s">
        <v>128</v>
      </c>
      <c r="D5099" s="84">
        <v>43661</v>
      </c>
      <c r="E5099" s="85" t="s">
        <v>9711</v>
      </c>
      <c r="F5099" s="85" t="s">
        <v>3</v>
      </c>
      <c r="G5099" s="85">
        <v>1759250</v>
      </c>
      <c r="H5099" s="89"/>
      <c r="I5099" s="263" t="s">
        <v>11276</v>
      </c>
      <c r="J5099" s="89"/>
      <c r="K5099" s="89"/>
      <c r="L5099" s="89"/>
      <c r="M5099" s="89"/>
      <c r="N5099" s="264">
        <v>0</v>
      </c>
      <c r="O5099" s="264">
        <v>1168.4000000000001</v>
      </c>
      <c r="P5099" s="89" t="s">
        <v>670</v>
      </c>
    </row>
    <row r="5100" spans="1:16" ht="51" hidden="1">
      <c r="A5100" s="261">
        <v>283</v>
      </c>
      <c r="B5100" s="89"/>
      <c r="C5100" s="262" t="s">
        <v>125</v>
      </c>
      <c r="D5100" s="84">
        <v>43661</v>
      </c>
      <c r="E5100" s="85" t="s">
        <v>9712</v>
      </c>
      <c r="F5100" s="85" t="s">
        <v>3</v>
      </c>
      <c r="G5100" s="85">
        <v>1759254</v>
      </c>
      <c r="H5100" s="89"/>
      <c r="I5100" s="263" t="s">
        <v>11277</v>
      </c>
      <c r="J5100" s="89"/>
      <c r="K5100" s="89"/>
      <c r="L5100" s="89"/>
      <c r="M5100" s="89"/>
      <c r="N5100" s="264">
        <v>0</v>
      </c>
      <c r="O5100" s="264">
        <v>358919.89</v>
      </c>
      <c r="P5100" s="89" t="s">
        <v>670</v>
      </c>
    </row>
    <row r="5101" spans="1:16" ht="51" hidden="1">
      <c r="A5101" s="261">
        <v>283</v>
      </c>
      <c r="B5101" s="89"/>
      <c r="C5101" s="262" t="s">
        <v>125</v>
      </c>
      <c r="D5101" s="84">
        <v>43661</v>
      </c>
      <c r="E5101" s="85" t="s">
        <v>9713</v>
      </c>
      <c r="F5101" s="85" t="s">
        <v>3</v>
      </c>
      <c r="G5101" s="85">
        <v>1759255</v>
      </c>
      <c r="H5101" s="89"/>
      <c r="I5101" s="263" t="s">
        <v>11278</v>
      </c>
      <c r="J5101" s="89"/>
      <c r="K5101" s="89"/>
      <c r="L5101" s="89"/>
      <c r="M5101" s="89"/>
      <c r="N5101" s="264">
        <v>0</v>
      </c>
      <c r="O5101" s="264">
        <v>2713500.57</v>
      </c>
      <c r="P5101" s="89" t="s">
        <v>670</v>
      </c>
    </row>
    <row r="5102" spans="1:16" ht="38.25" hidden="1">
      <c r="A5102" s="261" t="s">
        <v>565</v>
      </c>
      <c r="B5102" s="89"/>
      <c r="C5102" s="262" t="s">
        <v>615</v>
      </c>
      <c r="D5102" s="84">
        <v>43661</v>
      </c>
      <c r="E5102" s="85" t="s">
        <v>9714</v>
      </c>
      <c r="F5102" s="85" t="s">
        <v>3</v>
      </c>
      <c r="G5102" s="85">
        <v>1759184</v>
      </c>
      <c r="H5102" s="89"/>
      <c r="I5102" s="263" t="s">
        <v>11279</v>
      </c>
      <c r="J5102" s="89"/>
      <c r="K5102" s="89"/>
      <c r="L5102" s="89"/>
      <c r="M5102" s="89"/>
      <c r="N5102" s="264">
        <v>0</v>
      </c>
      <c r="O5102" s="264">
        <v>607.04</v>
      </c>
      <c r="P5102" s="89" t="s">
        <v>670</v>
      </c>
    </row>
    <row r="5103" spans="1:16" ht="51" hidden="1">
      <c r="A5103" s="261">
        <v>660</v>
      </c>
      <c r="B5103" s="89"/>
      <c r="C5103" s="262" t="s">
        <v>188</v>
      </c>
      <c r="D5103" s="84">
        <v>43661</v>
      </c>
      <c r="E5103" s="85" t="s">
        <v>9715</v>
      </c>
      <c r="F5103" s="85" t="s">
        <v>3</v>
      </c>
      <c r="G5103" s="85">
        <v>1759191</v>
      </c>
      <c r="H5103" s="89"/>
      <c r="I5103" s="263" t="s">
        <v>11280</v>
      </c>
      <c r="J5103" s="89"/>
      <c r="K5103" s="89"/>
      <c r="L5103" s="89"/>
      <c r="M5103" s="89"/>
      <c r="N5103" s="264">
        <v>0</v>
      </c>
      <c r="O5103" s="264">
        <v>193</v>
      </c>
      <c r="P5103" s="89" t="s">
        <v>670</v>
      </c>
    </row>
    <row r="5104" spans="1:16" ht="51" hidden="1">
      <c r="A5104" s="261">
        <v>70</v>
      </c>
      <c r="B5104" s="89"/>
      <c r="C5104" s="262" t="s">
        <v>53</v>
      </c>
      <c r="D5104" s="84">
        <v>43661</v>
      </c>
      <c r="E5104" s="85" t="s">
        <v>9716</v>
      </c>
      <c r="F5104" s="85" t="s">
        <v>3</v>
      </c>
      <c r="G5104" s="85">
        <v>1759197</v>
      </c>
      <c r="H5104" s="89"/>
      <c r="I5104" s="263" t="s">
        <v>11098</v>
      </c>
      <c r="J5104" s="89"/>
      <c r="K5104" s="89"/>
      <c r="L5104" s="89"/>
      <c r="M5104" s="89"/>
      <c r="N5104" s="264">
        <v>0</v>
      </c>
      <c r="O5104" s="264">
        <v>1000</v>
      </c>
      <c r="P5104" s="89" t="s">
        <v>670</v>
      </c>
    </row>
    <row r="5105" spans="1:16" ht="51" hidden="1">
      <c r="A5105" s="261">
        <v>41</v>
      </c>
      <c r="B5105" s="89"/>
      <c r="C5105" s="262" t="s">
        <v>47</v>
      </c>
      <c r="D5105" s="84">
        <v>43661</v>
      </c>
      <c r="E5105" s="85" t="s">
        <v>9717</v>
      </c>
      <c r="F5105" s="85" t="s">
        <v>3</v>
      </c>
      <c r="G5105" s="85">
        <v>1759199</v>
      </c>
      <c r="H5105" s="89"/>
      <c r="I5105" s="263" t="s">
        <v>11281</v>
      </c>
      <c r="J5105" s="89"/>
      <c r="K5105" s="89"/>
      <c r="L5105" s="89"/>
      <c r="M5105" s="89"/>
      <c r="N5105" s="264">
        <v>0</v>
      </c>
      <c r="O5105" s="264">
        <v>225</v>
      </c>
      <c r="P5105" s="89" t="s">
        <v>670</v>
      </c>
    </row>
    <row r="5106" spans="1:16" ht="38.25" hidden="1">
      <c r="A5106" s="261" t="s">
        <v>565</v>
      </c>
      <c r="B5106" s="89"/>
      <c r="C5106" s="262" t="s">
        <v>615</v>
      </c>
      <c r="D5106" s="84">
        <v>43661</v>
      </c>
      <c r="E5106" s="85" t="s">
        <v>9718</v>
      </c>
      <c r="F5106" s="85" t="s">
        <v>3</v>
      </c>
      <c r="G5106" s="85">
        <v>1759200</v>
      </c>
      <c r="H5106" s="89"/>
      <c r="I5106" s="263" t="s">
        <v>11282</v>
      </c>
      <c r="J5106" s="89"/>
      <c r="K5106" s="89"/>
      <c r="L5106" s="89"/>
      <c r="M5106" s="89"/>
      <c r="N5106" s="264">
        <v>0</v>
      </c>
      <c r="O5106" s="264">
        <v>2000</v>
      </c>
      <c r="P5106" s="89" t="s">
        <v>670</v>
      </c>
    </row>
    <row r="5107" spans="1:16" ht="38.25" hidden="1">
      <c r="A5107" s="261" t="s">
        <v>565</v>
      </c>
      <c r="B5107" s="89"/>
      <c r="C5107" s="262" t="s">
        <v>615</v>
      </c>
      <c r="D5107" s="84">
        <v>43661</v>
      </c>
      <c r="E5107" s="85" t="s">
        <v>9719</v>
      </c>
      <c r="F5107" s="85" t="s">
        <v>3</v>
      </c>
      <c r="G5107" s="85">
        <v>1759202</v>
      </c>
      <c r="H5107" s="89"/>
      <c r="I5107" s="263" t="s">
        <v>11283</v>
      </c>
      <c r="J5107" s="89"/>
      <c r="K5107" s="89"/>
      <c r="L5107" s="89"/>
      <c r="M5107" s="89"/>
      <c r="N5107" s="264">
        <v>0</v>
      </c>
      <c r="O5107" s="264">
        <v>1110.22</v>
      </c>
      <c r="P5107" s="89" t="s">
        <v>670</v>
      </c>
    </row>
    <row r="5108" spans="1:16" ht="51" hidden="1">
      <c r="A5108" s="261">
        <v>526</v>
      </c>
      <c r="B5108" s="89"/>
      <c r="C5108" s="262" t="s">
        <v>610</v>
      </c>
      <c r="D5108" s="84">
        <v>43661</v>
      </c>
      <c r="E5108" s="85" t="s">
        <v>9720</v>
      </c>
      <c r="F5108" s="85" t="s">
        <v>3</v>
      </c>
      <c r="G5108" s="85">
        <v>1759281</v>
      </c>
      <c r="H5108" s="89"/>
      <c r="I5108" s="263" t="s">
        <v>7227</v>
      </c>
      <c r="J5108" s="89"/>
      <c r="K5108" s="89"/>
      <c r="L5108" s="89"/>
      <c r="M5108" s="89"/>
      <c r="N5108" s="264">
        <v>0</v>
      </c>
      <c r="O5108" s="264">
        <v>213.96</v>
      </c>
      <c r="P5108" s="89" t="s">
        <v>670</v>
      </c>
    </row>
    <row r="5109" spans="1:16" ht="51" hidden="1">
      <c r="A5109" s="261">
        <v>526</v>
      </c>
      <c r="B5109" s="89"/>
      <c r="C5109" s="262" t="s">
        <v>610</v>
      </c>
      <c r="D5109" s="84">
        <v>43661</v>
      </c>
      <c r="E5109" s="85" t="s">
        <v>9721</v>
      </c>
      <c r="F5109" s="85" t="s">
        <v>3</v>
      </c>
      <c r="G5109" s="85">
        <v>1759280</v>
      </c>
      <c r="H5109" s="89"/>
      <c r="I5109" s="263" t="s">
        <v>7227</v>
      </c>
      <c r="J5109" s="89"/>
      <c r="K5109" s="89"/>
      <c r="L5109" s="89"/>
      <c r="M5109" s="89"/>
      <c r="N5109" s="264">
        <v>0</v>
      </c>
      <c r="O5109" s="264">
        <v>59.980000000000004</v>
      </c>
      <c r="P5109" s="89" t="s">
        <v>670</v>
      </c>
    </row>
    <row r="5110" spans="1:16" ht="51" hidden="1">
      <c r="A5110" s="261">
        <v>526</v>
      </c>
      <c r="B5110" s="89"/>
      <c r="C5110" s="262" t="s">
        <v>610</v>
      </c>
      <c r="D5110" s="84">
        <v>43661</v>
      </c>
      <c r="E5110" s="85" t="s">
        <v>9722</v>
      </c>
      <c r="F5110" s="85" t="s">
        <v>3</v>
      </c>
      <c r="G5110" s="85">
        <v>1759278</v>
      </c>
      <c r="H5110" s="89"/>
      <c r="I5110" s="263" t="s">
        <v>7227</v>
      </c>
      <c r="J5110" s="89"/>
      <c r="K5110" s="89"/>
      <c r="L5110" s="89"/>
      <c r="M5110" s="89"/>
      <c r="N5110" s="264">
        <v>0</v>
      </c>
      <c r="O5110" s="264">
        <v>100</v>
      </c>
      <c r="P5110" s="89" t="s">
        <v>670</v>
      </c>
    </row>
    <row r="5111" spans="1:16" ht="38.25" hidden="1">
      <c r="A5111" s="261">
        <v>526</v>
      </c>
      <c r="B5111" s="89"/>
      <c r="C5111" s="262" t="s">
        <v>610</v>
      </c>
      <c r="D5111" s="84">
        <v>43661</v>
      </c>
      <c r="E5111" s="85" t="s">
        <v>9723</v>
      </c>
      <c r="F5111" s="85" t="s">
        <v>3</v>
      </c>
      <c r="G5111" s="85">
        <v>1759272</v>
      </c>
      <c r="H5111" s="89"/>
      <c r="I5111" s="263" t="s">
        <v>11284</v>
      </c>
      <c r="J5111" s="89"/>
      <c r="K5111" s="89"/>
      <c r="L5111" s="89"/>
      <c r="M5111" s="89"/>
      <c r="N5111" s="264">
        <v>0</v>
      </c>
      <c r="O5111" s="264">
        <v>304</v>
      </c>
      <c r="P5111" s="89" t="s">
        <v>670</v>
      </c>
    </row>
    <row r="5112" spans="1:16" ht="51" hidden="1">
      <c r="A5112" s="261">
        <v>20</v>
      </c>
      <c r="B5112" s="89"/>
      <c r="C5112" s="262" t="s">
        <v>44</v>
      </c>
      <c r="D5112" s="84">
        <v>43661</v>
      </c>
      <c r="E5112" s="85" t="s">
        <v>9724</v>
      </c>
      <c r="F5112" s="85" t="s">
        <v>3</v>
      </c>
      <c r="G5112" s="85">
        <v>1759267</v>
      </c>
      <c r="H5112" s="89"/>
      <c r="I5112" s="263" t="s">
        <v>11285</v>
      </c>
      <c r="J5112" s="89"/>
      <c r="K5112" s="89"/>
      <c r="L5112" s="89"/>
      <c r="M5112" s="89"/>
      <c r="N5112" s="264">
        <v>0</v>
      </c>
      <c r="O5112" s="264">
        <v>34</v>
      </c>
      <c r="P5112" s="89" t="s">
        <v>670</v>
      </c>
    </row>
    <row r="5113" spans="1:16" ht="63.75" hidden="1">
      <c r="A5113" s="261">
        <v>660</v>
      </c>
      <c r="B5113" s="89"/>
      <c r="C5113" s="262" t="s">
        <v>188</v>
      </c>
      <c r="D5113" s="84">
        <v>43661</v>
      </c>
      <c r="E5113" s="85" t="s">
        <v>9725</v>
      </c>
      <c r="F5113" s="85" t="s">
        <v>3</v>
      </c>
      <c r="G5113" s="85">
        <v>1759265</v>
      </c>
      <c r="H5113" s="89"/>
      <c r="I5113" s="263" t="s">
        <v>11286</v>
      </c>
      <c r="J5113" s="89"/>
      <c r="K5113" s="89"/>
      <c r="L5113" s="89"/>
      <c r="M5113" s="89"/>
      <c r="N5113" s="264">
        <v>0</v>
      </c>
      <c r="O5113" s="264">
        <v>193</v>
      </c>
      <c r="P5113" s="89" t="s">
        <v>670</v>
      </c>
    </row>
    <row r="5114" spans="1:16" ht="51" hidden="1">
      <c r="A5114" s="261">
        <v>16</v>
      </c>
      <c r="B5114" s="89"/>
      <c r="C5114" s="262" t="s">
        <v>43</v>
      </c>
      <c r="D5114" s="84">
        <v>43661</v>
      </c>
      <c r="E5114" s="85" t="s">
        <v>9726</v>
      </c>
      <c r="F5114" s="85" t="s">
        <v>3</v>
      </c>
      <c r="G5114" s="85">
        <v>1759247</v>
      </c>
      <c r="H5114" s="89"/>
      <c r="I5114" s="263" t="s">
        <v>11287</v>
      </c>
      <c r="J5114" s="89"/>
      <c r="K5114" s="89"/>
      <c r="L5114" s="89"/>
      <c r="M5114" s="89"/>
      <c r="N5114" s="264">
        <v>0</v>
      </c>
      <c r="O5114" s="264">
        <v>1566</v>
      </c>
      <c r="P5114" s="89" t="s">
        <v>670</v>
      </c>
    </row>
    <row r="5115" spans="1:16" ht="51" hidden="1">
      <c r="A5115" s="261">
        <v>526</v>
      </c>
      <c r="B5115" s="89"/>
      <c r="C5115" s="262" t="s">
        <v>610</v>
      </c>
      <c r="D5115" s="84">
        <v>43661</v>
      </c>
      <c r="E5115" s="85" t="s">
        <v>9727</v>
      </c>
      <c r="F5115" s="85" t="s">
        <v>3</v>
      </c>
      <c r="G5115" s="85">
        <v>1759246</v>
      </c>
      <c r="H5115" s="89"/>
      <c r="I5115" s="263" t="s">
        <v>4407</v>
      </c>
      <c r="J5115" s="89"/>
      <c r="K5115" s="89"/>
      <c r="L5115" s="89"/>
      <c r="M5115" s="89"/>
      <c r="N5115" s="264">
        <v>0</v>
      </c>
      <c r="O5115" s="264">
        <v>130</v>
      </c>
      <c r="P5115" s="89" t="s">
        <v>670</v>
      </c>
    </row>
    <row r="5116" spans="1:16" ht="51" hidden="1">
      <c r="A5116" s="261">
        <v>291</v>
      </c>
      <c r="B5116" s="89"/>
      <c r="C5116" s="262" t="s">
        <v>129</v>
      </c>
      <c r="D5116" s="84">
        <v>43663</v>
      </c>
      <c r="E5116" s="85" t="s">
        <v>9728</v>
      </c>
      <c r="F5116" s="85" t="s">
        <v>3</v>
      </c>
      <c r="G5116" s="85">
        <v>1759731</v>
      </c>
      <c r="H5116" s="89"/>
      <c r="I5116" s="263" t="s">
        <v>11288</v>
      </c>
      <c r="J5116" s="89"/>
      <c r="K5116" s="89"/>
      <c r="L5116" s="89"/>
      <c r="M5116" s="89"/>
      <c r="N5116" s="264">
        <v>0</v>
      </c>
      <c r="O5116" s="264">
        <v>0.6</v>
      </c>
      <c r="P5116" s="89" t="s">
        <v>670</v>
      </c>
    </row>
    <row r="5117" spans="1:16" ht="51" hidden="1">
      <c r="A5117" s="261">
        <v>46</v>
      </c>
      <c r="B5117" s="89"/>
      <c r="C5117" s="262" t="s">
        <v>48</v>
      </c>
      <c r="D5117" s="84">
        <v>43663</v>
      </c>
      <c r="E5117" s="85" t="s">
        <v>9729</v>
      </c>
      <c r="F5117" s="85" t="s">
        <v>3</v>
      </c>
      <c r="G5117" s="85">
        <v>1759739</v>
      </c>
      <c r="H5117" s="89"/>
      <c r="I5117" s="263" t="s">
        <v>11289</v>
      </c>
      <c r="J5117" s="89"/>
      <c r="K5117" s="89"/>
      <c r="L5117" s="89"/>
      <c r="M5117" s="89"/>
      <c r="N5117" s="264">
        <v>0</v>
      </c>
      <c r="O5117" s="264">
        <v>15000</v>
      </c>
      <c r="P5117" s="89" t="s">
        <v>670</v>
      </c>
    </row>
    <row r="5118" spans="1:16" ht="89.25" hidden="1">
      <c r="A5118" s="261">
        <v>587</v>
      </c>
      <c r="B5118" s="89"/>
      <c r="C5118" s="262" t="s">
        <v>730</v>
      </c>
      <c r="D5118" s="84">
        <v>43663</v>
      </c>
      <c r="E5118" s="85" t="s">
        <v>9730</v>
      </c>
      <c r="F5118" s="85" t="s">
        <v>3</v>
      </c>
      <c r="G5118" s="85">
        <v>1759744</v>
      </c>
      <c r="H5118" s="89"/>
      <c r="I5118" s="263" t="s">
        <v>11290</v>
      </c>
      <c r="J5118" s="89"/>
      <c r="K5118" s="89"/>
      <c r="L5118" s="89"/>
      <c r="M5118" s="89"/>
      <c r="N5118" s="264">
        <v>0</v>
      </c>
      <c r="O5118" s="264">
        <v>19.29</v>
      </c>
      <c r="P5118" s="89" t="s">
        <v>670</v>
      </c>
    </row>
    <row r="5119" spans="1:16" ht="89.25" hidden="1">
      <c r="A5119" s="261">
        <v>587</v>
      </c>
      <c r="B5119" s="89"/>
      <c r="C5119" s="262" t="s">
        <v>730</v>
      </c>
      <c r="D5119" s="84">
        <v>43663</v>
      </c>
      <c r="E5119" s="85" t="s">
        <v>9731</v>
      </c>
      <c r="F5119" s="85" t="s">
        <v>3</v>
      </c>
      <c r="G5119" s="85">
        <v>1759745</v>
      </c>
      <c r="H5119" s="89"/>
      <c r="I5119" s="263" t="s">
        <v>11290</v>
      </c>
      <c r="J5119" s="89"/>
      <c r="K5119" s="89"/>
      <c r="L5119" s="89"/>
      <c r="M5119" s="89"/>
      <c r="N5119" s="264">
        <v>0</v>
      </c>
      <c r="O5119" s="264">
        <v>7.82</v>
      </c>
      <c r="P5119" s="89" t="s">
        <v>670</v>
      </c>
    </row>
    <row r="5120" spans="1:16" ht="51" hidden="1">
      <c r="A5120" s="261">
        <v>591</v>
      </c>
      <c r="B5120" s="89"/>
      <c r="C5120" s="262" t="s">
        <v>1364</v>
      </c>
      <c r="D5120" s="84">
        <v>43663</v>
      </c>
      <c r="E5120" s="85" t="s">
        <v>9732</v>
      </c>
      <c r="F5120" s="85" t="s">
        <v>3</v>
      </c>
      <c r="G5120" s="85">
        <v>1759753</v>
      </c>
      <c r="H5120" s="89"/>
      <c r="I5120" s="263" t="s">
        <v>11291</v>
      </c>
      <c r="J5120" s="89"/>
      <c r="K5120" s="89"/>
      <c r="L5120" s="89"/>
      <c r="M5120" s="89"/>
      <c r="N5120" s="264">
        <v>0</v>
      </c>
      <c r="O5120" s="264">
        <v>252.95000000000002</v>
      </c>
      <c r="P5120" s="89" t="s">
        <v>670</v>
      </c>
    </row>
    <row r="5121" spans="1:16" ht="63.75" hidden="1">
      <c r="A5121" s="261">
        <v>660</v>
      </c>
      <c r="B5121" s="89"/>
      <c r="C5121" s="262" t="s">
        <v>188</v>
      </c>
      <c r="D5121" s="84">
        <v>43663</v>
      </c>
      <c r="E5121" s="85" t="s">
        <v>9733</v>
      </c>
      <c r="F5121" s="85" t="s">
        <v>3</v>
      </c>
      <c r="G5121" s="85">
        <v>1759759</v>
      </c>
      <c r="H5121" s="89"/>
      <c r="I5121" s="263" t="s">
        <v>11292</v>
      </c>
      <c r="J5121" s="89"/>
      <c r="K5121" s="89"/>
      <c r="L5121" s="89"/>
      <c r="M5121" s="89"/>
      <c r="N5121" s="264">
        <v>0</v>
      </c>
      <c r="O5121" s="264">
        <v>193</v>
      </c>
      <c r="P5121" s="89" t="s">
        <v>670</v>
      </c>
    </row>
    <row r="5122" spans="1:16" ht="38.25" hidden="1">
      <c r="A5122" s="261">
        <v>526</v>
      </c>
      <c r="B5122" s="89"/>
      <c r="C5122" s="262" t="s">
        <v>610</v>
      </c>
      <c r="D5122" s="84">
        <v>43663</v>
      </c>
      <c r="E5122" s="85" t="s">
        <v>9734</v>
      </c>
      <c r="F5122" s="85" t="s">
        <v>3</v>
      </c>
      <c r="G5122" s="85">
        <v>1759725</v>
      </c>
      <c r="H5122" s="89"/>
      <c r="I5122" s="263" t="s">
        <v>11293</v>
      </c>
      <c r="J5122" s="89"/>
      <c r="K5122" s="89"/>
      <c r="L5122" s="89"/>
      <c r="M5122" s="89"/>
      <c r="N5122" s="264">
        <v>0</v>
      </c>
      <c r="O5122" s="264">
        <v>304</v>
      </c>
      <c r="P5122" s="89" t="s">
        <v>670</v>
      </c>
    </row>
    <row r="5123" spans="1:16" ht="38.25" hidden="1">
      <c r="A5123" s="261">
        <v>572</v>
      </c>
      <c r="B5123" s="89"/>
      <c r="C5123" s="262" t="s">
        <v>177</v>
      </c>
      <c r="D5123" s="84">
        <v>43663</v>
      </c>
      <c r="E5123" s="85" t="s">
        <v>9735</v>
      </c>
      <c r="F5123" s="85" t="s">
        <v>3</v>
      </c>
      <c r="G5123" s="85">
        <v>1759705</v>
      </c>
      <c r="H5123" s="89"/>
      <c r="I5123" s="263" t="s">
        <v>11294</v>
      </c>
      <c r="J5123" s="89"/>
      <c r="K5123" s="89"/>
      <c r="L5123" s="89"/>
      <c r="M5123" s="89"/>
      <c r="N5123" s="264">
        <v>0</v>
      </c>
      <c r="O5123" s="264">
        <v>5146.13</v>
      </c>
      <c r="P5123" s="89" t="s">
        <v>670</v>
      </c>
    </row>
    <row r="5124" spans="1:16" ht="38.25" hidden="1">
      <c r="A5124" s="261">
        <v>572</v>
      </c>
      <c r="B5124" s="89"/>
      <c r="C5124" s="262" t="s">
        <v>177</v>
      </c>
      <c r="D5124" s="84">
        <v>43663</v>
      </c>
      <c r="E5124" s="85" t="s">
        <v>9736</v>
      </c>
      <c r="F5124" s="85" t="s">
        <v>3</v>
      </c>
      <c r="G5124" s="85">
        <v>1759704</v>
      </c>
      <c r="H5124" s="89"/>
      <c r="I5124" s="263" t="s">
        <v>11295</v>
      </c>
      <c r="J5124" s="89"/>
      <c r="K5124" s="89"/>
      <c r="L5124" s="89"/>
      <c r="M5124" s="89"/>
      <c r="N5124" s="264">
        <v>0</v>
      </c>
      <c r="O5124" s="264">
        <v>5205.57</v>
      </c>
      <c r="P5124" s="89" t="s">
        <v>670</v>
      </c>
    </row>
    <row r="5125" spans="1:16" ht="38.25" hidden="1">
      <c r="A5125" s="261">
        <v>572</v>
      </c>
      <c r="B5125" s="89"/>
      <c r="C5125" s="262" t="s">
        <v>177</v>
      </c>
      <c r="D5125" s="84">
        <v>43663</v>
      </c>
      <c r="E5125" s="85" t="s">
        <v>9737</v>
      </c>
      <c r="F5125" s="85" t="s">
        <v>3</v>
      </c>
      <c r="G5125" s="85">
        <v>1759702</v>
      </c>
      <c r="H5125" s="89"/>
      <c r="I5125" s="263" t="s">
        <v>11295</v>
      </c>
      <c r="J5125" s="89"/>
      <c r="K5125" s="89"/>
      <c r="L5125" s="89"/>
      <c r="M5125" s="89"/>
      <c r="N5125" s="264">
        <v>0</v>
      </c>
      <c r="O5125" s="264">
        <v>192.13</v>
      </c>
      <c r="P5125" s="89" t="s">
        <v>670</v>
      </c>
    </row>
    <row r="5126" spans="1:16" ht="63.75" hidden="1">
      <c r="A5126" s="261">
        <v>660</v>
      </c>
      <c r="B5126" s="89"/>
      <c r="C5126" s="262" t="s">
        <v>188</v>
      </c>
      <c r="D5126" s="84">
        <v>43663</v>
      </c>
      <c r="E5126" s="85" t="s">
        <v>9738</v>
      </c>
      <c r="F5126" s="85" t="s">
        <v>3</v>
      </c>
      <c r="G5126" s="85">
        <v>1759693</v>
      </c>
      <c r="H5126" s="89"/>
      <c r="I5126" s="263" t="s">
        <v>11296</v>
      </c>
      <c r="J5126" s="89"/>
      <c r="K5126" s="89"/>
      <c r="L5126" s="89"/>
      <c r="M5126" s="89"/>
      <c r="N5126" s="264">
        <v>0</v>
      </c>
      <c r="O5126" s="264">
        <v>193</v>
      </c>
      <c r="P5126" s="89" t="s">
        <v>670</v>
      </c>
    </row>
    <row r="5127" spans="1:16" ht="51" hidden="1">
      <c r="A5127" s="261">
        <v>46</v>
      </c>
      <c r="B5127" s="89"/>
      <c r="C5127" s="262" t="s">
        <v>48</v>
      </c>
      <c r="D5127" s="84">
        <v>43663</v>
      </c>
      <c r="E5127" s="85" t="s">
        <v>9739</v>
      </c>
      <c r="F5127" s="85" t="s">
        <v>3</v>
      </c>
      <c r="G5127" s="85">
        <v>1759688</v>
      </c>
      <c r="H5127" s="89"/>
      <c r="I5127" s="263" t="s">
        <v>11297</v>
      </c>
      <c r="J5127" s="89"/>
      <c r="K5127" s="89"/>
      <c r="L5127" s="89"/>
      <c r="M5127" s="89"/>
      <c r="N5127" s="264">
        <v>0</v>
      </c>
      <c r="O5127" s="264">
        <v>106</v>
      </c>
      <c r="P5127" s="89" t="s">
        <v>670</v>
      </c>
    </row>
    <row r="5128" spans="1:16" ht="51" hidden="1">
      <c r="A5128" s="261" t="s">
        <v>565</v>
      </c>
      <c r="B5128" s="89"/>
      <c r="C5128" s="262" t="s">
        <v>615</v>
      </c>
      <c r="D5128" s="84">
        <v>43663</v>
      </c>
      <c r="E5128" s="85" t="s">
        <v>9740</v>
      </c>
      <c r="F5128" s="85" t="s">
        <v>3</v>
      </c>
      <c r="G5128" s="85">
        <v>1759683</v>
      </c>
      <c r="H5128" s="89"/>
      <c r="I5128" s="263" t="s">
        <v>11298</v>
      </c>
      <c r="J5128" s="89"/>
      <c r="K5128" s="89"/>
      <c r="L5128" s="89"/>
      <c r="M5128" s="89"/>
      <c r="N5128" s="264">
        <v>0</v>
      </c>
      <c r="O5128" s="264">
        <v>225.70000000000002</v>
      </c>
      <c r="P5128" s="89" t="s">
        <v>670</v>
      </c>
    </row>
    <row r="5129" spans="1:16" ht="63.75" hidden="1">
      <c r="A5129" s="261">
        <v>46</v>
      </c>
      <c r="B5129" s="89"/>
      <c r="C5129" s="262" t="s">
        <v>48</v>
      </c>
      <c r="D5129" s="84">
        <v>43663</v>
      </c>
      <c r="E5129" s="85" t="s">
        <v>9741</v>
      </c>
      <c r="F5129" s="85" t="s">
        <v>3</v>
      </c>
      <c r="G5129" s="85">
        <v>1759672</v>
      </c>
      <c r="H5129" s="89"/>
      <c r="I5129" s="263" t="s">
        <v>11299</v>
      </c>
      <c r="J5129" s="89"/>
      <c r="K5129" s="89"/>
      <c r="L5129" s="89"/>
      <c r="M5129" s="89"/>
      <c r="N5129" s="264">
        <v>0</v>
      </c>
      <c r="O5129" s="264">
        <v>30000</v>
      </c>
      <c r="P5129" s="89" t="s">
        <v>670</v>
      </c>
    </row>
    <row r="5130" spans="1:16" ht="63.75" hidden="1">
      <c r="A5130" s="261">
        <v>46</v>
      </c>
      <c r="B5130" s="89"/>
      <c r="C5130" s="262" t="s">
        <v>48</v>
      </c>
      <c r="D5130" s="84">
        <v>43663</v>
      </c>
      <c r="E5130" s="85" t="s">
        <v>9742</v>
      </c>
      <c r="F5130" s="85" t="s">
        <v>3</v>
      </c>
      <c r="G5130" s="85">
        <v>1759669</v>
      </c>
      <c r="H5130" s="89"/>
      <c r="I5130" s="263" t="s">
        <v>11300</v>
      </c>
      <c r="J5130" s="89"/>
      <c r="K5130" s="89"/>
      <c r="L5130" s="89"/>
      <c r="M5130" s="89"/>
      <c r="N5130" s="264">
        <v>0</v>
      </c>
      <c r="O5130" s="264">
        <v>8</v>
      </c>
      <c r="P5130" s="89" t="s">
        <v>670</v>
      </c>
    </row>
    <row r="5131" spans="1:16" ht="63.75" hidden="1">
      <c r="A5131" s="261">
        <v>46</v>
      </c>
      <c r="B5131" s="89"/>
      <c r="C5131" s="262" t="s">
        <v>48</v>
      </c>
      <c r="D5131" s="84">
        <v>43663</v>
      </c>
      <c r="E5131" s="85" t="s">
        <v>9743</v>
      </c>
      <c r="F5131" s="85" t="s">
        <v>3</v>
      </c>
      <c r="G5131" s="85">
        <v>1759666</v>
      </c>
      <c r="H5131" s="89"/>
      <c r="I5131" s="263" t="s">
        <v>11301</v>
      </c>
      <c r="J5131" s="89"/>
      <c r="K5131" s="89"/>
      <c r="L5131" s="89"/>
      <c r="M5131" s="89"/>
      <c r="N5131" s="264">
        <v>0</v>
      </c>
      <c r="O5131" s="264">
        <v>9.5</v>
      </c>
      <c r="P5131" s="89" t="s">
        <v>670</v>
      </c>
    </row>
    <row r="5132" spans="1:16" ht="51" hidden="1">
      <c r="A5132" s="261">
        <v>593</v>
      </c>
      <c r="B5132" s="89"/>
      <c r="C5132" s="262" t="s">
        <v>612</v>
      </c>
      <c r="D5132" s="84">
        <v>43663</v>
      </c>
      <c r="E5132" s="85" t="s">
        <v>9744</v>
      </c>
      <c r="F5132" s="85" t="s">
        <v>3</v>
      </c>
      <c r="G5132" s="85">
        <v>1759882</v>
      </c>
      <c r="H5132" s="89"/>
      <c r="I5132" s="263" t="s">
        <v>11302</v>
      </c>
      <c r="J5132" s="89"/>
      <c r="K5132" s="89"/>
      <c r="L5132" s="89"/>
      <c r="M5132" s="89"/>
      <c r="N5132" s="264">
        <v>0</v>
      </c>
      <c r="O5132" s="264">
        <v>5808</v>
      </c>
      <c r="P5132" s="89" t="s">
        <v>670</v>
      </c>
    </row>
    <row r="5133" spans="1:16" ht="51" hidden="1">
      <c r="A5133" s="261">
        <v>30</v>
      </c>
      <c r="B5133" s="89"/>
      <c r="C5133" s="262" t="s">
        <v>675</v>
      </c>
      <c r="D5133" s="84">
        <v>43663</v>
      </c>
      <c r="E5133" s="85" t="s">
        <v>9745</v>
      </c>
      <c r="F5133" s="85" t="s">
        <v>3</v>
      </c>
      <c r="G5133" s="85">
        <v>1759878</v>
      </c>
      <c r="H5133" s="89"/>
      <c r="I5133" s="263" t="s">
        <v>11303</v>
      </c>
      <c r="J5133" s="89"/>
      <c r="K5133" s="89"/>
      <c r="L5133" s="89"/>
      <c r="M5133" s="89"/>
      <c r="N5133" s="264">
        <v>0</v>
      </c>
      <c r="O5133" s="264">
        <v>1.1000000000000001</v>
      </c>
      <c r="P5133" s="89" t="s">
        <v>670</v>
      </c>
    </row>
    <row r="5134" spans="1:16" ht="51" hidden="1">
      <c r="A5134" s="261" t="s">
        <v>565</v>
      </c>
      <c r="B5134" s="89"/>
      <c r="C5134" s="262" t="s">
        <v>615</v>
      </c>
      <c r="D5134" s="84">
        <v>43663</v>
      </c>
      <c r="E5134" s="85" t="s">
        <v>9746</v>
      </c>
      <c r="F5134" s="85" t="s">
        <v>3</v>
      </c>
      <c r="G5134" s="85">
        <v>1759859</v>
      </c>
      <c r="H5134" s="89"/>
      <c r="I5134" s="263" t="s">
        <v>11304</v>
      </c>
      <c r="J5134" s="89"/>
      <c r="K5134" s="89"/>
      <c r="L5134" s="89"/>
      <c r="M5134" s="89"/>
      <c r="N5134" s="264">
        <v>0</v>
      </c>
      <c r="O5134" s="264">
        <v>67.989999999999995</v>
      </c>
      <c r="P5134" s="89" t="s">
        <v>670</v>
      </c>
    </row>
    <row r="5135" spans="1:16" ht="51" hidden="1">
      <c r="A5135" s="261">
        <v>41</v>
      </c>
      <c r="B5135" s="89"/>
      <c r="C5135" s="262" t="s">
        <v>47</v>
      </c>
      <c r="D5135" s="84">
        <v>43663</v>
      </c>
      <c r="E5135" s="85" t="s">
        <v>9747</v>
      </c>
      <c r="F5135" s="85" t="s">
        <v>3</v>
      </c>
      <c r="G5135" s="85">
        <v>1759840</v>
      </c>
      <c r="H5135" s="89"/>
      <c r="I5135" s="263" t="s">
        <v>11305</v>
      </c>
      <c r="J5135" s="89"/>
      <c r="K5135" s="89"/>
      <c r="L5135" s="89"/>
      <c r="M5135" s="89"/>
      <c r="N5135" s="264">
        <v>0</v>
      </c>
      <c r="O5135" s="264">
        <v>18</v>
      </c>
      <c r="P5135" s="89" t="s">
        <v>670</v>
      </c>
    </row>
    <row r="5136" spans="1:16" ht="38.25" hidden="1">
      <c r="A5136" s="261" t="s">
        <v>565</v>
      </c>
      <c r="B5136" s="89"/>
      <c r="C5136" s="262" t="s">
        <v>615</v>
      </c>
      <c r="D5136" s="84">
        <v>43663</v>
      </c>
      <c r="E5136" s="85" t="s">
        <v>9748</v>
      </c>
      <c r="F5136" s="85" t="s">
        <v>3</v>
      </c>
      <c r="G5136" s="85">
        <v>1759817</v>
      </c>
      <c r="H5136" s="89"/>
      <c r="I5136" s="263" t="s">
        <v>11306</v>
      </c>
      <c r="J5136" s="89"/>
      <c r="K5136" s="89"/>
      <c r="L5136" s="89"/>
      <c r="M5136" s="89"/>
      <c r="N5136" s="264">
        <v>0</v>
      </c>
      <c r="O5136" s="264">
        <v>2219.12</v>
      </c>
      <c r="P5136" s="89" t="s">
        <v>670</v>
      </c>
    </row>
    <row r="5137" spans="1:16" ht="51" hidden="1">
      <c r="A5137" s="261">
        <v>526</v>
      </c>
      <c r="B5137" s="89"/>
      <c r="C5137" s="262" t="s">
        <v>610</v>
      </c>
      <c r="D5137" s="84">
        <v>43663</v>
      </c>
      <c r="E5137" s="85" t="s">
        <v>9749</v>
      </c>
      <c r="F5137" s="85" t="s">
        <v>3</v>
      </c>
      <c r="G5137" s="85">
        <v>1759813</v>
      </c>
      <c r="H5137" s="89"/>
      <c r="I5137" s="263" t="s">
        <v>11307</v>
      </c>
      <c r="J5137" s="89"/>
      <c r="K5137" s="89"/>
      <c r="L5137" s="89"/>
      <c r="M5137" s="89"/>
      <c r="N5137" s="264">
        <v>0</v>
      </c>
      <c r="O5137" s="264">
        <v>439.85</v>
      </c>
      <c r="P5137" s="89" t="s">
        <v>670</v>
      </c>
    </row>
    <row r="5138" spans="1:16" ht="51" hidden="1">
      <c r="A5138" s="261">
        <v>526</v>
      </c>
      <c r="B5138" s="89"/>
      <c r="C5138" s="262" t="s">
        <v>610</v>
      </c>
      <c r="D5138" s="84">
        <v>43663</v>
      </c>
      <c r="E5138" s="85" t="s">
        <v>9750</v>
      </c>
      <c r="F5138" s="85" t="s">
        <v>3</v>
      </c>
      <c r="G5138" s="85">
        <v>1759812</v>
      </c>
      <c r="H5138" s="89"/>
      <c r="I5138" s="263" t="s">
        <v>11308</v>
      </c>
      <c r="J5138" s="89"/>
      <c r="K5138" s="89"/>
      <c r="L5138" s="89"/>
      <c r="M5138" s="89"/>
      <c r="N5138" s="264">
        <v>0</v>
      </c>
      <c r="O5138" s="264">
        <v>300</v>
      </c>
      <c r="P5138" s="89" t="s">
        <v>670</v>
      </c>
    </row>
    <row r="5139" spans="1:16" ht="51" hidden="1">
      <c r="A5139" s="261">
        <v>526</v>
      </c>
      <c r="B5139" s="89"/>
      <c r="C5139" s="262" t="s">
        <v>610</v>
      </c>
      <c r="D5139" s="84">
        <v>43663</v>
      </c>
      <c r="E5139" s="85" t="s">
        <v>9751</v>
      </c>
      <c r="F5139" s="85" t="s">
        <v>3</v>
      </c>
      <c r="G5139" s="85">
        <v>1759811</v>
      </c>
      <c r="H5139" s="89"/>
      <c r="I5139" s="263" t="s">
        <v>11309</v>
      </c>
      <c r="J5139" s="89"/>
      <c r="K5139" s="89"/>
      <c r="L5139" s="89"/>
      <c r="M5139" s="89"/>
      <c r="N5139" s="264">
        <v>0</v>
      </c>
      <c r="O5139" s="264">
        <v>304</v>
      </c>
      <c r="P5139" s="89" t="s">
        <v>670</v>
      </c>
    </row>
    <row r="5140" spans="1:16" ht="51" hidden="1">
      <c r="A5140" s="261">
        <v>52</v>
      </c>
      <c r="B5140" s="89"/>
      <c r="C5140" s="262" t="s">
        <v>51</v>
      </c>
      <c r="D5140" s="84">
        <v>43663</v>
      </c>
      <c r="E5140" s="85" t="s">
        <v>9752</v>
      </c>
      <c r="F5140" s="85" t="s">
        <v>3</v>
      </c>
      <c r="G5140" s="85">
        <v>1759800</v>
      </c>
      <c r="H5140" s="89"/>
      <c r="I5140" s="263" t="s">
        <v>11310</v>
      </c>
      <c r="J5140" s="89"/>
      <c r="K5140" s="89"/>
      <c r="L5140" s="89"/>
      <c r="M5140" s="89"/>
      <c r="N5140" s="264">
        <v>0</v>
      </c>
      <c r="O5140" s="264">
        <v>376.06</v>
      </c>
      <c r="P5140" s="89" t="s">
        <v>670</v>
      </c>
    </row>
    <row r="5141" spans="1:16" ht="51" hidden="1">
      <c r="A5141" s="261">
        <v>660</v>
      </c>
      <c r="B5141" s="89"/>
      <c r="C5141" s="262" t="s">
        <v>188</v>
      </c>
      <c r="D5141" s="84">
        <v>43663</v>
      </c>
      <c r="E5141" s="85" t="s">
        <v>9753</v>
      </c>
      <c r="F5141" s="85" t="s">
        <v>3</v>
      </c>
      <c r="G5141" s="85">
        <v>1759787</v>
      </c>
      <c r="H5141" s="89"/>
      <c r="I5141" s="263" t="s">
        <v>11311</v>
      </c>
      <c r="J5141" s="89"/>
      <c r="K5141" s="89"/>
      <c r="L5141" s="89"/>
      <c r="M5141" s="89"/>
      <c r="N5141" s="264">
        <v>0</v>
      </c>
      <c r="O5141" s="264">
        <v>193</v>
      </c>
      <c r="P5141" s="89" t="s">
        <v>670</v>
      </c>
    </row>
    <row r="5142" spans="1:16" ht="63.75" hidden="1">
      <c r="A5142" s="261">
        <v>212</v>
      </c>
      <c r="B5142" s="89"/>
      <c r="C5142" s="262" t="s">
        <v>100</v>
      </c>
      <c r="D5142" s="84">
        <v>43663</v>
      </c>
      <c r="E5142" s="85" t="s">
        <v>9754</v>
      </c>
      <c r="F5142" s="85" t="s">
        <v>3</v>
      </c>
      <c r="G5142" s="85">
        <v>1759730</v>
      </c>
      <c r="H5142" s="89"/>
      <c r="I5142" s="263" t="s">
        <v>11312</v>
      </c>
      <c r="J5142" s="89"/>
      <c r="K5142" s="89"/>
      <c r="L5142" s="89"/>
      <c r="M5142" s="89"/>
      <c r="N5142" s="264">
        <v>0</v>
      </c>
      <c r="O5142" s="264">
        <v>62342</v>
      </c>
      <c r="P5142" s="89" t="s">
        <v>670</v>
      </c>
    </row>
    <row r="5143" spans="1:16" ht="63.75" hidden="1">
      <c r="A5143" s="261">
        <v>46</v>
      </c>
      <c r="B5143" s="89"/>
      <c r="C5143" s="262" t="s">
        <v>48</v>
      </c>
      <c r="D5143" s="84">
        <v>43663</v>
      </c>
      <c r="E5143" s="85" t="s">
        <v>9755</v>
      </c>
      <c r="F5143" s="85" t="s">
        <v>3</v>
      </c>
      <c r="G5143" s="85">
        <v>1759703</v>
      </c>
      <c r="H5143" s="89"/>
      <c r="I5143" s="263" t="s">
        <v>11313</v>
      </c>
      <c r="J5143" s="89"/>
      <c r="K5143" s="89"/>
      <c r="L5143" s="89"/>
      <c r="M5143" s="89"/>
      <c r="N5143" s="264">
        <v>0</v>
      </c>
      <c r="O5143" s="264">
        <v>32149.9</v>
      </c>
      <c r="P5143" s="89" t="s">
        <v>670</v>
      </c>
    </row>
    <row r="5144" spans="1:16" ht="51" hidden="1">
      <c r="A5144" s="261">
        <v>46</v>
      </c>
      <c r="B5144" s="89"/>
      <c r="C5144" s="262" t="s">
        <v>48</v>
      </c>
      <c r="D5144" s="84">
        <v>43663</v>
      </c>
      <c r="E5144" s="85" t="s">
        <v>9756</v>
      </c>
      <c r="F5144" s="85" t="s">
        <v>3</v>
      </c>
      <c r="G5144" s="85">
        <v>1759701</v>
      </c>
      <c r="H5144" s="89"/>
      <c r="I5144" s="263" t="s">
        <v>11314</v>
      </c>
      <c r="J5144" s="89"/>
      <c r="K5144" s="89"/>
      <c r="L5144" s="89"/>
      <c r="M5144" s="89"/>
      <c r="N5144" s="264">
        <v>0</v>
      </c>
      <c r="O5144" s="264">
        <v>40223.64</v>
      </c>
      <c r="P5144" s="89" t="s">
        <v>670</v>
      </c>
    </row>
    <row r="5145" spans="1:16" ht="63.75" hidden="1">
      <c r="A5145" s="261">
        <v>87</v>
      </c>
      <c r="B5145" s="89"/>
      <c r="C5145" s="262" t="s">
        <v>57</v>
      </c>
      <c r="D5145" s="84">
        <v>43663</v>
      </c>
      <c r="E5145" s="85" t="s">
        <v>9757</v>
      </c>
      <c r="F5145" s="85" t="s">
        <v>3</v>
      </c>
      <c r="G5145" s="85">
        <v>1759699</v>
      </c>
      <c r="H5145" s="89"/>
      <c r="I5145" s="263" t="s">
        <v>11315</v>
      </c>
      <c r="J5145" s="89"/>
      <c r="K5145" s="89"/>
      <c r="L5145" s="89"/>
      <c r="M5145" s="89"/>
      <c r="N5145" s="264">
        <v>0</v>
      </c>
      <c r="O5145" s="264">
        <v>10313.82</v>
      </c>
      <c r="P5145" s="89" t="s">
        <v>670</v>
      </c>
    </row>
    <row r="5146" spans="1:16" ht="51" hidden="1">
      <c r="A5146" s="261">
        <v>46</v>
      </c>
      <c r="B5146" s="89"/>
      <c r="C5146" s="262" t="s">
        <v>48</v>
      </c>
      <c r="D5146" s="84">
        <v>43663</v>
      </c>
      <c r="E5146" s="85" t="s">
        <v>9758</v>
      </c>
      <c r="F5146" s="85" t="s">
        <v>3</v>
      </c>
      <c r="G5146" s="85">
        <v>1759694</v>
      </c>
      <c r="H5146" s="89"/>
      <c r="I5146" s="263" t="s">
        <v>11316</v>
      </c>
      <c r="J5146" s="89"/>
      <c r="K5146" s="89"/>
      <c r="L5146" s="89"/>
      <c r="M5146" s="89"/>
      <c r="N5146" s="264">
        <v>0</v>
      </c>
      <c r="O5146" s="264">
        <v>6169.42</v>
      </c>
      <c r="P5146" s="89" t="s">
        <v>670</v>
      </c>
    </row>
    <row r="5147" spans="1:16" ht="51" hidden="1">
      <c r="A5147" s="261">
        <v>283</v>
      </c>
      <c r="B5147" s="89"/>
      <c r="C5147" s="262" t="s">
        <v>125</v>
      </c>
      <c r="D5147" s="84">
        <v>43663</v>
      </c>
      <c r="E5147" s="85" t="s">
        <v>9759</v>
      </c>
      <c r="F5147" s="85" t="s">
        <v>3</v>
      </c>
      <c r="G5147" s="85">
        <v>1759690</v>
      </c>
      <c r="H5147" s="89"/>
      <c r="I5147" s="263" t="s">
        <v>11317</v>
      </c>
      <c r="J5147" s="89"/>
      <c r="K5147" s="89"/>
      <c r="L5147" s="89"/>
      <c r="M5147" s="89"/>
      <c r="N5147" s="264">
        <v>0</v>
      </c>
      <c r="O5147" s="264">
        <v>460.58</v>
      </c>
      <c r="P5147" s="89" t="s">
        <v>670</v>
      </c>
    </row>
    <row r="5148" spans="1:16" ht="51" hidden="1">
      <c r="A5148" s="261">
        <v>283</v>
      </c>
      <c r="B5148" s="89"/>
      <c r="C5148" s="262" t="s">
        <v>125</v>
      </c>
      <c r="D5148" s="84">
        <v>43663</v>
      </c>
      <c r="E5148" s="85" t="s">
        <v>9760</v>
      </c>
      <c r="F5148" s="85" t="s">
        <v>3</v>
      </c>
      <c r="G5148" s="85">
        <v>1759689</v>
      </c>
      <c r="H5148" s="89"/>
      <c r="I5148" s="263" t="s">
        <v>11318</v>
      </c>
      <c r="J5148" s="89"/>
      <c r="K5148" s="89"/>
      <c r="L5148" s="89"/>
      <c r="M5148" s="89"/>
      <c r="N5148" s="264">
        <v>0</v>
      </c>
      <c r="O5148" s="264">
        <v>806.9</v>
      </c>
      <c r="P5148" s="89" t="s">
        <v>670</v>
      </c>
    </row>
    <row r="5149" spans="1:16" ht="51" hidden="1">
      <c r="A5149" s="261">
        <v>283</v>
      </c>
      <c r="B5149" s="89"/>
      <c r="C5149" s="262" t="s">
        <v>125</v>
      </c>
      <c r="D5149" s="84">
        <v>43663</v>
      </c>
      <c r="E5149" s="85" t="s">
        <v>9761</v>
      </c>
      <c r="F5149" s="85" t="s">
        <v>3</v>
      </c>
      <c r="G5149" s="85">
        <v>1759685</v>
      </c>
      <c r="H5149" s="89"/>
      <c r="I5149" s="263" t="s">
        <v>11319</v>
      </c>
      <c r="J5149" s="89"/>
      <c r="K5149" s="89"/>
      <c r="L5149" s="89"/>
      <c r="M5149" s="89"/>
      <c r="N5149" s="264">
        <v>0</v>
      </c>
      <c r="O5149" s="264">
        <v>5.44</v>
      </c>
      <c r="P5149" s="89" t="s">
        <v>670</v>
      </c>
    </row>
    <row r="5150" spans="1:16" ht="51" hidden="1">
      <c r="A5150" s="261">
        <v>283</v>
      </c>
      <c r="B5150" s="89"/>
      <c r="C5150" s="262" t="s">
        <v>125</v>
      </c>
      <c r="D5150" s="84">
        <v>43663</v>
      </c>
      <c r="E5150" s="85" t="s">
        <v>9762</v>
      </c>
      <c r="F5150" s="85" t="s">
        <v>3</v>
      </c>
      <c r="G5150" s="85">
        <v>1759682</v>
      </c>
      <c r="H5150" s="89"/>
      <c r="I5150" s="263" t="s">
        <v>11320</v>
      </c>
      <c r="J5150" s="89"/>
      <c r="K5150" s="89"/>
      <c r="L5150" s="89"/>
      <c r="M5150" s="89"/>
      <c r="N5150" s="264">
        <v>0</v>
      </c>
      <c r="O5150" s="264">
        <v>1289.8800000000001</v>
      </c>
      <c r="P5150" s="89" t="s">
        <v>670</v>
      </c>
    </row>
    <row r="5151" spans="1:16" ht="51" hidden="1">
      <c r="A5151" s="261">
        <v>70</v>
      </c>
      <c r="B5151" s="89"/>
      <c r="C5151" s="262" t="s">
        <v>53</v>
      </c>
      <c r="D5151" s="84">
        <v>43663</v>
      </c>
      <c r="E5151" s="85" t="s">
        <v>9763</v>
      </c>
      <c r="F5151" s="85" t="s">
        <v>3</v>
      </c>
      <c r="G5151" s="85">
        <v>1759678</v>
      </c>
      <c r="H5151" s="89"/>
      <c r="I5151" s="263" t="s">
        <v>11321</v>
      </c>
      <c r="J5151" s="89"/>
      <c r="K5151" s="89"/>
      <c r="L5151" s="89"/>
      <c r="M5151" s="89"/>
      <c r="N5151" s="264">
        <v>0</v>
      </c>
      <c r="O5151" s="264">
        <v>6595.42</v>
      </c>
      <c r="P5151" s="89" t="s">
        <v>670</v>
      </c>
    </row>
    <row r="5152" spans="1:16" ht="51" hidden="1">
      <c r="A5152" s="261">
        <v>70</v>
      </c>
      <c r="B5152" s="89"/>
      <c r="C5152" s="262" t="s">
        <v>53</v>
      </c>
      <c r="D5152" s="84">
        <v>43663</v>
      </c>
      <c r="E5152" s="85" t="s">
        <v>9764</v>
      </c>
      <c r="F5152" s="85" t="s">
        <v>3</v>
      </c>
      <c r="G5152" s="85">
        <v>1759675</v>
      </c>
      <c r="H5152" s="89"/>
      <c r="I5152" s="263" t="s">
        <v>11322</v>
      </c>
      <c r="J5152" s="89"/>
      <c r="K5152" s="89"/>
      <c r="L5152" s="89"/>
      <c r="M5152" s="89"/>
      <c r="N5152" s="264">
        <v>0</v>
      </c>
      <c r="O5152" s="264">
        <v>557.70000000000005</v>
      </c>
      <c r="P5152" s="89" t="s">
        <v>670</v>
      </c>
    </row>
    <row r="5153" spans="1:16" ht="63.75" hidden="1">
      <c r="A5153" s="261">
        <v>35</v>
      </c>
      <c r="B5153" s="89"/>
      <c r="C5153" s="262" t="s">
        <v>46</v>
      </c>
      <c r="D5153" s="84">
        <v>43663</v>
      </c>
      <c r="E5153" s="85" t="s">
        <v>9765</v>
      </c>
      <c r="F5153" s="85" t="s">
        <v>3</v>
      </c>
      <c r="G5153" s="85">
        <v>1759655</v>
      </c>
      <c r="H5153" s="89"/>
      <c r="I5153" s="263" t="s">
        <v>11323</v>
      </c>
      <c r="J5153" s="89"/>
      <c r="K5153" s="89"/>
      <c r="L5153" s="89"/>
      <c r="M5153" s="89"/>
      <c r="N5153" s="264">
        <v>0</v>
      </c>
      <c r="O5153" s="264">
        <v>1027.3499999999999</v>
      </c>
      <c r="P5153" s="89" t="s">
        <v>670</v>
      </c>
    </row>
    <row r="5154" spans="1:16" ht="51" hidden="1">
      <c r="A5154" s="261" t="s">
        <v>565</v>
      </c>
      <c r="B5154" s="89"/>
      <c r="C5154" s="262" t="s">
        <v>615</v>
      </c>
      <c r="D5154" s="84">
        <v>43663</v>
      </c>
      <c r="E5154" s="85" t="s">
        <v>9766</v>
      </c>
      <c r="F5154" s="85" t="s">
        <v>3</v>
      </c>
      <c r="G5154" s="85">
        <v>1759654</v>
      </c>
      <c r="H5154" s="89"/>
      <c r="I5154" s="263" t="s">
        <v>11324</v>
      </c>
      <c r="J5154" s="89"/>
      <c r="K5154" s="89"/>
      <c r="L5154" s="89"/>
      <c r="M5154" s="89"/>
      <c r="N5154" s="264">
        <v>0</v>
      </c>
      <c r="O5154" s="264">
        <v>6173.92</v>
      </c>
      <c r="P5154" s="89" t="s">
        <v>670</v>
      </c>
    </row>
    <row r="5155" spans="1:16" ht="51" hidden="1">
      <c r="A5155" s="261">
        <v>16</v>
      </c>
      <c r="B5155" s="89"/>
      <c r="C5155" s="262" t="s">
        <v>43</v>
      </c>
      <c r="D5155" s="84">
        <v>43663</v>
      </c>
      <c r="E5155" s="85" t="s">
        <v>9767</v>
      </c>
      <c r="F5155" s="85" t="s">
        <v>3</v>
      </c>
      <c r="G5155" s="85">
        <v>1759634</v>
      </c>
      <c r="H5155" s="89"/>
      <c r="I5155" s="263" t="s">
        <v>11325</v>
      </c>
      <c r="J5155" s="89"/>
      <c r="K5155" s="89"/>
      <c r="L5155" s="89"/>
      <c r="M5155" s="89"/>
      <c r="N5155" s="264">
        <v>0</v>
      </c>
      <c r="O5155" s="264">
        <v>259.60000000000002</v>
      </c>
      <c r="P5155" s="89" t="s">
        <v>670</v>
      </c>
    </row>
    <row r="5156" spans="1:16" ht="63.75" hidden="1">
      <c r="A5156" s="261">
        <v>46</v>
      </c>
      <c r="B5156" s="89"/>
      <c r="C5156" s="262" t="s">
        <v>48</v>
      </c>
      <c r="D5156" s="84">
        <v>43663</v>
      </c>
      <c r="E5156" s="85" t="s">
        <v>9768</v>
      </c>
      <c r="F5156" s="85" t="s">
        <v>3</v>
      </c>
      <c r="G5156" s="85">
        <v>1759664</v>
      </c>
      <c r="H5156" s="89"/>
      <c r="I5156" s="263" t="s">
        <v>11326</v>
      </c>
      <c r="J5156" s="89"/>
      <c r="K5156" s="89"/>
      <c r="L5156" s="89"/>
      <c r="M5156" s="89"/>
      <c r="N5156" s="264">
        <v>0</v>
      </c>
      <c r="O5156" s="264">
        <v>50.93</v>
      </c>
      <c r="P5156" s="89" t="s">
        <v>670</v>
      </c>
    </row>
    <row r="5157" spans="1:16" ht="63.75" hidden="1">
      <c r="A5157" s="261">
        <v>46</v>
      </c>
      <c r="B5157" s="89"/>
      <c r="C5157" s="262" t="s">
        <v>48</v>
      </c>
      <c r="D5157" s="84">
        <v>43663</v>
      </c>
      <c r="E5157" s="85" t="s">
        <v>9769</v>
      </c>
      <c r="F5157" s="85" t="s">
        <v>3</v>
      </c>
      <c r="G5157" s="85">
        <v>1759661</v>
      </c>
      <c r="H5157" s="89"/>
      <c r="I5157" s="263" t="s">
        <v>11327</v>
      </c>
      <c r="J5157" s="89"/>
      <c r="K5157" s="89"/>
      <c r="L5157" s="89"/>
      <c r="M5157" s="89"/>
      <c r="N5157" s="264">
        <v>0</v>
      </c>
      <c r="O5157" s="264">
        <v>1399.5</v>
      </c>
      <c r="P5157" s="89" t="s">
        <v>670</v>
      </c>
    </row>
    <row r="5158" spans="1:16" ht="63.75" hidden="1">
      <c r="A5158" s="261">
        <v>46</v>
      </c>
      <c r="B5158" s="89"/>
      <c r="C5158" s="262" t="s">
        <v>48</v>
      </c>
      <c r="D5158" s="84">
        <v>43663</v>
      </c>
      <c r="E5158" s="85" t="s">
        <v>9770</v>
      </c>
      <c r="F5158" s="85" t="s">
        <v>3</v>
      </c>
      <c r="G5158" s="85">
        <v>1759659</v>
      </c>
      <c r="H5158" s="89"/>
      <c r="I5158" s="263" t="s">
        <v>11328</v>
      </c>
      <c r="J5158" s="89"/>
      <c r="K5158" s="89"/>
      <c r="L5158" s="89"/>
      <c r="M5158" s="89"/>
      <c r="N5158" s="264">
        <v>0</v>
      </c>
      <c r="O5158" s="264">
        <v>24.97</v>
      </c>
      <c r="P5158" s="89" t="s">
        <v>670</v>
      </c>
    </row>
    <row r="5159" spans="1:16" ht="51" hidden="1">
      <c r="A5159" s="261">
        <v>20</v>
      </c>
      <c r="B5159" s="89"/>
      <c r="C5159" s="262" t="s">
        <v>44</v>
      </c>
      <c r="D5159" s="84">
        <v>43663</v>
      </c>
      <c r="E5159" s="85" t="s">
        <v>9771</v>
      </c>
      <c r="F5159" s="85" t="s">
        <v>3</v>
      </c>
      <c r="G5159" s="85">
        <v>1759650</v>
      </c>
      <c r="H5159" s="89"/>
      <c r="I5159" s="263" t="s">
        <v>11329</v>
      </c>
      <c r="J5159" s="89"/>
      <c r="K5159" s="89"/>
      <c r="L5159" s="89"/>
      <c r="M5159" s="89"/>
      <c r="N5159" s="264">
        <v>0</v>
      </c>
      <c r="O5159" s="264">
        <v>4060</v>
      </c>
      <c r="P5159" s="89" t="s">
        <v>670</v>
      </c>
    </row>
    <row r="5160" spans="1:16" ht="63.75" hidden="1">
      <c r="A5160" s="261">
        <v>46</v>
      </c>
      <c r="B5160" s="89"/>
      <c r="C5160" s="262" t="s">
        <v>48</v>
      </c>
      <c r="D5160" s="84">
        <v>43663</v>
      </c>
      <c r="E5160" s="85" t="s">
        <v>9772</v>
      </c>
      <c r="F5160" s="85" t="s">
        <v>3</v>
      </c>
      <c r="G5160" s="85">
        <v>1759640</v>
      </c>
      <c r="H5160" s="89"/>
      <c r="I5160" s="263" t="s">
        <v>11330</v>
      </c>
      <c r="J5160" s="89"/>
      <c r="K5160" s="89"/>
      <c r="L5160" s="89"/>
      <c r="M5160" s="89"/>
      <c r="N5160" s="264">
        <v>0</v>
      </c>
      <c r="O5160" s="264">
        <v>1130.7</v>
      </c>
      <c r="P5160" s="89" t="s">
        <v>670</v>
      </c>
    </row>
    <row r="5161" spans="1:16" ht="38.25" hidden="1">
      <c r="A5161" s="261">
        <v>526</v>
      </c>
      <c r="B5161" s="89"/>
      <c r="C5161" s="262" t="s">
        <v>610</v>
      </c>
      <c r="D5161" s="84">
        <v>43663</v>
      </c>
      <c r="E5161" s="85" t="s">
        <v>9773</v>
      </c>
      <c r="F5161" s="85" t="s">
        <v>3</v>
      </c>
      <c r="G5161" s="85">
        <v>1759638</v>
      </c>
      <c r="H5161" s="89"/>
      <c r="I5161" s="263" t="s">
        <v>11331</v>
      </c>
      <c r="J5161" s="89"/>
      <c r="K5161" s="89"/>
      <c r="L5161" s="89"/>
      <c r="M5161" s="89"/>
      <c r="N5161" s="264">
        <v>0</v>
      </c>
      <c r="O5161" s="264">
        <v>90</v>
      </c>
      <c r="P5161" s="89" t="s">
        <v>670</v>
      </c>
    </row>
    <row r="5162" spans="1:16" ht="63.75" hidden="1">
      <c r="A5162" s="261">
        <v>15</v>
      </c>
      <c r="B5162" s="89"/>
      <c r="C5162" s="262" t="s">
        <v>42</v>
      </c>
      <c r="D5162" s="84">
        <v>43663</v>
      </c>
      <c r="E5162" s="85" t="s">
        <v>9774</v>
      </c>
      <c r="F5162" s="85" t="s">
        <v>3</v>
      </c>
      <c r="G5162" s="85">
        <v>1759615</v>
      </c>
      <c r="H5162" s="89"/>
      <c r="I5162" s="263" t="s">
        <v>11332</v>
      </c>
      <c r="J5162" s="89"/>
      <c r="K5162" s="89"/>
      <c r="L5162" s="89"/>
      <c r="M5162" s="89"/>
      <c r="N5162" s="264">
        <v>0</v>
      </c>
      <c r="O5162" s="264">
        <v>5</v>
      </c>
      <c r="P5162" s="89" t="s">
        <v>670</v>
      </c>
    </row>
    <row r="5163" spans="1:16" ht="51" hidden="1">
      <c r="A5163" s="261">
        <v>132</v>
      </c>
      <c r="B5163" s="89"/>
      <c r="C5163" s="262" t="s">
        <v>68</v>
      </c>
      <c r="D5163" s="84">
        <v>43663</v>
      </c>
      <c r="E5163" s="85" t="s">
        <v>9775</v>
      </c>
      <c r="F5163" s="85" t="s">
        <v>3</v>
      </c>
      <c r="G5163" s="85">
        <v>1759611</v>
      </c>
      <c r="H5163" s="89"/>
      <c r="I5163" s="263" t="s">
        <v>11333</v>
      </c>
      <c r="J5163" s="89"/>
      <c r="K5163" s="89"/>
      <c r="L5163" s="89"/>
      <c r="M5163" s="89"/>
      <c r="N5163" s="264">
        <v>0</v>
      </c>
      <c r="O5163" s="264">
        <v>0.9</v>
      </c>
      <c r="P5163" s="89" t="s">
        <v>741</v>
      </c>
    </row>
    <row r="5164" spans="1:16" ht="38.25" hidden="1">
      <c r="A5164" s="261">
        <v>47</v>
      </c>
      <c r="B5164" s="89"/>
      <c r="C5164" s="262" t="s">
        <v>49</v>
      </c>
      <c r="D5164" s="84">
        <v>43663</v>
      </c>
      <c r="E5164" s="85" t="s">
        <v>9776</v>
      </c>
      <c r="F5164" s="85" t="s">
        <v>3</v>
      </c>
      <c r="G5164" s="85">
        <v>1759572</v>
      </c>
      <c r="H5164" s="89"/>
      <c r="I5164" s="263" t="s">
        <v>11334</v>
      </c>
      <c r="J5164" s="89"/>
      <c r="K5164" s="89"/>
      <c r="L5164" s="89"/>
      <c r="M5164" s="89"/>
      <c r="N5164" s="264">
        <v>0</v>
      </c>
      <c r="O5164" s="264">
        <v>88.05</v>
      </c>
      <c r="P5164" s="89" t="s">
        <v>670</v>
      </c>
    </row>
    <row r="5165" spans="1:16" ht="51" hidden="1">
      <c r="A5165" s="261">
        <v>291</v>
      </c>
      <c r="B5165" s="89"/>
      <c r="C5165" s="262" t="s">
        <v>129</v>
      </c>
      <c r="D5165" s="84">
        <v>43663</v>
      </c>
      <c r="E5165" s="85" t="s">
        <v>9777</v>
      </c>
      <c r="F5165" s="85" t="s">
        <v>3</v>
      </c>
      <c r="G5165" s="85">
        <v>1759594</v>
      </c>
      <c r="H5165" s="89"/>
      <c r="I5165" s="263" t="s">
        <v>11335</v>
      </c>
      <c r="J5165" s="89"/>
      <c r="K5165" s="89"/>
      <c r="L5165" s="89"/>
      <c r="M5165" s="89"/>
      <c r="N5165" s="264">
        <v>0</v>
      </c>
      <c r="O5165" s="264">
        <v>6420</v>
      </c>
      <c r="P5165" s="89" t="s">
        <v>670</v>
      </c>
    </row>
    <row r="5166" spans="1:16" ht="51" hidden="1">
      <c r="A5166" s="261">
        <v>526</v>
      </c>
      <c r="B5166" s="89"/>
      <c r="C5166" s="262" t="s">
        <v>610</v>
      </c>
      <c r="D5166" s="84">
        <v>43663</v>
      </c>
      <c r="E5166" s="85" t="s">
        <v>9778</v>
      </c>
      <c r="F5166" s="85" t="s">
        <v>3</v>
      </c>
      <c r="G5166" s="85">
        <v>1759595</v>
      </c>
      <c r="H5166" s="89"/>
      <c r="I5166" s="263" t="s">
        <v>11336</v>
      </c>
      <c r="J5166" s="89"/>
      <c r="K5166" s="89"/>
      <c r="L5166" s="89"/>
      <c r="M5166" s="89"/>
      <c r="N5166" s="264">
        <v>0</v>
      </c>
      <c r="O5166" s="264">
        <v>304</v>
      </c>
      <c r="P5166" s="89" t="s">
        <v>670</v>
      </c>
    </row>
    <row r="5167" spans="1:16" ht="51" hidden="1">
      <c r="A5167" s="261">
        <v>526</v>
      </c>
      <c r="B5167" s="89"/>
      <c r="C5167" s="262" t="s">
        <v>610</v>
      </c>
      <c r="D5167" s="84">
        <v>43663</v>
      </c>
      <c r="E5167" s="85" t="s">
        <v>9779</v>
      </c>
      <c r="F5167" s="85" t="s">
        <v>3</v>
      </c>
      <c r="G5167" s="85">
        <v>1759596</v>
      </c>
      <c r="H5167" s="89"/>
      <c r="I5167" s="263" t="s">
        <v>11337</v>
      </c>
      <c r="J5167" s="89"/>
      <c r="K5167" s="89"/>
      <c r="L5167" s="89"/>
      <c r="M5167" s="89"/>
      <c r="N5167" s="264">
        <v>0</v>
      </c>
      <c r="O5167" s="264">
        <v>304</v>
      </c>
      <c r="P5167" s="89" t="s">
        <v>670</v>
      </c>
    </row>
    <row r="5168" spans="1:16" ht="38.25" hidden="1">
      <c r="A5168" s="261" t="s">
        <v>565</v>
      </c>
      <c r="B5168" s="89"/>
      <c r="C5168" s="262" t="s">
        <v>615</v>
      </c>
      <c r="D5168" s="84">
        <v>43663</v>
      </c>
      <c r="E5168" s="85" t="s">
        <v>9780</v>
      </c>
      <c r="F5168" s="85" t="s">
        <v>3</v>
      </c>
      <c r="G5168" s="85">
        <v>1759599</v>
      </c>
      <c r="H5168" s="89"/>
      <c r="I5168" s="263" t="s">
        <v>11338</v>
      </c>
      <c r="J5168" s="89"/>
      <c r="K5168" s="89"/>
      <c r="L5168" s="89"/>
      <c r="M5168" s="89"/>
      <c r="N5168" s="264">
        <v>0</v>
      </c>
      <c r="O5168" s="264">
        <v>11093.78</v>
      </c>
      <c r="P5168" s="89" t="s">
        <v>670</v>
      </c>
    </row>
    <row r="5169" spans="1:16" ht="38.25" hidden="1">
      <c r="A5169" s="261">
        <v>212</v>
      </c>
      <c r="B5169" s="89"/>
      <c r="C5169" s="262" t="s">
        <v>100</v>
      </c>
      <c r="D5169" s="84">
        <v>43663</v>
      </c>
      <c r="E5169" s="85" t="s">
        <v>9781</v>
      </c>
      <c r="F5169" s="85" t="s">
        <v>3</v>
      </c>
      <c r="G5169" s="85">
        <v>1759600</v>
      </c>
      <c r="H5169" s="89"/>
      <c r="I5169" s="263" t="s">
        <v>11339</v>
      </c>
      <c r="J5169" s="89"/>
      <c r="K5169" s="89"/>
      <c r="L5169" s="89"/>
      <c r="M5169" s="89"/>
      <c r="N5169" s="264">
        <v>0</v>
      </c>
      <c r="O5169" s="264">
        <v>60</v>
      </c>
      <c r="P5169" s="89" t="s">
        <v>670</v>
      </c>
    </row>
    <row r="5170" spans="1:16" ht="51" hidden="1">
      <c r="A5170" s="261">
        <v>132</v>
      </c>
      <c r="B5170" s="89"/>
      <c r="C5170" s="262" t="s">
        <v>68</v>
      </c>
      <c r="D5170" s="84">
        <v>43664</v>
      </c>
      <c r="E5170" s="85" t="s">
        <v>9782</v>
      </c>
      <c r="F5170" s="85" t="s">
        <v>3</v>
      </c>
      <c r="G5170" s="85">
        <v>1760184</v>
      </c>
      <c r="H5170" s="89"/>
      <c r="I5170" s="263" t="s">
        <v>11340</v>
      </c>
      <c r="J5170" s="89"/>
      <c r="K5170" s="89"/>
      <c r="L5170" s="89"/>
      <c r="M5170" s="89"/>
      <c r="N5170" s="264">
        <v>0</v>
      </c>
      <c r="O5170" s="264">
        <v>13992</v>
      </c>
      <c r="P5170" s="89" t="s">
        <v>670</v>
      </c>
    </row>
    <row r="5171" spans="1:16" ht="63.75" hidden="1">
      <c r="A5171" s="261">
        <v>342</v>
      </c>
      <c r="B5171" s="89"/>
      <c r="C5171" s="262" t="s">
        <v>148</v>
      </c>
      <c r="D5171" s="84">
        <v>43664</v>
      </c>
      <c r="E5171" s="85" t="s">
        <v>9783</v>
      </c>
      <c r="F5171" s="85" t="s">
        <v>3</v>
      </c>
      <c r="G5171" s="85">
        <v>1760183</v>
      </c>
      <c r="H5171" s="89"/>
      <c r="I5171" s="263" t="s">
        <v>11341</v>
      </c>
      <c r="J5171" s="89"/>
      <c r="K5171" s="89"/>
      <c r="L5171" s="89"/>
      <c r="M5171" s="89"/>
      <c r="N5171" s="264">
        <v>0</v>
      </c>
      <c r="O5171" s="264">
        <v>333</v>
      </c>
      <c r="P5171" s="89" t="s">
        <v>670</v>
      </c>
    </row>
    <row r="5172" spans="1:16" ht="51" hidden="1">
      <c r="A5172" s="261">
        <v>342</v>
      </c>
      <c r="B5172" s="89"/>
      <c r="C5172" s="262" t="s">
        <v>148</v>
      </c>
      <c r="D5172" s="84">
        <v>43664</v>
      </c>
      <c r="E5172" s="85" t="s">
        <v>9784</v>
      </c>
      <c r="F5172" s="85" t="s">
        <v>3</v>
      </c>
      <c r="G5172" s="85">
        <v>1760181</v>
      </c>
      <c r="H5172" s="89"/>
      <c r="I5172" s="263" t="s">
        <v>11342</v>
      </c>
      <c r="J5172" s="89"/>
      <c r="K5172" s="89"/>
      <c r="L5172" s="89"/>
      <c r="M5172" s="89"/>
      <c r="N5172" s="264">
        <v>0</v>
      </c>
      <c r="O5172" s="264">
        <v>3707.4</v>
      </c>
      <c r="P5172" s="89" t="s">
        <v>670</v>
      </c>
    </row>
    <row r="5173" spans="1:16" ht="51" hidden="1">
      <c r="A5173" s="261">
        <v>593</v>
      </c>
      <c r="B5173" s="89"/>
      <c r="C5173" s="262" t="s">
        <v>612</v>
      </c>
      <c r="D5173" s="84">
        <v>43664</v>
      </c>
      <c r="E5173" s="85" t="s">
        <v>9785</v>
      </c>
      <c r="F5173" s="85" t="s">
        <v>3</v>
      </c>
      <c r="G5173" s="85">
        <v>1760180</v>
      </c>
      <c r="H5173" s="89"/>
      <c r="I5173" s="263" t="s">
        <v>11343</v>
      </c>
      <c r="J5173" s="89"/>
      <c r="K5173" s="89"/>
      <c r="L5173" s="89"/>
      <c r="M5173" s="89"/>
      <c r="N5173" s="264">
        <v>0</v>
      </c>
      <c r="O5173" s="264">
        <v>323</v>
      </c>
      <c r="P5173" s="89" t="s">
        <v>670</v>
      </c>
    </row>
    <row r="5174" spans="1:16" ht="51" hidden="1">
      <c r="A5174" s="261">
        <v>46</v>
      </c>
      <c r="B5174" s="89"/>
      <c r="C5174" s="262" t="s">
        <v>48</v>
      </c>
      <c r="D5174" s="84">
        <v>43664</v>
      </c>
      <c r="E5174" s="85" t="s">
        <v>9786</v>
      </c>
      <c r="F5174" s="85" t="s">
        <v>3</v>
      </c>
      <c r="G5174" s="85">
        <v>1760171</v>
      </c>
      <c r="H5174" s="89"/>
      <c r="I5174" s="263" t="s">
        <v>11344</v>
      </c>
      <c r="J5174" s="89"/>
      <c r="K5174" s="89"/>
      <c r="L5174" s="89"/>
      <c r="M5174" s="89"/>
      <c r="N5174" s="264">
        <v>0</v>
      </c>
      <c r="O5174" s="264">
        <v>1000</v>
      </c>
      <c r="P5174" s="89" t="s">
        <v>670</v>
      </c>
    </row>
    <row r="5175" spans="1:16" ht="38.25" hidden="1">
      <c r="A5175" s="261" t="s">
        <v>565</v>
      </c>
      <c r="B5175" s="89"/>
      <c r="C5175" s="262" t="s">
        <v>615</v>
      </c>
      <c r="D5175" s="84">
        <v>43664</v>
      </c>
      <c r="E5175" s="85" t="s">
        <v>9787</v>
      </c>
      <c r="F5175" s="85" t="s">
        <v>3</v>
      </c>
      <c r="G5175" s="85">
        <v>1760150</v>
      </c>
      <c r="H5175" s="89"/>
      <c r="I5175" s="263" t="s">
        <v>11345</v>
      </c>
      <c r="J5175" s="89"/>
      <c r="K5175" s="89"/>
      <c r="L5175" s="89"/>
      <c r="M5175" s="89"/>
      <c r="N5175" s="264">
        <v>0</v>
      </c>
      <c r="O5175" s="264">
        <v>160</v>
      </c>
      <c r="P5175" s="89" t="s">
        <v>670</v>
      </c>
    </row>
    <row r="5176" spans="1:16" ht="38.25" hidden="1">
      <c r="A5176" s="261" t="s">
        <v>565</v>
      </c>
      <c r="B5176" s="89"/>
      <c r="C5176" s="262" t="s">
        <v>615</v>
      </c>
      <c r="D5176" s="84">
        <v>43664</v>
      </c>
      <c r="E5176" s="85" t="s">
        <v>9788</v>
      </c>
      <c r="F5176" s="85" t="s">
        <v>3</v>
      </c>
      <c r="G5176" s="85">
        <v>1760147</v>
      </c>
      <c r="H5176" s="89"/>
      <c r="I5176" s="263" t="s">
        <v>11345</v>
      </c>
      <c r="J5176" s="89"/>
      <c r="K5176" s="89"/>
      <c r="L5176" s="89"/>
      <c r="M5176" s="89"/>
      <c r="N5176" s="264">
        <v>0</v>
      </c>
      <c r="O5176" s="264">
        <v>60</v>
      </c>
      <c r="P5176" s="89" t="s">
        <v>670</v>
      </c>
    </row>
    <row r="5177" spans="1:16" ht="51" hidden="1">
      <c r="A5177" s="261" t="s">
        <v>565</v>
      </c>
      <c r="B5177" s="89"/>
      <c r="C5177" s="262" t="s">
        <v>615</v>
      </c>
      <c r="D5177" s="84">
        <v>43664</v>
      </c>
      <c r="E5177" s="85" t="s">
        <v>9789</v>
      </c>
      <c r="F5177" s="85" t="s">
        <v>3</v>
      </c>
      <c r="G5177" s="85">
        <v>1760130</v>
      </c>
      <c r="H5177" s="89"/>
      <c r="I5177" s="263" t="s">
        <v>11346</v>
      </c>
      <c r="J5177" s="89"/>
      <c r="K5177" s="89"/>
      <c r="L5177" s="89"/>
      <c r="M5177" s="89"/>
      <c r="N5177" s="264">
        <v>0</v>
      </c>
      <c r="O5177" s="264">
        <v>1130.3</v>
      </c>
      <c r="P5177" s="89" t="s">
        <v>670</v>
      </c>
    </row>
    <row r="5178" spans="1:16" ht="63.75" hidden="1">
      <c r="A5178" s="261">
        <v>660</v>
      </c>
      <c r="B5178" s="89"/>
      <c r="C5178" s="262" t="s">
        <v>188</v>
      </c>
      <c r="D5178" s="84">
        <v>43664</v>
      </c>
      <c r="E5178" s="85" t="s">
        <v>9790</v>
      </c>
      <c r="F5178" s="85" t="s">
        <v>3</v>
      </c>
      <c r="G5178" s="85">
        <v>1760116</v>
      </c>
      <c r="H5178" s="89"/>
      <c r="I5178" s="263" t="s">
        <v>11347</v>
      </c>
      <c r="J5178" s="89"/>
      <c r="K5178" s="89"/>
      <c r="L5178" s="89"/>
      <c r="M5178" s="89"/>
      <c r="N5178" s="264">
        <v>0</v>
      </c>
      <c r="O5178" s="264">
        <v>193</v>
      </c>
      <c r="P5178" s="89" t="s">
        <v>670</v>
      </c>
    </row>
    <row r="5179" spans="1:16" ht="51" hidden="1">
      <c r="A5179" s="261">
        <v>46</v>
      </c>
      <c r="B5179" s="89"/>
      <c r="C5179" s="262" t="s">
        <v>48</v>
      </c>
      <c r="D5179" s="84">
        <v>43664</v>
      </c>
      <c r="E5179" s="85" t="s">
        <v>9791</v>
      </c>
      <c r="F5179" s="85" t="s">
        <v>3</v>
      </c>
      <c r="G5179" s="85">
        <v>1760104</v>
      </c>
      <c r="H5179" s="89"/>
      <c r="I5179" s="263" t="s">
        <v>11348</v>
      </c>
      <c r="J5179" s="89"/>
      <c r="K5179" s="89"/>
      <c r="L5179" s="89"/>
      <c r="M5179" s="89"/>
      <c r="N5179" s="264">
        <v>0</v>
      </c>
      <c r="O5179" s="264">
        <v>5000</v>
      </c>
      <c r="P5179" s="89" t="s">
        <v>670</v>
      </c>
    </row>
    <row r="5180" spans="1:16" ht="51" hidden="1">
      <c r="A5180" s="261">
        <v>592</v>
      </c>
      <c r="B5180" s="89"/>
      <c r="C5180" s="262" t="s">
        <v>645</v>
      </c>
      <c r="D5180" s="84">
        <v>43664</v>
      </c>
      <c r="E5180" s="85" t="s">
        <v>9792</v>
      </c>
      <c r="F5180" s="85" t="s">
        <v>3</v>
      </c>
      <c r="G5180" s="85">
        <v>1760290</v>
      </c>
      <c r="H5180" s="89"/>
      <c r="I5180" s="263" t="s">
        <v>11349</v>
      </c>
      <c r="J5180" s="89"/>
      <c r="K5180" s="89"/>
      <c r="L5180" s="89"/>
      <c r="M5180" s="89"/>
      <c r="N5180" s="264">
        <v>0</v>
      </c>
      <c r="O5180" s="264">
        <v>60</v>
      </c>
      <c r="P5180" s="89" t="s">
        <v>670</v>
      </c>
    </row>
    <row r="5181" spans="1:16" ht="63.75" hidden="1">
      <c r="A5181" s="261">
        <v>592</v>
      </c>
      <c r="B5181" s="89"/>
      <c r="C5181" s="262" t="s">
        <v>645</v>
      </c>
      <c r="D5181" s="84">
        <v>43664</v>
      </c>
      <c r="E5181" s="85" t="s">
        <v>9793</v>
      </c>
      <c r="F5181" s="85" t="s">
        <v>3</v>
      </c>
      <c r="G5181" s="85">
        <v>1760289</v>
      </c>
      <c r="H5181" s="89"/>
      <c r="I5181" s="263" t="s">
        <v>11350</v>
      </c>
      <c r="J5181" s="89"/>
      <c r="K5181" s="89"/>
      <c r="L5181" s="89"/>
      <c r="M5181" s="89"/>
      <c r="N5181" s="264">
        <v>0</v>
      </c>
      <c r="O5181" s="264">
        <v>1042</v>
      </c>
      <c r="P5181" s="89" t="s">
        <v>670</v>
      </c>
    </row>
    <row r="5182" spans="1:16" ht="51" hidden="1">
      <c r="A5182" s="261">
        <v>592</v>
      </c>
      <c r="B5182" s="89"/>
      <c r="C5182" s="262" t="s">
        <v>645</v>
      </c>
      <c r="D5182" s="84">
        <v>43664</v>
      </c>
      <c r="E5182" s="85" t="s">
        <v>9794</v>
      </c>
      <c r="F5182" s="85" t="s">
        <v>3</v>
      </c>
      <c r="G5182" s="85">
        <v>1760288</v>
      </c>
      <c r="H5182" s="89"/>
      <c r="I5182" s="263" t="s">
        <v>11351</v>
      </c>
      <c r="J5182" s="89"/>
      <c r="K5182" s="89"/>
      <c r="L5182" s="89"/>
      <c r="M5182" s="89"/>
      <c r="N5182" s="264">
        <v>0</v>
      </c>
      <c r="O5182" s="264">
        <v>71919</v>
      </c>
      <c r="P5182" s="89" t="s">
        <v>670</v>
      </c>
    </row>
    <row r="5183" spans="1:16" ht="51" hidden="1">
      <c r="A5183" s="261">
        <v>592</v>
      </c>
      <c r="B5183" s="89"/>
      <c r="C5183" s="262" t="s">
        <v>645</v>
      </c>
      <c r="D5183" s="84">
        <v>43664</v>
      </c>
      <c r="E5183" s="85" t="s">
        <v>9795</v>
      </c>
      <c r="F5183" s="85" t="s">
        <v>3</v>
      </c>
      <c r="G5183" s="85">
        <v>1760287</v>
      </c>
      <c r="H5183" s="89"/>
      <c r="I5183" s="263" t="s">
        <v>5425</v>
      </c>
      <c r="J5183" s="89"/>
      <c r="K5183" s="89"/>
      <c r="L5183" s="89"/>
      <c r="M5183" s="89"/>
      <c r="N5183" s="264">
        <v>0</v>
      </c>
      <c r="O5183" s="264">
        <v>13520</v>
      </c>
      <c r="P5183" s="89" t="s">
        <v>670</v>
      </c>
    </row>
    <row r="5184" spans="1:16" ht="51" hidden="1">
      <c r="A5184" s="261" t="s">
        <v>565</v>
      </c>
      <c r="B5184" s="89"/>
      <c r="C5184" s="262" t="s">
        <v>615</v>
      </c>
      <c r="D5184" s="84">
        <v>43664</v>
      </c>
      <c r="E5184" s="85" t="s">
        <v>9796</v>
      </c>
      <c r="F5184" s="85" t="s">
        <v>3</v>
      </c>
      <c r="G5184" s="85">
        <v>1760267</v>
      </c>
      <c r="H5184" s="89"/>
      <c r="I5184" s="263" t="s">
        <v>11352</v>
      </c>
      <c r="J5184" s="89"/>
      <c r="K5184" s="89"/>
      <c r="L5184" s="89"/>
      <c r="M5184" s="89"/>
      <c r="N5184" s="264">
        <v>0</v>
      </c>
      <c r="O5184" s="264">
        <v>707.03</v>
      </c>
      <c r="P5184" s="89" t="s">
        <v>670</v>
      </c>
    </row>
    <row r="5185" spans="1:16" ht="51" hidden="1">
      <c r="A5185" s="261" t="s">
        <v>565</v>
      </c>
      <c r="B5185" s="89"/>
      <c r="C5185" s="262" t="s">
        <v>615</v>
      </c>
      <c r="D5185" s="84">
        <v>43664</v>
      </c>
      <c r="E5185" s="85" t="s">
        <v>9797</v>
      </c>
      <c r="F5185" s="85" t="s">
        <v>3</v>
      </c>
      <c r="G5185" s="85">
        <v>1760265</v>
      </c>
      <c r="H5185" s="89"/>
      <c r="I5185" s="263" t="s">
        <v>11353</v>
      </c>
      <c r="J5185" s="89"/>
      <c r="K5185" s="89"/>
      <c r="L5185" s="89"/>
      <c r="M5185" s="89"/>
      <c r="N5185" s="264">
        <v>0</v>
      </c>
      <c r="O5185" s="264">
        <v>1064.56</v>
      </c>
      <c r="P5185" s="89" t="s">
        <v>670</v>
      </c>
    </row>
    <row r="5186" spans="1:16" ht="51" hidden="1">
      <c r="A5186" s="261">
        <v>70</v>
      </c>
      <c r="B5186" s="89"/>
      <c r="C5186" s="262" t="s">
        <v>53</v>
      </c>
      <c r="D5186" s="84">
        <v>43664</v>
      </c>
      <c r="E5186" s="85" t="s">
        <v>9798</v>
      </c>
      <c r="F5186" s="85" t="s">
        <v>3</v>
      </c>
      <c r="G5186" s="85">
        <v>1760245</v>
      </c>
      <c r="H5186" s="89"/>
      <c r="I5186" s="263" t="s">
        <v>11354</v>
      </c>
      <c r="J5186" s="89"/>
      <c r="K5186" s="89"/>
      <c r="L5186" s="89"/>
      <c r="M5186" s="89"/>
      <c r="N5186" s="264">
        <v>0</v>
      </c>
      <c r="O5186" s="264">
        <v>20</v>
      </c>
      <c r="P5186" s="89" t="s">
        <v>670</v>
      </c>
    </row>
    <row r="5187" spans="1:16" ht="51" hidden="1">
      <c r="A5187" s="261" t="s">
        <v>565</v>
      </c>
      <c r="B5187" s="89"/>
      <c r="C5187" s="262" t="s">
        <v>615</v>
      </c>
      <c r="D5187" s="84">
        <v>43664</v>
      </c>
      <c r="E5187" s="85" t="s">
        <v>9799</v>
      </c>
      <c r="F5187" s="85" t="s">
        <v>3</v>
      </c>
      <c r="G5187" s="85">
        <v>1760217</v>
      </c>
      <c r="H5187" s="89"/>
      <c r="I5187" s="263" t="s">
        <v>11355</v>
      </c>
      <c r="J5187" s="89"/>
      <c r="K5187" s="89"/>
      <c r="L5187" s="89"/>
      <c r="M5187" s="89"/>
      <c r="N5187" s="264">
        <v>0</v>
      </c>
      <c r="O5187" s="264">
        <v>742</v>
      </c>
      <c r="P5187" s="89" t="s">
        <v>670</v>
      </c>
    </row>
    <row r="5188" spans="1:16" ht="38.25" hidden="1">
      <c r="A5188" s="261" t="s">
        <v>565</v>
      </c>
      <c r="B5188" s="89"/>
      <c r="C5188" s="262" t="s">
        <v>615</v>
      </c>
      <c r="D5188" s="84">
        <v>43664</v>
      </c>
      <c r="E5188" s="85" t="s">
        <v>9800</v>
      </c>
      <c r="F5188" s="85" t="s">
        <v>3</v>
      </c>
      <c r="G5188" s="85">
        <v>1760215</v>
      </c>
      <c r="H5188" s="89"/>
      <c r="I5188" s="263" t="s">
        <v>11356</v>
      </c>
      <c r="J5188" s="89"/>
      <c r="K5188" s="89"/>
      <c r="L5188" s="89"/>
      <c r="M5188" s="89"/>
      <c r="N5188" s="264">
        <v>0</v>
      </c>
      <c r="O5188" s="264">
        <v>748</v>
      </c>
      <c r="P5188" s="89" t="s">
        <v>670</v>
      </c>
    </row>
    <row r="5189" spans="1:16" ht="51" hidden="1">
      <c r="A5189" s="261">
        <v>47</v>
      </c>
      <c r="B5189" s="89"/>
      <c r="C5189" s="262" t="s">
        <v>49</v>
      </c>
      <c r="D5189" s="84">
        <v>43664</v>
      </c>
      <c r="E5189" s="85" t="s">
        <v>9801</v>
      </c>
      <c r="F5189" s="85" t="s">
        <v>3</v>
      </c>
      <c r="G5189" s="85">
        <v>1760207</v>
      </c>
      <c r="H5189" s="89"/>
      <c r="I5189" s="263" t="s">
        <v>11357</v>
      </c>
      <c r="J5189" s="89"/>
      <c r="K5189" s="89"/>
      <c r="L5189" s="89"/>
      <c r="M5189" s="89"/>
      <c r="N5189" s="264">
        <v>0</v>
      </c>
      <c r="O5189" s="264">
        <v>355.91</v>
      </c>
      <c r="P5189" s="89" t="s">
        <v>670</v>
      </c>
    </row>
    <row r="5190" spans="1:16" ht="63.75" hidden="1">
      <c r="A5190" s="261">
        <v>313</v>
      </c>
      <c r="B5190" s="89"/>
      <c r="C5190" s="262" t="s">
        <v>144</v>
      </c>
      <c r="D5190" s="84">
        <v>43664</v>
      </c>
      <c r="E5190" s="85" t="s">
        <v>9802</v>
      </c>
      <c r="F5190" s="85" t="s">
        <v>3</v>
      </c>
      <c r="G5190" s="85">
        <v>1760143</v>
      </c>
      <c r="H5190" s="89"/>
      <c r="I5190" s="263" t="s">
        <v>11358</v>
      </c>
      <c r="J5190" s="89"/>
      <c r="K5190" s="89"/>
      <c r="L5190" s="89"/>
      <c r="M5190" s="89"/>
      <c r="N5190" s="264">
        <v>0</v>
      </c>
      <c r="O5190" s="264">
        <v>25110.16</v>
      </c>
      <c r="P5190" s="89" t="s">
        <v>670</v>
      </c>
    </row>
    <row r="5191" spans="1:16" ht="51" hidden="1">
      <c r="A5191" s="261">
        <v>314</v>
      </c>
      <c r="B5191" s="89"/>
      <c r="C5191" s="262" t="s">
        <v>145</v>
      </c>
      <c r="D5191" s="84">
        <v>43664</v>
      </c>
      <c r="E5191" s="85" t="s">
        <v>9803</v>
      </c>
      <c r="F5191" s="85" t="s">
        <v>3</v>
      </c>
      <c r="G5191" s="85">
        <v>1760142</v>
      </c>
      <c r="H5191" s="89"/>
      <c r="I5191" s="263" t="s">
        <v>11359</v>
      </c>
      <c r="J5191" s="89"/>
      <c r="K5191" s="89"/>
      <c r="L5191" s="89"/>
      <c r="M5191" s="89"/>
      <c r="N5191" s="264">
        <v>0</v>
      </c>
      <c r="O5191" s="264">
        <v>722.69</v>
      </c>
      <c r="P5191" s="89" t="s">
        <v>670</v>
      </c>
    </row>
    <row r="5192" spans="1:16" ht="51" hidden="1">
      <c r="A5192" s="261">
        <v>52</v>
      </c>
      <c r="B5192" s="89"/>
      <c r="C5192" s="262" t="s">
        <v>51</v>
      </c>
      <c r="D5192" s="84">
        <v>43664</v>
      </c>
      <c r="E5192" s="85" t="s">
        <v>9804</v>
      </c>
      <c r="F5192" s="85" t="s">
        <v>3</v>
      </c>
      <c r="G5192" s="85">
        <v>1760133</v>
      </c>
      <c r="H5192" s="89"/>
      <c r="I5192" s="263" t="s">
        <v>11360</v>
      </c>
      <c r="J5192" s="89"/>
      <c r="K5192" s="89"/>
      <c r="L5192" s="89"/>
      <c r="M5192" s="89"/>
      <c r="N5192" s="264">
        <v>0</v>
      </c>
      <c r="O5192" s="264">
        <v>21000</v>
      </c>
      <c r="P5192" s="89" t="s">
        <v>670</v>
      </c>
    </row>
    <row r="5193" spans="1:16" ht="63.75" hidden="1">
      <c r="A5193" s="261">
        <v>46</v>
      </c>
      <c r="B5193" s="89"/>
      <c r="C5193" s="262" t="s">
        <v>48</v>
      </c>
      <c r="D5193" s="84">
        <v>43664</v>
      </c>
      <c r="E5193" s="85" t="s">
        <v>9805</v>
      </c>
      <c r="F5193" s="85" t="s">
        <v>3</v>
      </c>
      <c r="G5193" s="85">
        <v>1760084</v>
      </c>
      <c r="H5193" s="89"/>
      <c r="I5193" s="263" t="s">
        <v>11361</v>
      </c>
      <c r="J5193" s="89"/>
      <c r="K5193" s="89"/>
      <c r="L5193" s="89"/>
      <c r="M5193" s="89"/>
      <c r="N5193" s="264">
        <v>0</v>
      </c>
      <c r="O5193" s="264">
        <v>10030.280000000001</v>
      </c>
      <c r="P5193" s="89" t="s">
        <v>670</v>
      </c>
    </row>
    <row r="5194" spans="1:16" ht="63.75" hidden="1">
      <c r="A5194" s="261">
        <v>46</v>
      </c>
      <c r="B5194" s="89"/>
      <c r="C5194" s="262" t="s">
        <v>48</v>
      </c>
      <c r="D5194" s="84">
        <v>43664</v>
      </c>
      <c r="E5194" s="85" t="s">
        <v>9806</v>
      </c>
      <c r="F5194" s="85" t="s">
        <v>3</v>
      </c>
      <c r="G5194" s="85">
        <v>1760082</v>
      </c>
      <c r="H5194" s="89"/>
      <c r="I5194" s="263" t="s">
        <v>11362</v>
      </c>
      <c r="J5194" s="89"/>
      <c r="K5194" s="89"/>
      <c r="L5194" s="89"/>
      <c r="M5194" s="89"/>
      <c r="N5194" s="264">
        <v>0</v>
      </c>
      <c r="O5194" s="264">
        <v>10102.68</v>
      </c>
      <c r="P5194" s="89" t="s">
        <v>670</v>
      </c>
    </row>
    <row r="5195" spans="1:16" ht="63.75" hidden="1">
      <c r="A5195" s="261">
        <v>46</v>
      </c>
      <c r="B5195" s="89"/>
      <c r="C5195" s="262" t="s">
        <v>48</v>
      </c>
      <c r="D5195" s="84">
        <v>43664</v>
      </c>
      <c r="E5195" s="85" t="s">
        <v>9807</v>
      </c>
      <c r="F5195" s="85" t="s">
        <v>3</v>
      </c>
      <c r="G5195" s="85">
        <v>1760079</v>
      </c>
      <c r="H5195" s="89"/>
      <c r="I5195" s="263" t="s">
        <v>11363</v>
      </c>
      <c r="J5195" s="89"/>
      <c r="K5195" s="89"/>
      <c r="L5195" s="89"/>
      <c r="M5195" s="89"/>
      <c r="N5195" s="264">
        <v>0</v>
      </c>
      <c r="O5195" s="264">
        <v>8702.83</v>
      </c>
      <c r="P5195" s="89" t="s">
        <v>670</v>
      </c>
    </row>
    <row r="5196" spans="1:16" ht="51" hidden="1">
      <c r="A5196" s="261">
        <v>46</v>
      </c>
      <c r="B5196" s="89"/>
      <c r="C5196" s="262" t="s">
        <v>48</v>
      </c>
      <c r="D5196" s="84">
        <v>43664</v>
      </c>
      <c r="E5196" s="85" t="s">
        <v>9808</v>
      </c>
      <c r="F5196" s="85" t="s">
        <v>3</v>
      </c>
      <c r="G5196" s="85">
        <v>1760076</v>
      </c>
      <c r="H5196" s="89"/>
      <c r="I5196" s="263" t="s">
        <v>11364</v>
      </c>
      <c r="J5196" s="89"/>
      <c r="K5196" s="89"/>
      <c r="L5196" s="89"/>
      <c r="M5196" s="89"/>
      <c r="N5196" s="264">
        <v>0</v>
      </c>
      <c r="O5196" s="264">
        <v>515.20000000000005</v>
      </c>
      <c r="P5196" s="89" t="s">
        <v>670</v>
      </c>
    </row>
    <row r="5197" spans="1:16" ht="63.75" hidden="1">
      <c r="A5197" s="261">
        <v>46</v>
      </c>
      <c r="B5197" s="89"/>
      <c r="C5197" s="262" t="s">
        <v>48</v>
      </c>
      <c r="D5197" s="84">
        <v>43664</v>
      </c>
      <c r="E5197" s="85" t="s">
        <v>9809</v>
      </c>
      <c r="F5197" s="85" t="s">
        <v>3</v>
      </c>
      <c r="G5197" s="85">
        <v>1760075</v>
      </c>
      <c r="H5197" s="89"/>
      <c r="I5197" s="263" t="s">
        <v>11365</v>
      </c>
      <c r="J5197" s="89"/>
      <c r="K5197" s="89"/>
      <c r="L5197" s="89"/>
      <c r="M5197" s="89"/>
      <c r="N5197" s="264">
        <v>0</v>
      </c>
      <c r="O5197" s="264">
        <v>718258.71</v>
      </c>
      <c r="P5197" s="89" t="s">
        <v>670</v>
      </c>
    </row>
    <row r="5198" spans="1:16" ht="51" hidden="1">
      <c r="A5198" s="261">
        <v>86</v>
      </c>
      <c r="B5198" s="89"/>
      <c r="C5198" s="262" t="s">
        <v>56</v>
      </c>
      <c r="D5198" s="84">
        <v>43664</v>
      </c>
      <c r="E5198" s="85" t="s">
        <v>9810</v>
      </c>
      <c r="F5198" s="85" t="s">
        <v>3</v>
      </c>
      <c r="G5198" s="85">
        <v>1760068</v>
      </c>
      <c r="H5198" s="89"/>
      <c r="I5198" s="263" t="s">
        <v>11366</v>
      </c>
      <c r="J5198" s="89"/>
      <c r="K5198" s="89"/>
      <c r="L5198" s="89"/>
      <c r="M5198" s="89"/>
      <c r="N5198" s="264">
        <v>0</v>
      </c>
      <c r="O5198" s="264">
        <v>2600</v>
      </c>
      <c r="P5198" s="89" t="s">
        <v>670</v>
      </c>
    </row>
    <row r="5199" spans="1:16" ht="51" hidden="1">
      <c r="A5199" s="261">
        <v>46</v>
      </c>
      <c r="B5199" s="89"/>
      <c r="C5199" s="262" t="s">
        <v>48</v>
      </c>
      <c r="D5199" s="84">
        <v>43664</v>
      </c>
      <c r="E5199" s="85" t="s">
        <v>9811</v>
      </c>
      <c r="F5199" s="85" t="s">
        <v>3</v>
      </c>
      <c r="G5199" s="85">
        <v>1760100</v>
      </c>
      <c r="H5199" s="89"/>
      <c r="I5199" s="263" t="s">
        <v>11367</v>
      </c>
      <c r="J5199" s="89"/>
      <c r="K5199" s="89"/>
      <c r="L5199" s="89"/>
      <c r="M5199" s="89"/>
      <c r="N5199" s="264">
        <v>0</v>
      </c>
      <c r="O5199" s="264">
        <v>10000</v>
      </c>
      <c r="P5199" s="89" t="s">
        <v>670</v>
      </c>
    </row>
    <row r="5200" spans="1:16" ht="38.25" hidden="1">
      <c r="A5200" s="261" t="s">
        <v>565</v>
      </c>
      <c r="B5200" s="89"/>
      <c r="C5200" s="262" t="s">
        <v>615</v>
      </c>
      <c r="D5200" s="84">
        <v>43664</v>
      </c>
      <c r="E5200" s="85" t="s">
        <v>9812</v>
      </c>
      <c r="F5200" s="85" t="s">
        <v>3</v>
      </c>
      <c r="G5200" s="85">
        <v>1760078</v>
      </c>
      <c r="H5200" s="89"/>
      <c r="I5200" s="263" t="s">
        <v>11368</v>
      </c>
      <c r="J5200" s="89"/>
      <c r="K5200" s="89"/>
      <c r="L5200" s="89"/>
      <c r="M5200" s="89"/>
      <c r="N5200" s="264">
        <v>0</v>
      </c>
      <c r="O5200" s="264">
        <v>2600</v>
      </c>
      <c r="P5200" s="89" t="s">
        <v>670</v>
      </c>
    </row>
    <row r="5201" spans="1:16" ht="51" hidden="1">
      <c r="A5201" s="261">
        <v>47</v>
      </c>
      <c r="B5201" s="89"/>
      <c r="C5201" s="262" t="s">
        <v>49</v>
      </c>
      <c r="D5201" s="84">
        <v>43664</v>
      </c>
      <c r="E5201" s="85" t="s">
        <v>9813</v>
      </c>
      <c r="F5201" s="85" t="s">
        <v>3</v>
      </c>
      <c r="G5201" s="85">
        <v>1760072</v>
      </c>
      <c r="H5201" s="89"/>
      <c r="I5201" s="263" t="s">
        <v>11369</v>
      </c>
      <c r="J5201" s="89"/>
      <c r="K5201" s="89"/>
      <c r="L5201" s="89"/>
      <c r="M5201" s="89"/>
      <c r="N5201" s="264">
        <v>0</v>
      </c>
      <c r="O5201" s="264">
        <v>182.08</v>
      </c>
      <c r="P5201" s="89" t="s">
        <v>670</v>
      </c>
    </row>
    <row r="5202" spans="1:16" ht="38.25" hidden="1">
      <c r="A5202" s="261">
        <v>70</v>
      </c>
      <c r="B5202" s="89"/>
      <c r="C5202" s="262" t="s">
        <v>53</v>
      </c>
      <c r="D5202" s="84">
        <v>43664</v>
      </c>
      <c r="E5202" s="85" t="s">
        <v>9814</v>
      </c>
      <c r="F5202" s="85" t="s">
        <v>3</v>
      </c>
      <c r="G5202" s="85">
        <v>1760035</v>
      </c>
      <c r="H5202" s="89"/>
      <c r="I5202" s="263" t="s">
        <v>11370</v>
      </c>
      <c r="J5202" s="89"/>
      <c r="K5202" s="89"/>
      <c r="L5202" s="89"/>
      <c r="M5202" s="89"/>
      <c r="N5202" s="264">
        <v>0</v>
      </c>
      <c r="O5202" s="264">
        <v>371</v>
      </c>
      <c r="P5202" s="89" t="s">
        <v>670</v>
      </c>
    </row>
    <row r="5203" spans="1:16" ht="51" hidden="1">
      <c r="A5203" s="261" t="s">
        <v>565</v>
      </c>
      <c r="B5203" s="89"/>
      <c r="C5203" s="262" t="s">
        <v>615</v>
      </c>
      <c r="D5203" s="84">
        <v>43664</v>
      </c>
      <c r="E5203" s="85" t="s">
        <v>9815</v>
      </c>
      <c r="F5203" s="85" t="s">
        <v>3</v>
      </c>
      <c r="G5203" s="85">
        <v>1760032</v>
      </c>
      <c r="H5203" s="89"/>
      <c r="I5203" s="263" t="s">
        <v>11371</v>
      </c>
      <c r="J5203" s="89"/>
      <c r="K5203" s="89"/>
      <c r="L5203" s="89"/>
      <c r="M5203" s="89"/>
      <c r="N5203" s="264">
        <v>0</v>
      </c>
      <c r="O5203" s="264">
        <v>92.600000000000009</v>
      </c>
      <c r="P5203" s="89" t="s">
        <v>670</v>
      </c>
    </row>
    <row r="5204" spans="1:16" ht="51" hidden="1">
      <c r="A5204" s="261">
        <v>526</v>
      </c>
      <c r="B5204" s="89"/>
      <c r="C5204" s="262" t="s">
        <v>610</v>
      </c>
      <c r="D5204" s="84">
        <v>43664</v>
      </c>
      <c r="E5204" s="85" t="s">
        <v>9816</v>
      </c>
      <c r="F5204" s="85" t="s">
        <v>3</v>
      </c>
      <c r="G5204" s="85">
        <v>1760029</v>
      </c>
      <c r="H5204" s="89"/>
      <c r="I5204" s="263" t="s">
        <v>11372</v>
      </c>
      <c r="J5204" s="89"/>
      <c r="K5204" s="89"/>
      <c r="L5204" s="89"/>
      <c r="M5204" s="89"/>
      <c r="N5204" s="264">
        <v>0</v>
      </c>
      <c r="O5204" s="264">
        <v>154.26</v>
      </c>
      <c r="P5204" s="89" t="s">
        <v>670</v>
      </c>
    </row>
    <row r="5205" spans="1:16" ht="51" hidden="1">
      <c r="A5205" s="261">
        <v>526</v>
      </c>
      <c r="B5205" s="89"/>
      <c r="C5205" s="262" t="s">
        <v>610</v>
      </c>
      <c r="D5205" s="84">
        <v>43664</v>
      </c>
      <c r="E5205" s="85" t="s">
        <v>9817</v>
      </c>
      <c r="F5205" s="85" t="s">
        <v>3</v>
      </c>
      <c r="G5205" s="85">
        <v>1760014</v>
      </c>
      <c r="H5205" s="89"/>
      <c r="I5205" s="263" t="s">
        <v>7070</v>
      </c>
      <c r="J5205" s="89"/>
      <c r="K5205" s="89"/>
      <c r="L5205" s="89"/>
      <c r="M5205" s="89"/>
      <c r="N5205" s="264">
        <v>0</v>
      </c>
      <c r="O5205" s="264">
        <v>14.93</v>
      </c>
      <c r="P5205" s="89" t="s">
        <v>670</v>
      </c>
    </row>
    <row r="5206" spans="1:16" ht="51" hidden="1">
      <c r="A5206" s="261">
        <v>526</v>
      </c>
      <c r="B5206" s="89"/>
      <c r="C5206" s="262" t="s">
        <v>610</v>
      </c>
      <c r="D5206" s="84">
        <v>43664</v>
      </c>
      <c r="E5206" s="85" t="s">
        <v>9818</v>
      </c>
      <c r="F5206" s="85" t="s">
        <v>3</v>
      </c>
      <c r="G5206" s="85">
        <v>1760013</v>
      </c>
      <c r="H5206" s="89"/>
      <c r="I5206" s="263" t="s">
        <v>7070</v>
      </c>
      <c r="J5206" s="89"/>
      <c r="K5206" s="89"/>
      <c r="L5206" s="89"/>
      <c r="M5206" s="89"/>
      <c r="N5206" s="264">
        <v>0</v>
      </c>
      <c r="O5206" s="264">
        <v>119.89</v>
      </c>
      <c r="P5206" s="89" t="s">
        <v>670</v>
      </c>
    </row>
    <row r="5207" spans="1:16" ht="51" hidden="1">
      <c r="A5207" s="261">
        <v>132</v>
      </c>
      <c r="B5207" s="89"/>
      <c r="C5207" s="262" t="s">
        <v>68</v>
      </c>
      <c r="D5207" s="84">
        <v>43664</v>
      </c>
      <c r="E5207" s="85" t="s">
        <v>9819</v>
      </c>
      <c r="F5207" s="85" t="s">
        <v>3</v>
      </c>
      <c r="G5207" s="85">
        <v>1760170</v>
      </c>
      <c r="H5207" s="89"/>
      <c r="I5207" s="263" t="s">
        <v>11373</v>
      </c>
      <c r="J5207" s="89"/>
      <c r="K5207" s="89"/>
      <c r="L5207" s="89"/>
      <c r="M5207" s="89"/>
      <c r="N5207" s="264">
        <v>0</v>
      </c>
      <c r="O5207" s="264">
        <v>1975800</v>
      </c>
      <c r="P5207" s="89" t="s">
        <v>670</v>
      </c>
    </row>
    <row r="5208" spans="1:16" ht="51" hidden="1">
      <c r="A5208" s="261">
        <v>578</v>
      </c>
      <c r="B5208" s="89"/>
      <c r="C5208" s="262" t="s">
        <v>179</v>
      </c>
      <c r="D5208" s="84">
        <v>43664</v>
      </c>
      <c r="E5208" s="85" t="s">
        <v>9820</v>
      </c>
      <c r="F5208" s="85" t="s">
        <v>3</v>
      </c>
      <c r="G5208" s="85">
        <v>1760161</v>
      </c>
      <c r="H5208" s="89"/>
      <c r="I5208" s="263" t="s">
        <v>11374</v>
      </c>
      <c r="J5208" s="89"/>
      <c r="K5208" s="89"/>
      <c r="L5208" s="89"/>
      <c r="M5208" s="89"/>
      <c r="N5208" s="264">
        <v>0</v>
      </c>
      <c r="O5208" s="264">
        <v>14500.91</v>
      </c>
      <c r="P5208" s="89" t="s">
        <v>670</v>
      </c>
    </row>
    <row r="5209" spans="1:16" ht="51" hidden="1">
      <c r="A5209" s="261">
        <v>206</v>
      </c>
      <c r="B5209" s="89"/>
      <c r="C5209" s="262" t="s">
        <v>97</v>
      </c>
      <c r="D5209" s="84">
        <v>43664</v>
      </c>
      <c r="E5209" s="85" t="s">
        <v>9821</v>
      </c>
      <c r="F5209" s="85" t="s">
        <v>3</v>
      </c>
      <c r="G5209" s="85">
        <v>1760152</v>
      </c>
      <c r="H5209" s="89"/>
      <c r="I5209" s="263" t="s">
        <v>11375</v>
      </c>
      <c r="J5209" s="89"/>
      <c r="K5209" s="89"/>
      <c r="L5209" s="89"/>
      <c r="M5209" s="89"/>
      <c r="N5209" s="264">
        <v>0</v>
      </c>
      <c r="O5209" s="264">
        <v>20</v>
      </c>
      <c r="P5209" s="89" t="s">
        <v>670</v>
      </c>
    </row>
    <row r="5210" spans="1:16" ht="51" hidden="1">
      <c r="A5210" s="261">
        <v>314</v>
      </c>
      <c r="B5210" s="89"/>
      <c r="C5210" s="262" t="s">
        <v>145</v>
      </c>
      <c r="D5210" s="84">
        <v>43664</v>
      </c>
      <c r="E5210" s="85" t="s">
        <v>9822</v>
      </c>
      <c r="F5210" s="85" t="s">
        <v>3</v>
      </c>
      <c r="G5210" s="85">
        <v>1760151</v>
      </c>
      <c r="H5210" s="89"/>
      <c r="I5210" s="263" t="s">
        <v>11376</v>
      </c>
      <c r="J5210" s="89"/>
      <c r="K5210" s="89"/>
      <c r="L5210" s="89"/>
      <c r="M5210" s="89"/>
      <c r="N5210" s="264">
        <v>0</v>
      </c>
      <c r="O5210" s="264">
        <v>746.78</v>
      </c>
      <c r="P5210" s="89" t="s">
        <v>670</v>
      </c>
    </row>
    <row r="5211" spans="1:16" ht="63.75" hidden="1">
      <c r="A5211" s="261">
        <v>313</v>
      </c>
      <c r="B5211" s="89"/>
      <c r="C5211" s="262" t="s">
        <v>144</v>
      </c>
      <c r="D5211" s="84">
        <v>43664</v>
      </c>
      <c r="E5211" s="85" t="s">
        <v>9823</v>
      </c>
      <c r="F5211" s="85" t="s">
        <v>3</v>
      </c>
      <c r="G5211" s="85">
        <v>1760149</v>
      </c>
      <c r="H5211" s="89"/>
      <c r="I5211" s="263" t="s">
        <v>11377</v>
      </c>
      <c r="J5211" s="89"/>
      <c r="K5211" s="89"/>
      <c r="L5211" s="89"/>
      <c r="M5211" s="89"/>
      <c r="N5211" s="264">
        <v>0</v>
      </c>
      <c r="O5211" s="264">
        <v>53097.760000000002</v>
      </c>
      <c r="P5211" s="89" t="s">
        <v>670</v>
      </c>
    </row>
    <row r="5212" spans="1:16" ht="51" hidden="1">
      <c r="A5212" s="261">
        <v>46</v>
      </c>
      <c r="B5212" s="89"/>
      <c r="C5212" s="262" t="s">
        <v>48</v>
      </c>
      <c r="D5212" s="84">
        <v>43665</v>
      </c>
      <c r="E5212" s="85" t="s">
        <v>9824</v>
      </c>
      <c r="F5212" s="85" t="s">
        <v>3</v>
      </c>
      <c r="G5212" s="85">
        <v>1760567</v>
      </c>
      <c r="H5212" s="89"/>
      <c r="I5212" s="263" t="s">
        <v>11378</v>
      </c>
      <c r="J5212" s="89"/>
      <c r="K5212" s="89"/>
      <c r="L5212" s="89"/>
      <c r="M5212" s="89"/>
      <c r="N5212" s="264">
        <v>0</v>
      </c>
      <c r="O5212" s="264">
        <v>430</v>
      </c>
      <c r="P5212" s="89" t="s">
        <v>670</v>
      </c>
    </row>
    <row r="5213" spans="1:16" ht="51" hidden="1">
      <c r="A5213" s="261" t="s">
        <v>565</v>
      </c>
      <c r="B5213" s="89"/>
      <c r="C5213" s="262" t="s">
        <v>615</v>
      </c>
      <c r="D5213" s="84">
        <v>43665</v>
      </c>
      <c r="E5213" s="85" t="s">
        <v>9825</v>
      </c>
      <c r="F5213" s="85" t="s">
        <v>3</v>
      </c>
      <c r="G5213" s="85">
        <v>1760598</v>
      </c>
      <c r="H5213" s="89"/>
      <c r="I5213" s="263" t="s">
        <v>8804</v>
      </c>
      <c r="J5213" s="89"/>
      <c r="K5213" s="89"/>
      <c r="L5213" s="89"/>
      <c r="M5213" s="89"/>
      <c r="N5213" s="264">
        <v>0</v>
      </c>
      <c r="O5213" s="264">
        <v>751</v>
      </c>
      <c r="P5213" s="89" t="s">
        <v>670</v>
      </c>
    </row>
    <row r="5214" spans="1:16" ht="38.25" hidden="1">
      <c r="A5214" s="261">
        <v>47</v>
      </c>
      <c r="B5214" s="89"/>
      <c r="C5214" s="262" t="s">
        <v>49</v>
      </c>
      <c r="D5214" s="84">
        <v>43665</v>
      </c>
      <c r="E5214" s="85" t="s">
        <v>9826</v>
      </c>
      <c r="F5214" s="85" t="s">
        <v>3</v>
      </c>
      <c r="G5214" s="85">
        <v>1760616</v>
      </c>
      <c r="H5214" s="89"/>
      <c r="I5214" s="263" t="s">
        <v>11379</v>
      </c>
      <c r="J5214" s="89"/>
      <c r="K5214" s="89"/>
      <c r="L5214" s="89"/>
      <c r="M5214" s="89"/>
      <c r="N5214" s="264">
        <v>0</v>
      </c>
      <c r="O5214" s="264">
        <v>480</v>
      </c>
      <c r="P5214" s="89" t="s">
        <v>670</v>
      </c>
    </row>
    <row r="5215" spans="1:16" ht="38.25" hidden="1">
      <c r="A5215" s="261">
        <v>47</v>
      </c>
      <c r="B5215" s="89"/>
      <c r="C5215" s="262" t="s">
        <v>49</v>
      </c>
      <c r="D5215" s="84">
        <v>43665</v>
      </c>
      <c r="E5215" s="85" t="s">
        <v>9827</v>
      </c>
      <c r="F5215" s="85" t="s">
        <v>3</v>
      </c>
      <c r="G5215" s="85">
        <v>1760617</v>
      </c>
      <c r="H5215" s="89"/>
      <c r="I5215" s="263" t="s">
        <v>11380</v>
      </c>
      <c r="J5215" s="89"/>
      <c r="K5215" s="89"/>
      <c r="L5215" s="89"/>
      <c r="M5215" s="89"/>
      <c r="N5215" s="264">
        <v>0</v>
      </c>
      <c r="O5215" s="264">
        <v>220.16</v>
      </c>
      <c r="P5215" s="89" t="s">
        <v>670</v>
      </c>
    </row>
    <row r="5216" spans="1:16" ht="38.25" hidden="1">
      <c r="A5216" s="261">
        <v>586</v>
      </c>
      <c r="B5216" s="89"/>
      <c r="C5216" s="262" t="s">
        <v>184</v>
      </c>
      <c r="D5216" s="84">
        <v>43665</v>
      </c>
      <c r="E5216" s="85" t="s">
        <v>9828</v>
      </c>
      <c r="F5216" s="85" t="s">
        <v>3</v>
      </c>
      <c r="G5216" s="85">
        <v>1760632</v>
      </c>
      <c r="H5216" s="89"/>
      <c r="I5216" s="263" t="s">
        <v>11381</v>
      </c>
      <c r="J5216" s="89"/>
      <c r="K5216" s="89"/>
      <c r="L5216" s="89"/>
      <c r="M5216" s="89"/>
      <c r="N5216" s="264">
        <v>0</v>
      </c>
      <c r="O5216" s="264">
        <v>439.36</v>
      </c>
      <c r="P5216" s="89" t="s">
        <v>670</v>
      </c>
    </row>
    <row r="5217" spans="1:16" ht="51" hidden="1">
      <c r="A5217" s="261" t="s">
        <v>565</v>
      </c>
      <c r="B5217" s="89"/>
      <c r="C5217" s="262" t="s">
        <v>615</v>
      </c>
      <c r="D5217" s="84">
        <v>43665</v>
      </c>
      <c r="E5217" s="85" t="s">
        <v>9829</v>
      </c>
      <c r="F5217" s="85" t="s">
        <v>3</v>
      </c>
      <c r="G5217" s="85">
        <v>1760534</v>
      </c>
      <c r="H5217" s="89"/>
      <c r="I5217" s="263" t="s">
        <v>11382</v>
      </c>
      <c r="J5217" s="89"/>
      <c r="K5217" s="89"/>
      <c r="L5217" s="89"/>
      <c r="M5217" s="89"/>
      <c r="N5217" s="264">
        <v>0</v>
      </c>
      <c r="O5217" s="264">
        <v>1016.5</v>
      </c>
      <c r="P5217" s="89" t="s">
        <v>670</v>
      </c>
    </row>
    <row r="5218" spans="1:16" ht="51" hidden="1">
      <c r="A5218" s="261">
        <v>292</v>
      </c>
      <c r="B5218" s="89"/>
      <c r="C5218" s="262" t="s">
        <v>130</v>
      </c>
      <c r="D5218" s="84">
        <v>43665</v>
      </c>
      <c r="E5218" s="85" t="s">
        <v>9830</v>
      </c>
      <c r="F5218" s="85" t="s">
        <v>3</v>
      </c>
      <c r="G5218" s="85">
        <v>1760525</v>
      </c>
      <c r="H5218" s="89"/>
      <c r="I5218" s="263" t="s">
        <v>11383</v>
      </c>
      <c r="J5218" s="89"/>
      <c r="K5218" s="89"/>
      <c r="L5218" s="89"/>
      <c r="M5218" s="89"/>
      <c r="N5218" s="264">
        <v>0</v>
      </c>
      <c r="O5218" s="264">
        <v>20</v>
      </c>
      <c r="P5218" s="89" t="s">
        <v>670</v>
      </c>
    </row>
    <row r="5219" spans="1:16" ht="51" hidden="1">
      <c r="A5219" s="261">
        <v>132</v>
      </c>
      <c r="B5219" s="89"/>
      <c r="C5219" s="262" t="s">
        <v>68</v>
      </c>
      <c r="D5219" s="84">
        <v>43665</v>
      </c>
      <c r="E5219" s="85" t="s">
        <v>9831</v>
      </c>
      <c r="F5219" s="85" t="s">
        <v>3</v>
      </c>
      <c r="G5219" s="85">
        <v>1760496</v>
      </c>
      <c r="H5219" s="89"/>
      <c r="I5219" s="263" t="s">
        <v>11384</v>
      </c>
      <c r="J5219" s="89"/>
      <c r="K5219" s="89"/>
      <c r="L5219" s="89"/>
      <c r="M5219" s="89"/>
      <c r="N5219" s="264">
        <v>0</v>
      </c>
      <c r="O5219" s="264">
        <v>270</v>
      </c>
      <c r="P5219" s="89" t="s">
        <v>670</v>
      </c>
    </row>
    <row r="5220" spans="1:16" ht="51" hidden="1">
      <c r="A5220" s="261">
        <v>6</v>
      </c>
      <c r="B5220" s="89"/>
      <c r="C5220" s="262" t="s">
        <v>40</v>
      </c>
      <c r="D5220" s="84">
        <v>43665</v>
      </c>
      <c r="E5220" s="85" t="s">
        <v>9832</v>
      </c>
      <c r="F5220" s="85" t="s">
        <v>3</v>
      </c>
      <c r="G5220" s="85">
        <v>1760476</v>
      </c>
      <c r="H5220" s="89"/>
      <c r="I5220" s="263" t="s">
        <v>11385</v>
      </c>
      <c r="J5220" s="89"/>
      <c r="K5220" s="89"/>
      <c r="L5220" s="89"/>
      <c r="M5220" s="89"/>
      <c r="N5220" s="264">
        <v>0</v>
      </c>
      <c r="O5220" s="264">
        <v>35</v>
      </c>
      <c r="P5220" s="89" t="s">
        <v>670</v>
      </c>
    </row>
    <row r="5221" spans="1:16" ht="51" hidden="1">
      <c r="A5221" s="261">
        <v>35</v>
      </c>
      <c r="B5221" s="89"/>
      <c r="C5221" s="262" t="s">
        <v>46</v>
      </c>
      <c r="D5221" s="84">
        <v>43665</v>
      </c>
      <c r="E5221" s="85" t="s">
        <v>9833</v>
      </c>
      <c r="F5221" s="85" t="s">
        <v>3</v>
      </c>
      <c r="G5221" s="85">
        <v>1760460</v>
      </c>
      <c r="H5221" s="89"/>
      <c r="I5221" s="263" t="s">
        <v>11386</v>
      </c>
      <c r="J5221" s="89"/>
      <c r="K5221" s="89"/>
      <c r="L5221" s="89"/>
      <c r="M5221" s="89"/>
      <c r="N5221" s="264">
        <v>0</v>
      </c>
      <c r="O5221" s="264">
        <v>324</v>
      </c>
      <c r="P5221" s="89" t="s">
        <v>670</v>
      </c>
    </row>
    <row r="5222" spans="1:16" ht="51" hidden="1">
      <c r="A5222" s="261">
        <v>526</v>
      </c>
      <c r="B5222" s="89"/>
      <c r="C5222" s="262" t="s">
        <v>610</v>
      </c>
      <c r="D5222" s="84">
        <v>43665</v>
      </c>
      <c r="E5222" s="85" t="s">
        <v>9834</v>
      </c>
      <c r="F5222" s="85" t="s">
        <v>3</v>
      </c>
      <c r="G5222" s="85">
        <v>1760452</v>
      </c>
      <c r="H5222" s="89"/>
      <c r="I5222" s="263" t="s">
        <v>4407</v>
      </c>
      <c r="J5222" s="89"/>
      <c r="K5222" s="89"/>
      <c r="L5222" s="89"/>
      <c r="M5222" s="89"/>
      <c r="N5222" s="264">
        <v>0</v>
      </c>
      <c r="O5222" s="264">
        <v>129.9</v>
      </c>
      <c r="P5222" s="89" t="s">
        <v>670</v>
      </c>
    </row>
    <row r="5223" spans="1:16" ht="51" hidden="1">
      <c r="A5223" s="261">
        <v>526</v>
      </c>
      <c r="B5223" s="89"/>
      <c r="C5223" s="262" t="s">
        <v>610</v>
      </c>
      <c r="D5223" s="84">
        <v>43665</v>
      </c>
      <c r="E5223" s="85" t="s">
        <v>9835</v>
      </c>
      <c r="F5223" s="85" t="s">
        <v>3</v>
      </c>
      <c r="G5223" s="85">
        <v>1760451</v>
      </c>
      <c r="H5223" s="89"/>
      <c r="I5223" s="263" t="s">
        <v>4407</v>
      </c>
      <c r="J5223" s="89"/>
      <c r="K5223" s="89"/>
      <c r="L5223" s="89"/>
      <c r="M5223" s="89"/>
      <c r="N5223" s="264">
        <v>0</v>
      </c>
      <c r="O5223" s="264">
        <v>43.96</v>
      </c>
      <c r="P5223" s="89" t="s">
        <v>670</v>
      </c>
    </row>
    <row r="5224" spans="1:16" ht="38.25" hidden="1">
      <c r="A5224" s="261" t="s">
        <v>565</v>
      </c>
      <c r="B5224" s="89"/>
      <c r="C5224" s="262" t="s">
        <v>615</v>
      </c>
      <c r="D5224" s="84">
        <v>43665</v>
      </c>
      <c r="E5224" s="85" t="s">
        <v>9836</v>
      </c>
      <c r="F5224" s="85" t="s">
        <v>3</v>
      </c>
      <c r="G5224" s="85">
        <v>1760750</v>
      </c>
      <c r="H5224" s="89"/>
      <c r="I5224" s="263" t="s">
        <v>11387</v>
      </c>
      <c r="J5224" s="89"/>
      <c r="K5224" s="89"/>
      <c r="L5224" s="89"/>
      <c r="M5224" s="89"/>
      <c r="N5224" s="264">
        <v>0</v>
      </c>
      <c r="O5224" s="264">
        <v>471</v>
      </c>
      <c r="P5224" s="89" t="s">
        <v>670</v>
      </c>
    </row>
    <row r="5225" spans="1:16" ht="51" hidden="1">
      <c r="A5225" s="261">
        <v>526</v>
      </c>
      <c r="B5225" s="89"/>
      <c r="C5225" s="262" t="s">
        <v>610</v>
      </c>
      <c r="D5225" s="84">
        <v>43665</v>
      </c>
      <c r="E5225" s="85" t="s">
        <v>9837</v>
      </c>
      <c r="F5225" s="85" t="s">
        <v>3</v>
      </c>
      <c r="G5225" s="85">
        <v>1760749</v>
      </c>
      <c r="H5225" s="89"/>
      <c r="I5225" s="263" t="s">
        <v>11388</v>
      </c>
      <c r="J5225" s="89"/>
      <c r="K5225" s="89"/>
      <c r="L5225" s="89"/>
      <c r="M5225" s="89"/>
      <c r="N5225" s="264">
        <v>0</v>
      </c>
      <c r="O5225" s="264">
        <v>23.59</v>
      </c>
      <c r="P5225" s="89" t="s">
        <v>670</v>
      </c>
    </row>
    <row r="5226" spans="1:16" ht="51" hidden="1">
      <c r="A5226" s="261">
        <v>526</v>
      </c>
      <c r="B5226" s="89"/>
      <c r="C5226" s="262" t="s">
        <v>610</v>
      </c>
      <c r="D5226" s="84">
        <v>43665</v>
      </c>
      <c r="E5226" s="85" t="s">
        <v>9838</v>
      </c>
      <c r="F5226" s="85" t="s">
        <v>3</v>
      </c>
      <c r="G5226" s="85">
        <v>1760748</v>
      </c>
      <c r="H5226" s="89"/>
      <c r="I5226" s="263" t="s">
        <v>11389</v>
      </c>
      <c r="J5226" s="89"/>
      <c r="K5226" s="89"/>
      <c r="L5226" s="89"/>
      <c r="M5226" s="89"/>
      <c r="N5226" s="264">
        <v>0</v>
      </c>
      <c r="O5226" s="264">
        <v>75.510000000000005</v>
      </c>
      <c r="P5226" s="89" t="s">
        <v>670</v>
      </c>
    </row>
    <row r="5227" spans="1:16" ht="38.25" hidden="1">
      <c r="A5227" s="261">
        <v>590</v>
      </c>
      <c r="B5227" s="89"/>
      <c r="C5227" s="262" t="s">
        <v>611</v>
      </c>
      <c r="D5227" s="84">
        <v>43665</v>
      </c>
      <c r="E5227" s="85" t="s">
        <v>9839</v>
      </c>
      <c r="F5227" s="85" t="s">
        <v>3</v>
      </c>
      <c r="G5227" s="85">
        <v>1760746</v>
      </c>
      <c r="H5227" s="89"/>
      <c r="I5227" s="263" t="s">
        <v>8905</v>
      </c>
      <c r="J5227" s="89"/>
      <c r="K5227" s="89"/>
      <c r="L5227" s="89"/>
      <c r="M5227" s="89"/>
      <c r="N5227" s="264">
        <v>0</v>
      </c>
      <c r="O5227" s="264">
        <v>864</v>
      </c>
      <c r="P5227" s="89" t="s">
        <v>670</v>
      </c>
    </row>
    <row r="5228" spans="1:16" ht="63.75" hidden="1">
      <c r="A5228" s="261">
        <v>35</v>
      </c>
      <c r="B5228" s="89"/>
      <c r="C5228" s="262" t="s">
        <v>46</v>
      </c>
      <c r="D5228" s="84">
        <v>43665</v>
      </c>
      <c r="E5228" s="85" t="s">
        <v>9840</v>
      </c>
      <c r="F5228" s="85" t="s">
        <v>3</v>
      </c>
      <c r="G5228" s="85">
        <v>1760736</v>
      </c>
      <c r="H5228" s="89"/>
      <c r="I5228" s="263" t="s">
        <v>11390</v>
      </c>
      <c r="J5228" s="89"/>
      <c r="K5228" s="89"/>
      <c r="L5228" s="89"/>
      <c r="M5228" s="89"/>
      <c r="N5228" s="264">
        <v>0</v>
      </c>
      <c r="O5228" s="264">
        <v>654.54</v>
      </c>
      <c r="P5228" s="89" t="s">
        <v>670</v>
      </c>
    </row>
    <row r="5229" spans="1:16" ht="51" hidden="1">
      <c r="A5229" s="261" t="s">
        <v>565</v>
      </c>
      <c r="B5229" s="89"/>
      <c r="C5229" s="262" t="s">
        <v>615</v>
      </c>
      <c r="D5229" s="84">
        <v>43665</v>
      </c>
      <c r="E5229" s="85" t="s">
        <v>9841</v>
      </c>
      <c r="F5229" s="85" t="s">
        <v>3</v>
      </c>
      <c r="G5229" s="85">
        <v>1760734</v>
      </c>
      <c r="H5229" s="89"/>
      <c r="I5229" s="263" t="s">
        <v>11391</v>
      </c>
      <c r="J5229" s="89"/>
      <c r="K5229" s="89"/>
      <c r="L5229" s="89"/>
      <c r="M5229" s="89"/>
      <c r="N5229" s="264">
        <v>0</v>
      </c>
      <c r="O5229" s="264">
        <v>58.160000000000004</v>
      </c>
      <c r="P5229" s="89" t="s">
        <v>670</v>
      </c>
    </row>
    <row r="5230" spans="1:16" ht="51" hidden="1">
      <c r="A5230" s="261" t="s">
        <v>565</v>
      </c>
      <c r="B5230" s="89"/>
      <c r="C5230" s="262" t="s">
        <v>615</v>
      </c>
      <c r="D5230" s="84">
        <v>43665</v>
      </c>
      <c r="E5230" s="85" t="s">
        <v>9842</v>
      </c>
      <c r="F5230" s="85" t="s">
        <v>3</v>
      </c>
      <c r="G5230" s="85">
        <v>1760731</v>
      </c>
      <c r="H5230" s="89"/>
      <c r="I5230" s="263" t="s">
        <v>11392</v>
      </c>
      <c r="J5230" s="89"/>
      <c r="K5230" s="89"/>
      <c r="L5230" s="89"/>
      <c r="M5230" s="89"/>
      <c r="N5230" s="264">
        <v>0</v>
      </c>
      <c r="O5230" s="264">
        <v>120</v>
      </c>
      <c r="P5230" s="89" t="s">
        <v>670</v>
      </c>
    </row>
    <row r="5231" spans="1:16" ht="63.75" hidden="1">
      <c r="A5231" s="261">
        <v>299</v>
      </c>
      <c r="B5231" s="89"/>
      <c r="C5231" s="262" t="s">
        <v>136</v>
      </c>
      <c r="D5231" s="84">
        <v>43665</v>
      </c>
      <c r="E5231" s="85" t="s">
        <v>9843</v>
      </c>
      <c r="F5231" s="85" t="s">
        <v>3</v>
      </c>
      <c r="G5231" s="85">
        <v>1760722</v>
      </c>
      <c r="H5231" s="89"/>
      <c r="I5231" s="263" t="s">
        <v>11393</v>
      </c>
      <c r="J5231" s="89"/>
      <c r="K5231" s="89"/>
      <c r="L5231" s="89"/>
      <c r="M5231" s="89"/>
      <c r="N5231" s="264">
        <v>0</v>
      </c>
      <c r="O5231" s="264">
        <v>56.54</v>
      </c>
      <c r="P5231" s="89" t="s">
        <v>670</v>
      </c>
    </row>
    <row r="5232" spans="1:16" ht="51" hidden="1">
      <c r="A5232" s="261">
        <v>78</v>
      </c>
      <c r="B5232" s="89"/>
      <c r="C5232" s="262" t="s">
        <v>674</v>
      </c>
      <c r="D5232" s="84">
        <v>43665</v>
      </c>
      <c r="E5232" s="85" t="s">
        <v>9844</v>
      </c>
      <c r="F5232" s="85" t="s">
        <v>3</v>
      </c>
      <c r="G5232" s="85">
        <v>1760709</v>
      </c>
      <c r="H5232" s="89"/>
      <c r="I5232" s="263" t="s">
        <v>11394</v>
      </c>
      <c r="J5232" s="89"/>
      <c r="K5232" s="89"/>
      <c r="L5232" s="89"/>
      <c r="M5232" s="89"/>
      <c r="N5232" s="264">
        <v>0</v>
      </c>
      <c r="O5232" s="264">
        <v>400</v>
      </c>
      <c r="P5232" s="89" t="s">
        <v>670</v>
      </c>
    </row>
    <row r="5233" spans="1:16" ht="51" hidden="1">
      <c r="A5233" s="261">
        <v>78</v>
      </c>
      <c r="B5233" s="89"/>
      <c r="C5233" s="262" t="s">
        <v>674</v>
      </c>
      <c r="D5233" s="84">
        <v>43665</v>
      </c>
      <c r="E5233" s="85" t="s">
        <v>9845</v>
      </c>
      <c r="F5233" s="85" t="s">
        <v>3</v>
      </c>
      <c r="G5233" s="85">
        <v>1760707</v>
      </c>
      <c r="H5233" s="89"/>
      <c r="I5233" s="263" t="s">
        <v>11395</v>
      </c>
      <c r="J5233" s="89"/>
      <c r="K5233" s="89"/>
      <c r="L5233" s="89"/>
      <c r="M5233" s="89"/>
      <c r="N5233" s="264">
        <v>0</v>
      </c>
      <c r="O5233" s="264">
        <v>200</v>
      </c>
      <c r="P5233" s="89" t="s">
        <v>670</v>
      </c>
    </row>
    <row r="5234" spans="1:16" ht="38.25" hidden="1">
      <c r="A5234" s="261" t="s">
        <v>565</v>
      </c>
      <c r="B5234" s="89"/>
      <c r="C5234" s="262" t="s">
        <v>615</v>
      </c>
      <c r="D5234" s="84">
        <v>43665</v>
      </c>
      <c r="E5234" s="85" t="s">
        <v>9846</v>
      </c>
      <c r="F5234" s="85" t="s">
        <v>3</v>
      </c>
      <c r="G5234" s="85">
        <v>1760666</v>
      </c>
      <c r="H5234" s="89"/>
      <c r="I5234" s="263" t="s">
        <v>11396</v>
      </c>
      <c r="J5234" s="89"/>
      <c r="K5234" s="89"/>
      <c r="L5234" s="89"/>
      <c r="M5234" s="89"/>
      <c r="N5234" s="264">
        <v>0</v>
      </c>
      <c r="O5234" s="264">
        <v>20000</v>
      </c>
      <c r="P5234" s="89" t="s">
        <v>670</v>
      </c>
    </row>
    <row r="5235" spans="1:16" ht="51" hidden="1">
      <c r="A5235" s="261">
        <v>526</v>
      </c>
      <c r="B5235" s="89"/>
      <c r="C5235" s="262" t="s">
        <v>610</v>
      </c>
      <c r="D5235" s="84">
        <v>43665</v>
      </c>
      <c r="E5235" s="85" t="s">
        <v>9847</v>
      </c>
      <c r="F5235" s="85" t="s">
        <v>3</v>
      </c>
      <c r="G5235" s="85">
        <v>1760655</v>
      </c>
      <c r="H5235" s="89"/>
      <c r="I5235" s="263" t="s">
        <v>10923</v>
      </c>
      <c r="J5235" s="89"/>
      <c r="K5235" s="89"/>
      <c r="L5235" s="89"/>
      <c r="M5235" s="89"/>
      <c r="N5235" s="264">
        <v>0</v>
      </c>
      <c r="O5235" s="264">
        <v>104.99000000000001</v>
      </c>
      <c r="P5235" s="89" t="s">
        <v>670</v>
      </c>
    </row>
    <row r="5236" spans="1:16" ht="51" hidden="1">
      <c r="A5236" s="261">
        <v>86</v>
      </c>
      <c r="B5236" s="89"/>
      <c r="C5236" s="262" t="s">
        <v>56</v>
      </c>
      <c r="D5236" s="84">
        <v>43665</v>
      </c>
      <c r="E5236" s="85" t="s">
        <v>9848</v>
      </c>
      <c r="F5236" s="85" t="s">
        <v>3</v>
      </c>
      <c r="G5236" s="85">
        <v>1760547</v>
      </c>
      <c r="H5236" s="89"/>
      <c r="I5236" s="263" t="s">
        <v>11397</v>
      </c>
      <c r="J5236" s="89"/>
      <c r="K5236" s="89"/>
      <c r="L5236" s="89"/>
      <c r="M5236" s="89"/>
      <c r="N5236" s="264">
        <v>0</v>
      </c>
      <c r="O5236" s="264">
        <v>1450</v>
      </c>
      <c r="P5236" s="89" t="s">
        <v>670</v>
      </c>
    </row>
    <row r="5237" spans="1:16" ht="51" hidden="1">
      <c r="A5237" s="261">
        <v>46</v>
      </c>
      <c r="B5237" s="89"/>
      <c r="C5237" s="262" t="s">
        <v>48</v>
      </c>
      <c r="D5237" s="84">
        <v>43665</v>
      </c>
      <c r="E5237" s="85" t="s">
        <v>9849</v>
      </c>
      <c r="F5237" s="85" t="s">
        <v>3</v>
      </c>
      <c r="G5237" s="85">
        <v>1760543</v>
      </c>
      <c r="H5237" s="89"/>
      <c r="I5237" s="263" t="s">
        <v>11398</v>
      </c>
      <c r="J5237" s="89"/>
      <c r="K5237" s="89"/>
      <c r="L5237" s="89"/>
      <c r="M5237" s="89"/>
      <c r="N5237" s="264">
        <v>0</v>
      </c>
      <c r="O5237" s="264">
        <v>6702747</v>
      </c>
      <c r="P5237" s="89" t="s">
        <v>670</v>
      </c>
    </row>
    <row r="5238" spans="1:16" ht="51" hidden="1">
      <c r="A5238" s="261">
        <v>86</v>
      </c>
      <c r="B5238" s="89"/>
      <c r="C5238" s="262" t="s">
        <v>56</v>
      </c>
      <c r="D5238" s="84">
        <v>43665</v>
      </c>
      <c r="E5238" s="85" t="s">
        <v>9850</v>
      </c>
      <c r="F5238" s="85" t="s">
        <v>3</v>
      </c>
      <c r="G5238" s="85">
        <v>1760539</v>
      </c>
      <c r="H5238" s="89"/>
      <c r="I5238" s="263" t="s">
        <v>11399</v>
      </c>
      <c r="J5238" s="89"/>
      <c r="K5238" s="89"/>
      <c r="L5238" s="89"/>
      <c r="M5238" s="89"/>
      <c r="N5238" s="264">
        <v>0</v>
      </c>
      <c r="O5238" s="264">
        <v>17551</v>
      </c>
      <c r="P5238" s="89" t="s">
        <v>670</v>
      </c>
    </row>
    <row r="5239" spans="1:16" ht="51" hidden="1">
      <c r="A5239" s="261" t="s">
        <v>565</v>
      </c>
      <c r="B5239" s="89"/>
      <c r="C5239" s="262" t="s">
        <v>615</v>
      </c>
      <c r="D5239" s="84">
        <v>43665</v>
      </c>
      <c r="E5239" s="85" t="s">
        <v>9851</v>
      </c>
      <c r="F5239" s="85" t="s">
        <v>3</v>
      </c>
      <c r="G5239" s="85">
        <v>1760494</v>
      </c>
      <c r="H5239" s="89"/>
      <c r="I5239" s="263" t="s">
        <v>11400</v>
      </c>
      <c r="J5239" s="89"/>
      <c r="K5239" s="89"/>
      <c r="L5239" s="89"/>
      <c r="M5239" s="89"/>
      <c r="N5239" s="264">
        <v>0</v>
      </c>
      <c r="O5239" s="264">
        <v>1000</v>
      </c>
      <c r="P5239" s="89" t="s">
        <v>670</v>
      </c>
    </row>
    <row r="5240" spans="1:16" ht="51" hidden="1">
      <c r="A5240" s="261" t="s">
        <v>565</v>
      </c>
      <c r="B5240" s="89"/>
      <c r="C5240" s="262" t="s">
        <v>615</v>
      </c>
      <c r="D5240" s="84">
        <v>43665</v>
      </c>
      <c r="E5240" s="85" t="s">
        <v>9852</v>
      </c>
      <c r="F5240" s="85" t="s">
        <v>3</v>
      </c>
      <c r="G5240" s="85">
        <v>1760491</v>
      </c>
      <c r="H5240" s="89"/>
      <c r="I5240" s="263" t="s">
        <v>11401</v>
      </c>
      <c r="J5240" s="89"/>
      <c r="K5240" s="89"/>
      <c r="L5240" s="89"/>
      <c r="M5240" s="89"/>
      <c r="N5240" s="264">
        <v>0</v>
      </c>
      <c r="O5240" s="264">
        <v>3064</v>
      </c>
      <c r="P5240" s="89" t="s">
        <v>670</v>
      </c>
    </row>
    <row r="5241" spans="1:16" ht="51" hidden="1">
      <c r="A5241" s="261" t="s">
        <v>565</v>
      </c>
      <c r="B5241" s="89"/>
      <c r="C5241" s="262" t="s">
        <v>615</v>
      </c>
      <c r="D5241" s="84">
        <v>43665</v>
      </c>
      <c r="E5241" s="85" t="s">
        <v>9853</v>
      </c>
      <c r="F5241" s="85" t="s">
        <v>3</v>
      </c>
      <c r="G5241" s="85">
        <v>1760489</v>
      </c>
      <c r="H5241" s="89"/>
      <c r="I5241" s="263" t="s">
        <v>11402</v>
      </c>
      <c r="J5241" s="89"/>
      <c r="K5241" s="89"/>
      <c r="L5241" s="89"/>
      <c r="M5241" s="89"/>
      <c r="N5241" s="264">
        <v>0</v>
      </c>
      <c r="O5241" s="264">
        <v>7261.08</v>
      </c>
      <c r="P5241" s="89" t="s">
        <v>670</v>
      </c>
    </row>
    <row r="5242" spans="1:16" ht="51" hidden="1">
      <c r="A5242" s="261" t="s">
        <v>565</v>
      </c>
      <c r="B5242" s="89"/>
      <c r="C5242" s="262" t="s">
        <v>615</v>
      </c>
      <c r="D5242" s="84">
        <v>43665</v>
      </c>
      <c r="E5242" s="85" t="s">
        <v>9854</v>
      </c>
      <c r="F5242" s="85" t="s">
        <v>3</v>
      </c>
      <c r="G5242" s="85">
        <v>1760486</v>
      </c>
      <c r="H5242" s="89"/>
      <c r="I5242" s="263" t="s">
        <v>11403</v>
      </c>
      <c r="J5242" s="89"/>
      <c r="K5242" s="89"/>
      <c r="L5242" s="89"/>
      <c r="M5242" s="89"/>
      <c r="N5242" s="264">
        <v>0</v>
      </c>
      <c r="O5242" s="264">
        <v>7023</v>
      </c>
      <c r="P5242" s="89" t="s">
        <v>670</v>
      </c>
    </row>
    <row r="5243" spans="1:16" ht="51" hidden="1">
      <c r="A5243" s="261">
        <v>283</v>
      </c>
      <c r="B5243" s="89"/>
      <c r="C5243" s="262" t="s">
        <v>125</v>
      </c>
      <c r="D5243" s="84">
        <v>43665</v>
      </c>
      <c r="E5243" s="85" t="s">
        <v>9855</v>
      </c>
      <c r="F5243" s="85" t="s">
        <v>3</v>
      </c>
      <c r="G5243" s="85">
        <v>1760484</v>
      </c>
      <c r="H5243" s="89"/>
      <c r="I5243" s="263" t="s">
        <v>11404</v>
      </c>
      <c r="J5243" s="89"/>
      <c r="K5243" s="89"/>
      <c r="L5243" s="89"/>
      <c r="M5243" s="89"/>
      <c r="N5243" s="264">
        <v>0</v>
      </c>
      <c r="O5243" s="264">
        <v>252</v>
      </c>
      <c r="P5243" s="89" t="s">
        <v>670</v>
      </c>
    </row>
    <row r="5244" spans="1:16" ht="51" hidden="1">
      <c r="A5244" s="261">
        <v>15</v>
      </c>
      <c r="B5244" s="89"/>
      <c r="C5244" s="262" t="s">
        <v>42</v>
      </c>
      <c r="D5244" s="84">
        <v>43665</v>
      </c>
      <c r="E5244" s="85" t="s">
        <v>9856</v>
      </c>
      <c r="F5244" s="85" t="s">
        <v>3</v>
      </c>
      <c r="G5244" s="85">
        <v>1760471</v>
      </c>
      <c r="H5244" s="89"/>
      <c r="I5244" s="263" t="s">
        <v>11405</v>
      </c>
      <c r="J5244" s="89"/>
      <c r="K5244" s="89"/>
      <c r="L5244" s="89"/>
      <c r="M5244" s="89"/>
      <c r="N5244" s="264">
        <v>0</v>
      </c>
      <c r="O5244" s="264">
        <v>4656.1900000000005</v>
      </c>
      <c r="P5244" s="89" t="s">
        <v>670</v>
      </c>
    </row>
    <row r="5245" spans="1:16" ht="51" hidden="1">
      <c r="A5245" s="261">
        <v>283</v>
      </c>
      <c r="B5245" s="89"/>
      <c r="C5245" s="262" t="s">
        <v>125</v>
      </c>
      <c r="D5245" s="84">
        <v>43665</v>
      </c>
      <c r="E5245" s="85" t="s">
        <v>9857</v>
      </c>
      <c r="F5245" s="85" t="s">
        <v>3</v>
      </c>
      <c r="G5245" s="85">
        <v>1760453</v>
      </c>
      <c r="H5245" s="89"/>
      <c r="I5245" s="263" t="s">
        <v>11406</v>
      </c>
      <c r="J5245" s="89"/>
      <c r="K5245" s="89"/>
      <c r="L5245" s="89"/>
      <c r="M5245" s="89"/>
      <c r="N5245" s="264">
        <v>0</v>
      </c>
      <c r="O5245" s="264">
        <v>18635.37</v>
      </c>
      <c r="P5245" s="89" t="s">
        <v>670</v>
      </c>
    </row>
    <row r="5246" spans="1:16" ht="51" hidden="1">
      <c r="A5246" s="261" t="s">
        <v>565</v>
      </c>
      <c r="B5246" s="89"/>
      <c r="C5246" s="262" t="s">
        <v>615</v>
      </c>
      <c r="D5246" s="84">
        <v>43665</v>
      </c>
      <c r="E5246" s="85" t="s">
        <v>9858</v>
      </c>
      <c r="F5246" s="85" t="s">
        <v>3</v>
      </c>
      <c r="G5246" s="85">
        <v>1760448</v>
      </c>
      <c r="H5246" s="89"/>
      <c r="I5246" s="263" t="s">
        <v>11407</v>
      </c>
      <c r="J5246" s="89"/>
      <c r="K5246" s="89"/>
      <c r="L5246" s="89"/>
      <c r="M5246" s="89"/>
      <c r="N5246" s="264">
        <v>0</v>
      </c>
      <c r="O5246" s="264">
        <v>2462.58</v>
      </c>
      <c r="P5246" s="89" t="s">
        <v>670</v>
      </c>
    </row>
    <row r="5247" spans="1:16" ht="51" hidden="1">
      <c r="A5247" s="261">
        <v>41</v>
      </c>
      <c r="B5247" s="89"/>
      <c r="C5247" s="262" t="s">
        <v>47</v>
      </c>
      <c r="D5247" s="84">
        <v>43665</v>
      </c>
      <c r="E5247" s="85" t="s">
        <v>9859</v>
      </c>
      <c r="F5247" s="85" t="s">
        <v>3</v>
      </c>
      <c r="G5247" s="85">
        <v>1760446</v>
      </c>
      <c r="H5247" s="89"/>
      <c r="I5247" s="263" t="s">
        <v>11408</v>
      </c>
      <c r="J5247" s="89"/>
      <c r="K5247" s="89"/>
      <c r="L5247" s="89"/>
      <c r="M5247" s="89"/>
      <c r="N5247" s="264">
        <v>0</v>
      </c>
      <c r="O5247" s="264">
        <v>25</v>
      </c>
      <c r="P5247" s="89" t="s">
        <v>670</v>
      </c>
    </row>
    <row r="5248" spans="1:16" ht="51" hidden="1">
      <c r="A5248" s="261">
        <v>526</v>
      </c>
      <c r="B5248" s="89"/>
      <c r="C5248" s="262" t="s">
        <v>610</v>
      </c>
      <c r="D5248" s="84">
        <v>43665</v>
      </c>
      <c r="E5248" s="85" t="s">
        <v>9860</v>
      </c>
      <c r="F5248" s="85" t="s">
        <v>3</v>
      </c>
      <c r="G5248" s="85">
        <v>1760440</v>
      </c>
      <c r="H5248" s="89"/>
      <c r="I5248" s="263" t="s">
        <v>11409</v>
      </c>
      <c r="J5248" s="89"/>
      <c r="K5248" s="89"/>
      <c r="L5248" s="89"/>
      <c r="M5248" s="89"/>
      <c r="N5248" s="264">
        <v>0</v>
      </c>
      <c r="O5248" s="264">
        <v>100</v>
      </c>
      <c r="P5248" s="89" t="s">
        <v>670</v>
      </c>
    </row>
    <row r="5249" spans="1:16" ht="51" hidden="1">
      <c r="A5249" s="261">
        <v>578</v>
      </c>
      <c r="B5249" s="89"/>
      <c r="C5249" s="262" t="s">
        <v>179</v>
      </c>
      <c r="D5249" s="84">
        <v>43665</v>
      </c>
      <c r="E5249" s="85" t="s">
        <v>9861</v>
      </c>
      <c r="F5249" s="85" t="s">
        <v>3</v>
      </c>
      <c r="G5249" s="85">
        <v>1760600</v>
      </c>
      <c r="H5249" s="89"/>
      <c r="I5249" s="263" t="s">
        <v>11410</v>
      </c>
      <c r="J5249" s="89"/>
      <c r="K5249" s="89"/>
      <c r="L5249" s="89"/>
      <c r="M5249" s="89"/>
      <c r="N5249" s="264">
        <v>0</v>
      </c>
      <c r="O5249" s="264">
        <v>100</v>
      </c>
      <c r="P5249" s="89" t="s">
        <v>670</v>
      </c>
    </row>
    <row r="5250" spans="1:16" ht="51" hidden="1">
      <c r="A5250" s="261">
        <v>30</v>
      </c>
      <c r="B5250" s="89"/>
      <c r="C5250" s="262" t="s">
        <v>675</v>
      </c>
      <c r="D5250" s="84">
        <v>43665</v>
      </c>
      <c r="E5250" s="85" t="s">
        <v>9862</v>
      </c>
      <c r="F5250" s="85" t="s">
        <v>3</v>
      </c>
      <c r="G5250" s="85">
        <v>1760572</v>
      </c>
      <c r="H5250" s="89"/>
      <c r="I5250" s="263" t="s">
        <v>11411</v>
      </c>
      <c r="J5250" s="89"/>
      <c r="K5250" s="89"/>
      <c r="L5250" s="89"/>
      <c r="M5250" s="89"/>
      <c r="N5250" s="264">
        <v>0</v>
      </c>
      <c r="O5250" s="264">
        <v>1137</v>
      </c>
      <c r="P5250" s="89" t="s">
        <v>670</v>
      </c>
    </row>
    <row r="5251" spans="1:16" ht="51" hidden="1">
      <c r="A5251" s="261">
        <v>660</v>
      </c>
      <c r="B5251" s="89"/>
      <c r="C5251" s="262" t="s">
        <v>188</v>
      </c>
      <c r="D5251" s="84">
        <v>43665</v>
      </c>
      <c r="E5251" s="85" t="s">
        <v>9863</v>
      </c>
      <c r="F5251" s="85" t="s">
        <v>3</v>
      </c>
      <c r="G5251" s="85">
        <v>1760558</v>
      </c>
      <c r="H5251" s="89"/>
      <c r="I5251" s="263" t="s">
        <v>11412</v>
      </c>
      <c r="J5251" s="89"/>
      <c r="K5251" s="89"/>
      <c r="L5251" s="89"/>
      <c r="M5251" s="89"/>
      <c r="N5251" s="264">
        <v>0</v>
      </c>
      <c r="O5251" s="264">
        <v>1687.97</v>
      </c>
      <c r="P5251" s="89" t="s">
        <v>670</v>
      </c>
    </row>
    <row r="5252" spans="1:16" ht="51" hidden="1">
      <c r="A5252" s="261">
        <v>86</v>
      </c>
      <c r="B5252" s="89"/>
      <c r="C5252" s="262" t="s">
        <v>56</v>
      </c>
      <c r="D5252" s="84">
        <v>43665</v>
      </c>
      <c r="E5252" s="85" t="s">
        <v>9864</v>
      </c>
      <c r="F5252" s="85" t="s">
        <v>3</v>
      </c>
      <c r="G5252" s="85">
        <v>1760559</v>
      </c>
      <c r="H5252" s="89"/>
      <c r="I5252" s="263" t="s">
        <v>11413</v>
      </c>
      <c r="J5252" s="89"/>
      <c r="K5252" s="89"/>
      <c r="L5252" s="89"/>
      <c r="M5252" s="89"/>
      <c r="N5252" s="264">
        <v>0</v>
      </c>
      <c r="O5252" s="264">
        <v>3245</v>
      </c>
      <c r="P5252" s="89" t="s">
        <v>670</v>
      </c>
    </row>
    <row r="5253" spans="1:16" ht="38.25" hidden="1">
      <c r="A5253" s="261" t="s">
        <v>565</v>
      </c>
      <c r="B5253" s="89"/>
      <c r="C5253" s="262" t="s">
        <v>615</v>
      </c>
      <c r="D5253" s="84">
        <v>43668</v>
      </c>
      <c r="E5253" s="85" t="s">
        <v>9865</v>
      </c>
      <c r="F5253" s="85" t="s">
        <v>3</v>
      </c>
      <c r="G5253" s="85">
        <v>1761090</v>
      </c>
      <c r="H5253" s="89"/>
      <c r="I5253" s="263" t="s">
        <v>11414</v>
      </c>
      <c r="J5253" s="89"/>
      <c r="K5253" s="89"/>
      <c r="L5253" s="89"/>
      <c r="M5253" s="89"/>
      <c r="N5253" s="264">
        <v>0</v>
      </c>
      <c r="O5253" s="264">
        <v>2815.2000000000003</v>
      </c>
      <c r="P5253" s="89" t="s">
        <v>670</v>
      </c>
    </row>
    <row r="5254" spans="1:16" ht="38.25" hidden="1">
      <c r="A5254" s="261">
        <v>660</v>
      </c>
      <c r="B5254" s="89"/>
      <c r="C5254" s="262" t="s">
        <v>188</v>
      </c>
      <c r="D5254" s="84">
        <v>43668</v>
      </c>
      <c r="E5254" s="85" t="s">
        <v>9866</v>
      </c>
      <c r="F5254" s="85" t="s">
        <v>3</v>
      </c>
      <c r="G5254" s="85">
        <v>1761070</v>
      </c>
      <c r="H5254" s="89"/>
      <c r="I5254" s="263" t="s">
        <v>11415</v>
      </c>
      <c r="J5254" s="89"/>
      <c r="K5254" s="89"/>
      <c r="L5254" s="89"/>
      <c r="M5254" s="89"/>
      <c r="N5254" s="264">
        <v>0</v>
      </c>
      <c r="O5254" s="264">
        <v>3241.77</v>
      </c>
      <c r="P5254" s="89" t="s">
        <v>670</v>
      </c>
    </row>
    <row r="5255" spans="1:16" ht="51" hidden="1">
      <c r="A5255" s="261">
        <v>342</v>
      </c>
      <c r="B5255" s="89"/>
      <c r="C5255" s="262" t="s">
        <v>148</v>
      </c>
      <c r="D5255" s="84">
        <v>43668</v>
      </c>
      <c r="E5255" s="85" t="s">
        <v>9867</v>
      </c>
      <c r="F5255" s="85" t="s">
        <v>3</v>
      </c>
      <c r="G5255" s="85">
        <v>1761069</v>
      </c>
      <c r="H5255" s="89"/>
      <c r="I5255" s="263" t="s">
        <v>11416</v>
      </c>
      <c r="J5255" s="89"/>
      <c r="K5255" s="89"/>
      <c r="L5255" s="89"/>
      <c r="M5255" s="89"/>
      <c r="N5255" s="264">
        <v>0</v>
      </c>
      <c r="O5255" s="264">
        <v>1957.95</v>
      </c>
      <c r="P5255" s="89" t="s">
        <v>670</v>
      </c>
    </row>
    <row r="5256" spans="1:16" ht="38.25" hidden="1">
      <c r="A5256" s="261">
        <v>660</v>
      </c>
      <c r="B5256" s="89"/>
      <c r="C5256" s="262" t="s">
        <v>188</v>
      </c>
      <c r="D5256" s="84">
        <v>43668</v>
      </c>
      <c r="E5256" s="85" t="s">
        <v>9868</v>
      </c>
      <c r="F5256" s="85" t="s">
        <v>3</v>
      </c>
      <c r="G5256" s="85">
        <v>1761068</v>
      </c>
      <c r="H5256" s="89"/>
      <c r="I5256" s="263" t="s">
        <v>5618</v>
      </c>
      <c r="J5256" s="89"/>
      <c r="K5256" s="89"/>
      <c r="L5256" s="89"/>
      <c r="M5256" s="89"/>
      <c r="N5256" s="264">
        <v>0</v>
      </c>
      <c r="O5256" s="264">
        <v>4133.1000000000004</v>
      </c>
      <c r="P5256" s="89" t="s">
        <v>670</v>
      </c>
    </row>
    <row r="5257" spans="1:16" ht="51" hidden="1">
      <c r="A5257" s="261">
        <v>378</v>
      </c>
      <c r="B5257" s="89"/>
      <c r="C5257" s="262" t="s">
        <v>639</v>
      </c>
      <c r="D5257" s="84">
        <v>43668</v>
      </c>
      <c r="E5257" s="85" t="s">
        <v>9869</v>
      </c>
      <c r="F5257" s="85" t="s">
        <v>3</v>
      </c>
      <c r="G5257" s="85">
        <v>1761064</v>
      </c>
      <c r="H5257" s="89"/>
      <c r="I5257" s="263" t="s">
        <v>11417</v>
      </c>
      <c r="J5257" s="89"/>
      <c r="K5257" s="89"/>
      <c r="L5257" s="89"/>
      <c r="M5257" s="89"/>
      <c r="N5257" s="264">
        <v>0</v>
      </c>
      <c r="O5257" s="264">
        <v>66.510000000000005</v>
      </c>
      <c r="P5257" s="89" t="s">
        <v>670</v>
      </c>
    </row>
    <row r="5258" spans="1:16" ht="51" hidden="1">
      <c r="A5258" s="261">
        <v>378</v>
      </c>
      <c r="B5258" s="89"/>
      <c r="C5258" s="262" t="s">
        <v>639</v>
      </c>
      <c r="D5258" s="84">
        <v>43668</v>
      </c>
      <c r="E5258" s="85" t="s">
        <v>9870</v>
      </c>
      <c r="F5258" s="85" t="s">
        <v>3</v>
      </c>
      <c r="G5258" s="85">
        <v>1761063</v>
      </c>
      <c r="H5258" s="89"/>
      <c r="I5258" s="263" t="s">
        <v>11418</v>
      </c>
      <c r="J5258" s="89"/>
      <c r="K5258" s="89"/>
      <c r="L5258" s="89"/>
      <c r="M5258" s="89"/>
      <c r="N5258" s="264">
        <v>0</v>
      </c>
      <c r="O5258" s="264">
        <v>1336.69</v>
      </c>
      <c r="P5258" s="89" t="s">
        <v>670</v>
      </c>
    </row>
    <row r="5259" spans="1:16" ht="51" hidden="1">
      <c r="A5259" s="261" t="s">
        <v>565</v>
      </c>
      <c r="B5259" s="89"/>
      <c r="C5259" s="262" t="s">
        <v>615</v>
      </c>
      <c r="D5259" s="84">
        <v>43668</v>
      </c>
      <c r="E5259" s="85" t="s">
        <v>9871</v>
      </c>
      <c r="F5259" s="85" t="s">
        <v>3</v>
      </c>
      <c r="G5259" s="85">
        <v>1761062</v>
      </c>
      <c r="H5259" s="89"/>
      <c r="I5259" s="263" t="s">
        <v>8830</v>
      </c>
      <c r="J5259" s="89"/>
      <c r="K5259" s="89"/>
      <c r="L5259" s="89"/>
      <c r="M5259" s="89"/>
      <c r="N5259" s="264">
        <v>0</v>
      </c>
      <c r="O5259" s="264">
        <v>40</v>
      </c>
      <c r="P5259" s="89" t="s">
        <v>670</v>
      </c>
    </row>
    <row r="5260" spans="1:16" ht="51" hidden="1">
      <c r="A5260" s="261">
        <v>249</v>
      </c>
      <c r="B5260" s="89"/>
      <c r="C5260" s="262" t="s">
        <v>112</v>
      </c>
      <c r="D5260" s="84">
        <v>43668</v>
      </c>
      <c r="E5260" s="85" t="s">
        <v>9872</v>
      </c>
      <c r="F5260" s="85" t="s">
        <v>3</v>
      </c>
      <c r="G5260" s="85">
        <v>1761056</v>
      </c>
      <c r="H5260" s="89"/>
      <c r="I5260" s="263" t="s">
        <v>11419</v>
      </c>
      <c r="J5260" s="89"/>
      <c r="K5260" s="89"/>
      <c r="L5260" s="89"/>
      <c r="M5260" s="89"/>
      <c r="N5260" s="264">
        <v>0</v>
      </c>
      <c r="O5260" s="264">
        <v>30</v>
      </c>
      <c r="P5260" s="89" t="s">
        <v>670</v>
      </c>
    </row>
    <row r="5261" spans="1:16" ht="51" hidden="1">
      <c r="A5261" s="261">
        <v>592</v>
      </c>
      <c r="B5261" s="89"/>
      <c r="C5261" s="262" t="s">
        <v>645</v>
      </c>
      <c r="D5261" s="84">
        <v>43668</v>
      </c>
      <c r="E5261" s="85" t="s">
        <v>9873</v>
      </c>
      <c r="F5261" s="85" t="s">
        <v>3</v>
      </c>
      <c r="G5261" s="85">
        <v>1761048</v>
      </c>
      <c r="H5261" s="89"/>
      <c r="I5261" s="263" t="s">
        <v>11420</v>
      </c>
      <c r="J5261" s="89"/>
      <c r="K5261" s="89"/>
      <c r="L5261" s="89"/>
      <c r="M5261" s="89"/>
      <c r="N5261" s="264">
        <v>0</v>
      </c>
      <c r="O5261" s="264">
        <v>208.8</v>
      </c>
      <c r="P5261" s="89" t="s">
        <v>670</v>
      </c>
    </row>
    <row r="5262" spans="1:16" ht="51" hidden="1">
      <c r="A5262" s="261">
        <v>592</v>
      </c>
      <c r="B5262" s="89"/>
      <c r="C5262" s="262" t="s">
        <v>645</v>
      </c>
      <c r="D5262" s="84">
        <v>43668</v>
      </c>
      <c r="E5262" s="85" t="s">
        <v>9874</v>
      </c>
      <c r="F5262" s="85" t="s">
        <v>3</v>
      </c>
      <c r="G5262" s="85">
        <v>1761042</v>
      </c>
      <c r="H5262" s="89"/>
      <c r="I5262" s="263" t="s">
        <v>11421</v>
      </c>
      <c r="J5262" s="89"/>
      <c r="K5262" s="89"/>
      <c r="L5262" s="89"/>
      <c r="M5262" s="89"/>
      <c r="N5262" s="264">
        <v>0</v>
      </c>
      <c r="O5262" s="264">
        <v>1669</v>
      </c>
      <c r="P5262" s="89" t="s">
        <v>670</v>
      </c>
    </row>
    <row r="5263" spans="1:16" ht="51" hidden="1">
      <c r="A5263" s="261">
        <v>212</v>
      </c>
      <c r="B5263" s="89"/>
      <c r="C5263" s="262" t="s">
        <v>100</v>
      </c>
      <c r="D5263" s="84">
        <v>43668</v>
      </c>
      <c r="E5263" s="85" t="s">
        <v>9875</v>
      </c>
      <c r="F5263" s="85" t="s">
        <v>3</v>
      </c>
      <c r="G5263" s="85">
        <v>1761040</v>
      </c>
      <c r="H5263" s="89"/>
      <c r="I5263" s="263" t="s">
        <v>11422</v>
      </c>
      <c r="J5263" s="89"/>
      <c r="K5263" s="89"/>
      <c r="L5263" s="89"/>
      <c r="M5263" s="89"/>
      <c r="N5263" s="264">
        <v>0</v>
      </c>
      <c r="O5263" s="264">
        <v>60</v>
      </c>
      <c r="P5263" s="89" t="s">
        <v>670</v>
      </c>
    </row>
    <row r="5264" spans="1:16" ht="51" hidden="1">
      <c r="A5264" s="261">
        <v>132</v>
      </c>
      <c r="B5264" s="89"/>
      <c r="C5264" s="262" t="s">
        <v>68</v>
      </c>
      <c r="D5264" s="84">
        <v>43668</v>
      </c>
      <c r="E5264" s="85" t="s">
        <v>9876</v>
      </c>
      <c r="F5264" s="85" t="s">
        <v>3</v>
      </c>
      <c r="G5264" s="85">
        <v>1761012</v>
      </c>
      <c r="H5264" s="89"/>
      <c r="I5264" s="263" t="s">
        <v>11423</v>
      </c>
      <c r="J5264" s="89"/>
      <c r="K5264" s="89"/>
      <c r="L5264" s="89"/>
      <c r="M5264" s="89"/>
      <c r="N5264" s="264">
        <v>0</v>
      </c>
      <c r="O5264" s="264">
        <v>184.99</v>
      </c>
      <c r="P5264" s="89" t="s">
        <v>670</v>
      </c>
    </row>
    <row r="5265" spans="1:16" ht="51" hidden="1">
      <c r="A5265" s="261">
        <v>132</v>
      </c>
      <c r="B5265" s="89"/>
      <c r="C5265" s="262" t="s">
        <v>68</v>
      </c>
      <c r="D5265" s="84">
        <v>43668</v>
      </c>
      <c r="E5265" s="85" t="s">
        <v>9877</v>
      </c>
      <c r="F5265" s="85" t="s">
        <v>3</v>
      </c>
      <c r="G5265" s="85">
        <v>1761011</v>
      </c>
      <c r="H5265" s="89"/>
      <c r="I5265" s="263" t="s">
        <v>11423</v>
      </c>
      <c r="J5265" s="89"/>
      <c r="K5265" s="89"/>
      <c r="L5265" s="89"/>
      <c r="M5265" s="89"/>
      <c r="N5265" s="264">
        <v>0</v>
      </c>
      <c r="O5265" s="264">
        <v>8</v>
      </c>
      <c r="P5265" s="89" t="s">
        <v>670</v>
      </c>
    </row>
    <row r="5266" spans="1:16" ht="51" hidden="1">
      <c r="A5266" s="261">
        <v>592</v>
      </c>
      <c r="B5266" s="89"/>
      <c r="C5266" s="262" t="s">
        <v>645</v>
      </c>
      <c r="D5266" s="84">
        <v>43668</v>
      </c>
      <c r="E5266" s="85" t="s">
        <v>9878</v>
      </c>
      <c r="F5266" s="85" t="s">
        <v>3</v>
      </c>
      <c r="G5266" s="85">
        <v>1761159</v>
      </c>
      <c r="H5266" s="89"/>
      <c r="I5266" s="263" t="s">
        <v>11424</v>
      </c>
      <c r="J5266" s="89"/>
      <c r="K5266" s="89"/>
      <c r="L5266" s="89"/>
      <c r="M5266" s="89"/>
      <c r="N5266" s="264">
        <v>0</v>
      </c>
      <c r="O5266" s="264">
        <v>2384</v>
      </c>
      <c r="P5266" s="89" t="s">
        <v>670</v>
      </c>
    </row>
    <row r="5267" spans="1:16" ht="51" hidden="1">
      <c r="A5267" s="261">
        <v>592</v>
      </c>
      <c r="B5267" s="89"/>
      <c r="C5267" s="262" t="s">
        <v>645</v>
      </c>
      <c r="D5267" s="84">
        <v>43668</v>
      </c>
      <c r="E5267" s="85" t="s">
        <v>9879</v>
      </c>
      <c r="F5267" s="85" t="s">
        <v>3</v>
      </c>
      <c r="G5267" s="85">
        <v>1761158</v>
      </c>
      <c r="H5267" s="89"/>
      <c r="I5267" s="263" t="s">
        <v>11425</v>
      </c>
      <c r="J5267" s="89"/>
      <c r="K5267" s="89"/>
      <c r="L5267" s="89"/>
      <c r="M5267" s="89"/>
      <c r="N5267" s="264">
        <v>0</v>
      </c>
      <c r="O5267" s="264">
        <v>400</v>
      </c>
      <c r="P5267" s="89" t="s">
        <v>670</v>
      </c>
    </row>
    <row r="5268" spans="1:16" ht="51" hidden="1">
      <c r="A5268" s="261">
        <v>592</v>
      </c>
      <c r="B5268" s="89"/>
      <c r="C5268" s="262" t="s">
        <v>645</v>
      </c>
      <c r="D5268" s="84">
        <v>43668</v>
      </c>
      <c r="E5268" s="85" t="s">
        <v>9880</v>
      </c>
      <c r="F5268" s="85" t="s">
        <v>3</v>
      </c>
      <c r="G5268" s="85">
        <v>1761157</v>
      </c>
      <c r="H5268" s="89"/>
      <c r="I5268" s="263" t="s">
        <v>11426</v>
      </c>
      <c r="J5268" s="89"/>
      <c r="K5268" s="89"/>
      <c r="L5268" s="89"/>
      <c r="M5268" s="89"/>
      <c r="N5268" s="264">
        <v>0</v>
      </c>
      <c r="O5268" s="264">
        <v>473</v>
      </c>
      <c r="P5268" s="89" t="s">
        <v>670</v>
      </c>
    </row>
    <row r="5269" spans="1:16" ht="51" hidden="1">
      <c r="A5269" s="261">
        <v>592</v>
      </c>
      <c r="B5269" s="89"/>
      <c r="C5269" s="262" t="s">
        <v>645</v>
      </c>
      <c r="D5269" s="84">
        <v>43668</v>
      </c>
      <c r="E5269" s="85" t="s">
        <v>9881</v>
      </c>
      <c r="F5269" s="85" t="s">
        <v>3</v>
      </c>
      <c r="G5269" s="85">
        <v>1761154</v>
      </c>
      <c r="H5269" s="89"/>
      <c r="I5269" s="263" t="s">
        <v>11427</v>
      </c>
      <c r="J5269" s="89"/>
      <c r="K5269" s="89"/>
      <c r="L5269" s="89"/>
      <c r="M5269" s="89"/>
      <c r="N5269" s="264">
        <v>0</v>
      </c>
      <c r="O5269" s="264">
        <v>47</v>
      </c>
      <c r="P5269" s="89" t="s">
        <v>670</v>
      </c>
    </row>
    <row r="5270" spans="1:16" ht="63.75" hidden="1">
      <c r="A5270" s="261">
        <v>592</v>
      </c>
      <c r="B5270" s="89"/>
      <c r="C5270" s="262" t="s">
        <v>645</v>
      </c>
      <c r="D5270" s="84">
        <v>43668</v>
      </c>
      <c r="E5270" s="85" t="s">
        <v>9882</v>
      </c>
      <c r="F5270" s="85" t="s">
        <v>3</v>
      </c>
      <c r="G5270" s="85">
        <v>1761152</v>
      </c>
      <c r="H5270" s="89"/>
      <c r="I5270" s="263" t="s">
        <v>11428</v>
      </c>
      <c r="J5270" s="89"/>
      <c r="K5270" s="89"/>
      <c r="L5270" s="89"/>
      <c r="M5270" s="89"/>
      <c r="N5270" s="264">
        <v>0</v>
      </c>
      <c r="O5270" s="264">
        <v>938</v>
      </c>
      <c r="P5270" s="89" t="s">
        <v>670</v>
      </c>
    </row>
    <row r="5271" spans="1:16" ht="51" hidden="1">
      <c r="A5271" s="261">
        <v>70</v>
      </c>
      <c r="B5271" s="89"/>
      <c r="C5271" s="262" t="s">
        <v>53</v>
      </c>
      <c r="D5271" s="84">
        <v>43668</v>
      </c>
      <c r="E5271" s="85" t="s">
        <v>9883</v>
      </c>
      <c r="F5271" s="85" t="s">
        <v>3</v>
      </c>
      <c r="G5271" s="85">
        <v>1761136</v>
      </c>
      <c r="H5271" s="89"/>
      <c r="I5271" s="263" t="s">
        <v>11429</v>
      </c>
      <c r="J5271" s="89"/>
      <c r="K5271" s="89"/>
      <c r="L5271" s="89"/>
      <c r="M5271" s="89"/>
      <c r="N5271" s="264">
        <v>0</v>
      </c>
      <c r="O5271" s="264">
        <v>556.5</v>
      </c>
      <c r="P5271" s="89" t="s">
        <v>670</v>
      </c>
    </row>
    <row r="5272" spans="1:16" ht="51" hidden="1">
      <c r="A5272" s="261">
        <v>48</v>
      </c>
      <c r="B5272" s="89"/>
      <c r="C5272" s="262" t="s">
        <v>50</v>
      </c>
      <c r="D5272" s="84">
        <v>43668</v>
      </c>
      <c r="E5272" s="85" t="s">
        <v>9884</v>
      </c>
      <c r="F5272" s="85" t="s">
        <v>3</v>
      </c>
      <c r="G5272" s="85">
        <v>1761132</v>
      </c>
      <c r="H5272" s="89"/>
      <c r="I5272" s="263" t="s">
        <v>11430</v>
      </c>
      <c r="J5272" s="89"/>
      <c r="K5272" s="89"/>
      <c r="L5272" s="89"/>
      <c r="M5272" s="89"/>
      <c r="N5272" s="264">
        <v>0</v>
      </c>
      <c r="O5272" s="264">
        <v>1633</v>
      </c>
      <c r="P5272" s="89" t="s">
        <v>670</v>
      </c>
    </row>
    <row r="5273" spans="1:16" ht="89.25" hidden="1">
      <c r="A5273" s="261">
        <v>587</v>
      </c>
      <c r="B5273" s="89"/>
      <c r="C5273" s="262" t="s">
        <v>730</v>
      </c>
      <c r="D5273" s="84">
        <v>43668</v>
      </c>
      <c r="E5273" s="85" t="s">
        <v>9885</v>
      </c>
      <c r="F5273" s="85" t="s">
        <v>3</v>
      </c>
      <c r="G5273" s="85">
        <v>1761111</v>
      </c>
      <c r="H5273" s="89"/>
      <c r="I5273" s="263" t="s">
        <v>11431</v>
      </c>
      <c r="J5273" s="89"/>
      <c r="K5273" s="89"/>
      <c r="L5273" s="89"/>
      <c r="M5273" s="89"/>
      <c r="N5273" s="264">
        <v>0</v>
      </c>
      <c r="O5273" s="264">
        <v>7.2</v>
      </c>
      <c r="P5273" s="89" t="s">
        <v>670</v>
      </c>
    </row>
    <row r="5274" spans="1:16" ht="51" hidden="1">
      <c r="A5274" s="261">
        <v>132</v>
      </c>
      <c r="B5274" s="89"/>
      <c r="C5274" s="262" t="s">
        <v>68</v>
      </c>
      <c r="D5274" s="84">
        <v>43668</v>
      </c>
      <c r="E5274" s="85" t="s">
        <v>9886</v>
      </c>
      <c r="F5274" s="85" t="s">
        <v>3</v>
      </c>
      <c r="G5274" s="85">
        <v>1761098</v>
      </c>
      <c r="H5274" s="89"/>
      <c r="I5274" s="263" t="s">
        <v>11432</v>
      </c>
      <c r="J5274" s="89"/>
      <c r="K5274" s="89"/>
      <c r="L5274" s="89"/>
      <c r="M5274" s="89"/>
      <c r="N5274" s="264">
        <v>0</v>
      </c>
      <c r="O5274" s="264">
        <v>350</v>
      </c>
      <c r="P5274" s="89" t="s">
        <v>670</v>
      </c>
    </row>
    <row r="5275" spans="1:16" ht="51" hidden="1">
      <c r="A5275" s="261">
        <v>47</v>
      </c>
      <c r="B5275" s="89"/>
      <c r="C5275" s="262" t="s">
        <v>49</v>
      </c>
      <c r="D5275" s="84">
        <v>43668</v>
      </c>
      <c r="E5275" s="85" t="s">
        <v>9887</v>
      </c>
      <c r="F5275" s="85" t="s">
        <v>3</v>
      </c>
      <c r="G5275" s="85">
        <v>1761094</v>
      </c>
      <c r="H5275" s="89"/>
      <c r="I5275" s="263" t="s">
        <v>11433</v>
      </c>
      <c r="J5275" s="89"/>
      <c r="K5275" s="89"/>
      <c r="L5275" s="89"/>
      <c r="M5275" s="89"/>
      <c r="N5275" s="264">
        <v>0</v>
      </c>
      <c r="O5275" s="264">
        <v>0.4</v>
      </c>
      <c r="P5275" s="89" t="s">
        <v>670</v>
      </c>
    </row>
    <row r="5276" spans="1:16" ht="51" hidden="1">
      <c r="A5276" s="261">
        <v>47</v>
      </c>
      <c r="B5276" s="89"/>
      <c r="C5276" s="262" t="s">
        <v>49</v>
      </c>
      <c r="D5276" s="84">
        <v>43668</v>
      </c>
      <c r="E5276" s="85" t="s">
        <v>9888</v>
      </c>
      <c r="F5276" s="85" t="s">
        <v>3</v>
      </c>
      <c r="G5276" s="85">
        <v>1761093</v>
      </c>
      <c r="H5276" s="89"/>
      <c r="I5276" s="263" t="s">
        <v>11434</v>
      </c>
      <c r="J5276" s="89"/>
      <c r="K5276" s="89"/>
      <c r="L5276" s="89"/>
      <c r="M5276" s="89"/>
      <c r="N5276" s="264">
        <v>0</v>
      </c>
      <c r="O5276" s="264">
        <v>62.800000000000004</v>
      </c>
      <c r="P5276" s="89" t="s">
        <v>670</v>
      </c>
    </row>
    <row r="5277" spans="1:16" ht="51" hidden="1">
      <c r="A5277" s="261">
        <v>47</v>
      </c>
      <c r="B5277" s="89"/>
      <c r="C5277" s="262" t="s">
        <v>49</v>
      </c>
      <c r="D5277" s="84">
        <v>43668</v>
      </c>
      <c r="E5277" s="85" t="s">
        <v>9889</v>
      </c>
      <c r="F5277" s="85" t="s">
        <v>3</v>
      </c>
      <c r="G5277" s="85">
        <v>1761091</v>
      </c>
      <c r="H5277" s="89"/>
      <c r="I5277" s="263" t="s">
        <v>11435</v>
      </c>
      <c r="J5277" s="89"/>
      <c r="K5277" s="89"/>
      <c r="L5277" s="89"/>
      <c r="M5277" s="89"/>
      <c r="N5277" s="264">
        <v>0</v>
      </c>
      <c r="O5277" s="264">
        <v>1475</v>
      </c>
      <c r="P5277" s="89" t="s">
        <v>670</v>
      </c>
    </row>
    <row r="5278" spans="1:16" ht="63.75" hidden="1">
      <c r="A5278" s="261">
        <v>682</v>
      </c>
      <c r="B5278" s="89"/>
      <c r="C5278" s="262" t="s">
        <v>1367</v>
      </c>
      <c r="D5278" s="84">
        <v>43668</v>
      </c>
      <c r="E5278" s="85" t="s">
        <v>9890</v>
      </c>
      <c r="F5278" s="85" t="s">
        <v>3</v>
      </c>
      <c r="G5278" s="85">
        <v>1761002</v>
      </c>
      <c r="H5278" s="89"/>
      <c r="I5278" s="263" t="s">
        <v>11436</v>
      </c>
      <c r="J5278" s="89"/>
      <c r="K5278" s="89"/>
      <c r="L5278" s="89"/>
      <c r="M5278" s="89"/>
      <c r="N5278" s="264">
        <v>0</v>
      </c>
      <c r="O5278" s="264">
        <v>400</v>
      </c>
      <c r="P5278" s="89" t="s">
        <v>670</v>
      </c>
    </row>
    <row r="5279" spans="1:16" ht="51" hidden="1">
      <c r="A5279" s="261" t="s">
        <v>563</v>
      </c>
      <c r="B5279" s="89"/>
      <c r="C5279" s="262" t="s">
        <v>614</v>
      </c>
      <c r="D5279" s="84">
        <v>43668</v>
      </c>
      <c r="E5279" s="85" t="s">
        <v>9891</v>
      </c>
      <c r="F5279" s="85" t="s">
        <v>3</v>
      </c>
      <c r="G5279" s="85">
        <v>1760990</v>
      </c>
      <c r="H5279" s="89"/>
      <c r="I5279" s="263" t="s">
        <v>11437</v>
      </c>
      <c r="J5279" s="89"/>
      <c r="K5279" s="89"/>
      <c r="L5279" s="89"/>
      <c r="M5279" s="89"/>
      <c r="N5279" s="264">
        <v>0</v>
      </c>
      <c r="O5279" s="264">
        <v>353818.15</v>
      </c>
      <c r="P5279" s="89" t="s">
        <v>670</v>
      </c>
    </row>
    <row r="5280" spans="1:16" ht="51" hidden="1">
      <c r="A5280" s="261" t="s">
        <v>563</v>
      </c>
      <c r="B5280" s="89"/>
      <c r="C5280" s="262" t="s">
        <v>614</v>
      </c>
      <c r="D5280" s="84">
        <v>43668</v>
      </c>
      <c r="E5280" s="85" t="s">
        <v>9892</v>
      </c>
      <c r="F5280" s="85" t="s">
        <v>3</v>
      </c>
      <c r="G5280" s="85">
        <v>1760988</v>
      </c>
      <c r="H5280" s="89"/>
      <c r="I5280" s="263" t="s">
        <v>11438</v>
      </c>
      <c r="J5280" s="89"/>
      <c r="K5280" s="89"/>
      <c r="L5280" s="89"/>
      <c r="M5280" s="89"/>
      <c r="N5280" s="264">
        <v>0</v>
      </c>
      <c r="O5280" s="264">
        <v>16362.720000000001</v>
      </c>
      <c r="P5280" s="89" t="s">
        <v>670</v>
      </c>
    </row>
    <row r="5281" spans="1:16" ht="63.75" hidden="1">
      <c r="A5281" s="261">
        <v>291</v>
      </c>
      <c r="B5281" s="89"/>
      <c r="C5281" s="262" t="s">
        <v>129</v>
      </c>
      <c r="D5281" s="84">
        <v>43668</v>
      </c>
      <c r="E5281" s="85" t="s">
        <v>9893</v>
      </c>
      <c r="F5281" s="85" t="s">
        <v>3</v>
      </c>
      <c r="G5281" s="85">
        <v>1760962</v>
      </c>
      <c r="H5281" s="89"/>
      <c r="I5281" s="263" t="s">
        <v>11439</v>
      </c>
      <c r="J5281" s="89"/>
      <c r="K5281" s="89"/>
      <c r="L5281" s="89"/>
      <c r="M5281" s="89"/>
      <c r="N5281" s="264">
        <v>0</v>
      </c>
      <c r="O5281" s="264">
        <v>151223.82</v>
      </c>
      <c r="P5281" s="89" t="s">
        <v>670</v>
      </c>
    </row>
    <row r="5282" spans="1:16" ht="63.75" hidden="1">
      <c r="A5282" s="261">
        <v>15</v>
      </c>
      <c r="B5282" s="89"/>
      <c r="C5282" s="262" t="s">
        <v>42</v>
      </c>
      <c r="D5282" s="84">
        <v>43668</v>
      </c>
      <c r="E5282" s="85" t="s">
        <v>9894</v>
      </c>
      <c r="F5282" s="85" t="s">
        <v>3</v>
      </c>
      <c r="G5282" s="85">
        <v>1760948</v>
      </c>
      <c r="H5282" s="89"/>
      <c r="I5282" s="263" t="s">
        <v>11440</v>
      </c>
      <c r="J5282" s="89"/>
      <c r="K5282" s="89"/>
      <c r="L5282" s="89"/>
      <c r="M5282" s="89"/>
      <c r="N5282" s="264">
        <v>0</v>
      </c>
      <c r="O5282" s="264">
        <v>82823.259999999995</v>
      </c>
      <c r="P5282" s="89" t="s">
        <v>670</v>
      </c>
    </row>
    <row r="5283" spans="1:16" ht="51" hidden="1">
      <c r="A5283" s="261">
        <v>599</v>
      </c>
      <c r="B5283" s="89"/>
      <c r="C5283" s="262" t="s">
        <v>1366</v>
      </c>
      <c r="D5283" s="84">
        <v>43668</v>
      </c>
      <c r="E5283" s="85" t="s">
        <v>9895</v>
      </c>
      <c r="F5283" s="85" t="s">
        <v>3</v>
      </c>
      <c r="G5283" s="85">
        <v>1760943</v>
      </c>
      <c r="H5283" s="89"/>
      <c r="I5283" s="263" t="s">
        <v>11441</v>
      </c>
      <c r="J5283" s="89"/>
      <c r="K5283" s="89"/>
      <c r="L5283" s="89"/>
      <c r="M5283" s="89"/>
      <c r="N5283" s="264">
        <v>0</v>
      </c>
      <c r="O5283" s="264">
        <v>300</v>
      </c>
      <c r="P5283" s="89" t="s">
        <v>670</v>
      </c>
    </row>
    <row r="5284" spans="1:16" ht="51" hidden="1">
      <c r="A5284" s="261">
        <v>599</v>
      </c>
      <c r="B5284" s="89"/>
      <c r="C5284" s="262" t="s">
        <v>1366</v>
      </c>
      <c r="D5284" s="84">
        <v>43668</v>
      </c>
      <c r="E5284" s="85" t="s">
        <v>9896</v>
      </c>
      <c r="F5284" s="85" t="s">
        <v>3</v>
      </c>
      <c r="G5284" s="85">
        <v>1760937</v>
      </c>
      <c r="H5284" s="89"/>
      <c r="I5284" s="263" t="s">
        <v>11442</v>
      </c>
      <c r="J5284" s="89"/>
      <c r="K5284" s="89"/>
      <c r="L5284" s="89"/>
      <c r="M5284" s="89"/>
      <c r="N5284" s="264">
        <v>0</v>
      </c>
      <c r="O5284" s="264">
        <v>300</v>
      </c>
      <c r="P5284" s="89" t="s">
        <v>670</v>
      </c>
    </row>
    <row r="5285" spans="1:16" ht="63.75" hidden="1">
      <c r="A5285" s="261">
        <v>599</v>
      </c>
      <c r="B5285" s="89"/>
      <c r="C5285" s="262" t="s">
        <v>1366</v>
      </c>
      <c r="D5285" s="84">
        <v>43668</v>
      </c>
      <c r="E5285" s="85" t="s">
        <v>9897</v>
      </c>
      <c r="F5285" s="85" t="s">
        <v>3</v>
      </c>
      <c r="G5285" s="85">
        <v>1760932</v>
      </c>
      <c r="H5285" s="89"/>
      <c r="I5285" s="263" t="s">
        <v>11443</v>
      </c>
      <c r="J5285" s="89"/>
      <c r="K5285" s="89"/>
      <c r="L5285" s="89"/>
      <c r="M5285" s="89"/>
      <c r="N5285" s="264">
        <v>0</v>
      </c>
      <c r="O5285" s="264">
        <v>291.73</v>
      </c>
      <c r="P5285" s="89" t="s">
        <v>670</v>
      </c>
    </row>
    <row r="5286" spans="1:16" ht="63.75" hidden="1">
      <c r="A5286" s="261">
        <v>70</v>
      </c>
      <c r="B5286" s="89"/>
      <c r="C5286" s="262" t="s">
        <v>53</v>
      </c>
      <c r="D5286" s="84">
        <v>43668</v>
      </c>
      <c r="E5286" s="85" t="s">
        <v>9898</v>
      </c>
      <c r="F5286" s="85" t="s">
        <v>3</v>
      </c>
      <c r="G5286" s="85">
        <v>1760930</v>
      </c>
      <c r="H5286" s="89"/>
      <c r="I5286" s="263" t="s">
        <v>11444</v>
      </c>
      <c r="J5286" s="89"/>
      <c r="K5286" s="89"/>
      <c r="L5286" s="89"/>
      <c r="M5286" s="89"/>
      <c r="N5286" s="264">
        <v>0</v>
      </c>
      <c r="O5286" s="264">
        <v>4500</v>
      </c>
      <c r="P5286" s="89" t="s">
        <v>670</v>
      </c>
    </row>
    <row r="5287" spans="1:16" ht="63.75" hidden="1">
      <c r="A5287" s="261">
        <v>599</v>
      </c>
      <c r="B5287" s="89"/>
      <c r="C5287" s="262" t="s">
        <v>1366</v>
      </c>
      <c r="D5287" s="84">
        <v>43668</v>
      </c>
      <c r="E5287" s="85" t="s">
        <v>9899</v>
      </c>
      <c r="F5287" s="85" t="s">
        <v>3</v>
      </c>
      <c r="G5287" s="85">
        <v>1760925</v>
      </c>
      <c r="H5287" s="89"/>
      <c r="I5287" s="263" t="s">
        <v>11445</v>
      </c>
      <c r="J5287" s="89"/>
      <c r="K5287" s="89"/>
      <c r="L5287" s="89"/>
      <c r="M5287" s="89"/>
      <c r="N5287" s="264">
        <v>0</v>
      </c>
      <c r="O5287" s="264">
        <v>10.08</v>
      </c>
      <c r="P5287" s="89" t="s">
        <v>670</v>
      </c>
    </row>
    <row r="5288" spans="1:16" ht="38.25" hidden="1">
      <c r="A5288" s="261">
        <v>580</v>
      </c>
      <c r="B5288" s="89"/>
      <c r="C5288" s="262" t="s">
        <v>180</v>
      </c>
      <c r="D5288" s="84">
        <v>43668</v>
      </c>
      <c r="E5288" s="85" t="s">
        <v>9900</v>
      </c>
      <c r="F5288" s="85" t="s">
        <v>3</v>
      </c>
      <c r="G5288" s="85">
        <v>1760996</v>
      </c>
      <c r="H5288" s="89"/>
      <c r="I5288" s="263" t="s">
        <v>11446</v>
      </c>
      <c r="J5288" s="89"/>
      <c r="K5288" s="89"/>
      <c r="L5288" s="89"/>
      <c r="M5288" s="89"/>
      <c r="N5288" s="264">
        <v>0</v>
      </c>
      <c r="O5288" s="264">
        <v>45.52</v>
      </c>
      <c r="P5288" s="89" t="s">
        <v>670</v>
      </c>
    </row>
    <row r="5289" spans="1:16" ht="38.25" hidden="1">
      <c r="A5289" s="261">
        <v>580</v>
      </c>
      <c r="B5289" s="89"/>
      <c r="C5289" s="262" t="s">
        <v>180</v>
      </c>
      <c r="D5289" s="84">
        <v>43668</v>
      </c>
      <c r="E5289" s="85" t="s">
        <v>9901</v>
      </c>
      <c r="F5289" s="85" t="s">
        <v>3</v>
      </c>
      <c r="G5289" s="85">
        <v>1760995</v>
      </c>
      <c r="H5289" s="89"/>
      <c r="I5289" s="263" t="s">
        <v>11447</v>
      </c>
      <c r="J5289" s="89"/>
      <c r="K5289" s="89"/>
      <c r="L5289" s="89"/>
      <c r="M5289" s="89"/>
      <c r="N5289" s="264">
        <v>0</v>
      </c>
      <c r="O5289" s="264">
        <v>74.12</v>
      </c>
      <c r="P5289" s="89" t="s">
        <v>670</v>
      </c>
    </row>
    <row r="5290" spans="1:16" ht="51" hidden="1">
      <c r="A5290" s="261">
        <v>580</v>
      </c>
      <c r="B5290" s="89"/>
      <c r="C5290" s="262" t="s">
        <v>180</v>
      </c>
      <c r="D5290" s="84">
        <v>43668</v>
      </c>
      <c r="E5290" s="85" t="s">
        <v>9902</v>
      </c>
      <c r="F5290" s="85" t="s">
        <v>3</v>
      </c>
      <c r="G5290" s="85">
        <v>1760994</v>
      </c>
      <c r="H5290" s="89"/>
      <c r="I5290" s="263" t="s">
        <v>11448</v>
      </c>
      <c r="J5290" s="89"/>
      <c r="K5290" s="89"/>
      <c r="L5290" s="89"/>
      <c r="M5290" s="89"/>
      <c r="N5290" s="264">
        <v>0</v>
      </c>
      <c r="O5290" s="264">
        <v>115.33</v>
      </c>
      <c r="P5290" s="89" t="s">
        <v>670</v>
      </c>
    </row>
    <row r="5291" spans="1:16" ht="51" hidden="1">
      <c r="A5291" s="261">
        <v>591</v>
      </c>
      <c r="B5291" s="89"/>
      <c r="C5291" s="262" t="s">
        <v>1364</v>
      </c>
      <c r="D5291" s="84">
        <v>43668</v>
      </c>
      <c r="E5291" s="85" t="s">
        <v>9903</v>
      </c>
      <c r="F5291" s="85" t="s">
        <v>3</v>
      </c>
      <c r="G5291" s="85">
        <v>1760982</v>
      </c>
      <c r="H5291" s="89"/>
      <c r="I5291" s="263" t="s">
        <v>11449</v>
      </c>
      <c r="J5291" s="89"/>
      <c r="K5291" s="89"/>
      <c r="L5291" s="89"/>
      <c r="M5291" s="89"/>
      <c r="N5291" s="264">
        <v>0</v>
      </c>
      <c r="O5291" s="264">
        <v>94.61</v>
      </c>
      <c r="P5291" s="89" t="s">
        <v>670</v>
      </c>
    </row>
    <row r="5292" spans="1:16" ht="51" hidden="1">
      <c r="A5292" s="261">
        <v>591</v>
      </c>
      <c r="B5292" s="89"/>
      <c r="C5292" s="262" t="s">
        <v>1364</v>
      </c>
      <c r="D5292" s="84">
        <v>43668</v>
      </c>
      <c r="E5292" s="85" t="s">
        <v>9904</v>
      </c>
      <c r="F5292" s="85" t="s">
        <v>3</v>
      </c>
      <c r="G5292" s="85">
        <v>1760979</v>
      </c>
      <c r="H5292" s="89"/>
      <c r="I5292" s="263" t="s">
        <v>11450</v>
      </c>
      <c r="J5292" s="89"/>
      <c r="K5292" s="89"/>
      <c r="L5292" s="89"/>
      <c r="M5292" s="89"/>
      <c r="N5292" s="264">
        <v>0</v>
      </c>
      <c r="O5292" s="264">
        <v>63.6</v>
      </c>
      <c r="P5292" s="89" t="s">
        <v>670</v>
      </c>
    </row>
    <row r="5293" spans="1:16" ht="51" hidden="1">
      <c r="A5293" s="261">
        <v>683</v>
      </c>
      <c r="B5293" s="89"/>
      <c r="C5293" s="262" t="s">
        <v>1368</v>
      </c>
      <c r="D5293" s="84">
        <v>43668</v>
      </c>
      <c r="E5293" s="85" t="s">
        <v>9905</v>
      </c>
      <c r="F5293" s="85" t="s">
        <v>3</v>
      </c>
      <c r="G5293" s="85">
        <v>1760957</v>
      </c>
      <c r="H5293" s="89"/>
      <c r="I5293" s="263" t="s">
        <v>11451</v>
      </c>
      <c r="J5293" s="89"/>
      <c r="K5293" s="89"/>
      <c r="L5293" s="89"/>
      <c r="M5293" s="89"/>
      <c r="N5293" s="264">
        <v>0</v>
      </c>
      <c r="O5293" s="264">
        <v>435.25</v>
      </c>
      <c r="P5293" s="89" t="s">
        <v>670</v>
      </c>
    </row>
    <row r="5294" spans="1:16" ht="51" hidden="1">
      <c r="A5294" s="261">
        <v>586</v>
      </c>
      <c r="B5294" s="89"/>
      <c r="C5294" s="262" t="s">
        <v>184</v>
      </c>
      <c r="D5294" s="84">
        <v>43668</v>
      </c>
      <c r="E5294" s="85" t="s">
        <v>9906</v>
      </c>
      <c r="F5294" s="85" t="s">
        <v>3</v>
      </c>
      <c r="G5294" s="85">
        <v>1760956</v>
      </c>
      <c r="H5294" s="89"/>
      <c r="I5294" s="263" t="s">
        <v>11452</v>
      </c>
      <c r="J5294" s="89"/>
      <c r="K5294" s="89"/>
      <c r="L5294" s="89"/>
      <c r="M5294" s="89"/>
      <c r="N5294" s="264">
        <v>0</v>
      </c>
      <c r="O5294" s="264">
        <v>85.8</v>
      </c>
      <c r="P5294" s="89" t="s">
        <v>670</v>
      </c>
    </row>
    <row r="5295" spans="1:16" ht="63.75" hidden="1">
      <c r="A5295" s="261">
        <v>212</v>
      </c>
      <c r="B5295" s="89"/>
      <c r="C5295" s="262" t="s">
        <v>100</v>
      </c>
      <c r="D5295" s="84">
        <v>43668</v>
      </c>
      <c r="E5295" s="85" t="s">
        <v>9907</v>
      </c>
      <c r="F5295" s="85" t="s">
        <v>3</v>
      </c>
      <c r="G5295" s="85">
        <v>1761029</v>
      </c>
      <c r="H5295" s="89"/>
      <c r="I5295" s="263" t="s">
        <v>11453</v>
      </c>
      <c r="J5295" s="89"/>
      <c r="K5295" s="89"/>
      <c r="L5295" s="89"/>
      <c r="M5295" s="89"/>
      <c r="N5295" s="264">
        <v>0</v>
      </c>
      <c r="O5295" s="264">
        <v>32260</v>
      </c>
      <c r="P5295" s="89" t="s">
        <v>670</v>
      </c>
    </row>
    <row r="5296" spans="1:16" ht="63.75">
      <c r="A5296" s="261">
        <v>597</v>
      </c>
      <c r="B5296" s="89"/>
      <c r="C5296" s="262" t="s">
        <v>734</v>
      </c>
      <c r="D5296" s="84">
        <v>43668</v>
      </c>
      <c r="E5296" s="85" t="s">
        <v>9908</v>
      </c>
      <c r="F5296" s="85" t="s">
        <v>3</v>
      </c>
      <c r="G5296" s="85">
        <v>1760916</v>
      </c>
      <c r="H5296" s="89"/>
      <c r="I5296" s="263" t="s">
        <v>11454</v>
      </c>
      <c r="J5296" s="89"/>
      <c r="K5296" s="89"/>
      <c r="L5296" s="89"/>
      <c r="M5296" s="89"/>
      <c r="N5296" s="264">
        <v>0</v>
      </c>
      <c r="O5296" s="264">
        <v>11.08</v>
      </c>
      <c r="P5296" s="89" t="s">
        <v>670</v>
      </c>
    </row>
    <row r="5297" spans="1:16" ht="51" hidden="1">
      <c r="A5297" s="261" t="s">
        <v>565</v>
      </c>
      <c r="B5297" s="89"/>
      <c r="C5297" s="262" t="s">
        <v>615</v>
      </c>
      <c r="D5297" s="84">
        <v>43668</v>
      </c>
      <c r="E5297" s="85" t="s">
        <v>9909</v>
      </c>
      <c r="F5297" s="85" t="s">
        <v>3</v>
      </c>
      <c r="G5297" s="85">
        <v>1760917</v>
      </c>
      <c r="H5297" s="89"/>
      <c r="I5297" s="263" t="s">
        <v>11455</v>
      </c>
      <c r="J5297" s="89"/>
      <c r="K5297" s="89"/>
      <c r="L5297" s="89"/>
      <c r="M5297" s="89"/>
      <c r="N5297" s="264">
        <v>0</v>
      </c>
      <c r="O5297" s="264">
        <v>6510</v>
      </c>
      <c r="P5297" s="89" t="s">
        <v>670</v>
      </c>
    </row>
    <row r="5298" spans="1:16" ht="38.25" hidden="1">
      <c r="A5298" s="261" t="s">
        <v>565</v>
      </c>
      <c r="B5298" s="89"/>
      <c r="C5298" s="262" t="s">
        <v>615</v>
      </c>
      <c r="D5298" s="84">
        <v>43668</v>
      </c>
      <c r="E5298" s="85" t="s">
        <v>9910</v>
      </c>
      <c r="F5298" s="85" t="s">
        <v>3</v>
      </c>
      <c r="G5298" s="85">
        <v>1760919</v>
      </c>
      <c r="H5298" s="89"/>
      <c r="I5298" s="263" t="s">
        <v>11456</v>
      </c>
      <c r="J5298" s="89"/>
      <c r="K5298" s="89"/>
      <c r="L5298" s="89"/>
      <c r="M5298" s="89"/>
      <c r="N5298" s="264">
        <v>0</v>
      </c>
      <c r="O5298" s="264">
        <v>4254.67</v>
      </c>
      <c r="P5298" s="89" t="s">
        <v>670</v>
      </c>
    </row>
    <row r="5299" spans="1:16" ht="51" hidden="1">
      <c r="A5299" s="261">
        <v>70</v>
      </c>
      <c r="B5299" s="89"/>
      <c r="C5299" s="262" t="s">
        <v>53</v>
      </c>
      <c r="D5299" s="84">
        <v>43669</v>
      </c>
      <c r="E5299" s="85" t="s">
        <v>9911</v>
      </c>
      <c r="F5299" s="85" t="s">
        <v>3</v>
      </c>
      <c r="G5299" s="85">
        <v>1761449</v>
      </c>
      <c r="H5299" s="89"/>
      <c r="I5299" s="263" t="s">
        <v>11098</v>
      </c>
      <c r="J5299" s="89"/>
      <c r="K5299" s="89"/>
      <c r="L5299" s="89"/>
      <c r="M5299" s="89"/>
      <c r="N5299" s="264">
        <v>0</v>
      </c>
      <c r="O5299" s="264">
        <v>2800</v>
      </c>
      <c r="P5299" s="89" t="s">
        <v>670</v>
      </c>
    </row>
    <row r="5300" spans="1:16" ht="51" hidden="1">
      <c r="A5300" s="261" t="s">
        <v>565</v>
      </c>
      <c r="B5300" s="89"/>
      <c r="C5300" s="262" t="s">
        <v>615</v>
      </c>
      <c r="D5300" s="84">
        <v>43669</v>
      </c>
      <c r="E5300" s="85" t="s">
        <v>9912</v>
      </c>
      <c r="F5300" s="85" t="s">
        <v>3</v>
      </c>
      <c r="G5300" s="85">
        <v>1761450</v>
      </c>
      <c r="H5300" s="89"/>
      <c r="I5300" s="263" t="s">
        <v>11457</v>
      </c>
      <c r="J5300" s="89"/>
      <c r="K5300" s="89"/>
      <c r="L5300" s="89"/>
      <c r="M5300" s="89"/>
      <c r="N5300" s="264">
        <v>0</v>
      </c>
      <c r="O5300" s="264">
        <v>3047.71</v>
      </c>
      <c r="P5300" s="89" t="s">
        <v>670</v>
      </c>
    </row>
    <row r="5301" spans="1:16" ht="51" hidden="1">
      <c r="A5301" s="261">
        <v>70</v>
      </c>
      <c r="B5301" s="89"/>
      <c r="C5301" s="262" t="s">
        <v>53</v>
      </c>
      <c r="D5301" s="84">
        <v>43669</v>
      </c>
      <c r="E5301" s="85" t="s">
        <v>9913</v>
      </c>
      <c r="F5301" s="85" t="s">
        <v>3</v>
      </c>
      <c r="G5301" s="85">
        <v>1761475</v>
      </c>
      <c r="H5301" s="89"/>
      <c r="I5301" s="263" t="s">
        <v>11098</v>
      </c>
      <c r="J5301" s="89"/>
      <c r="K5301" s="89"/>
      <c r="L5301" s="89"/>
      <c r="M5301" s="89"/>
      <c r="N5301" s="264">
        <v>0</v>
      </c>
      <c r="O5301" s="264">
        <v>3000</v>
      </c>
      <c r="P5301" s="89" t="s">
        <v>670</v>
      </c>
    </row>
    <row r="5302" spans="1:16" ht="51" hidden="1">
      <c r="A5302" s="261">
        <v>46</v>
      </c>
      <c r="B5302" s="89"/>
      <c r="C5302" s="262" t="s">
        <v>48</v>
      </c>
      <c r="D5302" s="84">
        <v>43669</v>
      </c>
      <c r="E5302" s="85" t="s">
        <v>9914</v>
      </c>
      <c r="F5302" s="85" t="s">
        <v>3</v>
      </c>
      <c r="G5302" s="85">
        <v>1761477</v>
      </c>
      <c r="H5302" s="89"/>
      <c r="I5302" s="263" t="s">
        <v>11458</v>
      </c>
      <c r="J5302" s="89"/>
      <c r="K5302" s="89"/>
      <c r="L5302" s="89"/>
      <c r="M5302" s="89"/>
      <c r="N5302" s="264">
        <v>0</v>
      </c>
      <c r="O5302" s="264">
        <v>1500</v>
      </c>
      <c r="P5302" s="89" t="s">
        <v>670</v>
      </c>
    </row>
    <row r="5303" spans="1:16" ht="63.75" hidden="1">
      <c r="A5303" s="261">
        <v>10</v>
      </c>
      <c r="B5303" s="89"/>
      <c r="C5303" s="262" t="s">
        <v>41</v>
      </c>
      <c r="D5303" s="84">
        <v>43669</v>
      </c>
      <c r="E5303" s="85" t="s">
        <v>9915</v>
      </c>
      <c r="F5303" s="85" t="s">
        <v>3</v>
      </c>
      <c r="G5303" s="85">
        <v>1761485</v>
      </c>
      <c r="H5303" s="89"/>
      <c r="I5303" s="263" t="s">
        <v>11459</v>
      </c>
      <c r="J5303" s="89"/>
      <c r="K5303" s="89"/>
      <c r="L5303" s="89"/>
      <c r="M5303" s="89"/>
      <c r="N5303" s="264">
        <v>0</v>
      </c>
      <c r="O5303" s="264">
        <v>591.6</v>
      </c>
      <c r="P5303" s="89" t="s">
        <v>670</v>
      </c>
    </row>
    <row r="5304" spans="1:16" ht="38.25" hidden="1">
      <c r="A5304" s="261">
        <v>526</v>
      </c>
      <c r="B5304" s="89"/>
      <c r="C5304" s="262" t="s">
        <v>610</v>
      </c>
      <c r="D5304" s="84">
        <v>43669</v>
      </c>
      <c r="E5304" s="85" t="s">
        <v>9916</v>
      </c>
      <c r="F5304" s="85" t="s">
        <v>3</v>
      </c>
      <c r="G5304" s="85">
        <v>1761432</v>
      </c>
      <c r="H5304" s="89"/>
      <c r="I5304" s="263" t="s">
        <v>11460</v>
      </c>
      <c r="J5304" s="89"/>
      <c r="K5304" s="89"/>
      <c r="L5304" s="89"/>
      <c r="M5304" s="89"/>
      <c r="N5304" s="264">
        <v>0</v>
      </c>
      <c r="O5304" s="264">
        <v>46</v>
      </c>
      <c r="P5304" s="89" t="s">
        <v>670</v>
      </c>
    </row>
    <row r="5305" spans="1:16" ht="38.25" hidden="1">
      <c r="A5305" s="261">
        <v>526</v>
      </c>
      <c r="B5305" s="89"/>
      <c r="C5305" s="262" t="s">
        <v>610</v>
      </c>
      <c r="D5305" s="84">
        <v>43669</v>
      </c>
      <c r="E5305" s="85" t="s">
        <v>9917</v>
      </c>
      <c r="F5305" s="85" t="s">
        <v>3</v>
      </c>
      <c r="G5305" s="85">
        <v>1761429</v>
      </c>
      <c r="H5305" s="89"/>
      <c r="I5305" s="263" t="s">
        <v>11461</v>
      </c>
      <c r="J5305" s="89"/>
      <c r="K5305" s="89"/>
      <c r="L5305" s="89"/>
      <c r="M5305" s="89"/>
      <c r="N5305" s="264">
        <v>0</v>
      </c>
      <c r="O5305" s="264">
        <v>46</v>
      </c>
      <c r="P5305" s="89" t="s">
        <v>670</v>
      </c>
    </row>
    <row r="5306" spans="1:16" ht="38.25" hidden="1">
      <c r="A5306" s="261">
        <v>526</v>
      </c>
      <c r="B5306" s="89"/>
      <c r="C5306" s="262" t="s">
        <v>610</v>
      </c>
      <c r="D5306" s="84">
        <v>43669</v>
      </c>
      <c r="E5306" s="85" t="s">
        <v>9918</v>
      </c>
      <c r="F5306" s="85" t="s">
        <v>3</v>
      </c>
      <c r="G5306" s="85">
        <v>1761424</v>
      </c>
      <c r="H5306" s="89"/>
      <c r="I5306" s="263" t="s">
        <v>11462</v>
      </c>
      <c r="J5306" s="89"/>
      <c r="K5306" s="89"/>
      <c r="L5306" s="89"/>
      <c r="M5306" s="89"/>
      <c r="N5306" s="264">
        <v>0</v>
      </c>
      <c r="O5306" s="264">
        <v>46</v>
      </c>
      <c r="P5306" s="89" t="s">
        <v>670</v>
      </c>
    </row>
    <row r="5307" spans="1:16" ht="51" hidden="1">
      <c r="A5307" s="261">
        <v>526</v>
      </c>
      <c r="B5307" s="89"/>
      <c r="C5307" s="262" t="s">
        <v>610</v>
      </c>
      <c r="D5307" s="84">
        <v>43669</v>
      </c>
      <c r="E5307" s="85" t="s">
        <v>9919</v>
      </c>
      <c r="F5307" s="85" t="s">
        <v>3</v>
      </c>
      <c r="G5307" s="85">
        <v>1761421</v>
      </c>
      <c r="H5307" s="89"/>
      <c r="I5307" s="263" t="s">
        <v>11463</v>
      </c>
      <c r="J5307" s="89"/>
      <c r="K5307" s="89"/>
      <c r="L5307" s="89"/>
      <c r="M5307" s="89"/>
      <c r="N5307" s="264">
        <v>0</v>
      </c>
      <c r="O5307" s="264">
        <v>46</v>
      </c>
      <c r="P5307" s="89" t="s">
        <v>670</v>
      </c>
    </row>
    <row r="5308" spans="1:16" ht="51" hidden="1">
      <c r="A5308" s="261">
        <v>526</v>
      </c>
      <c r="B5308" s="89"/>
      <c r="C5308" s="262" t="s">
        <v>610</v>
      </c>
      <c r="D5308" s="84">
        <v>43669</v>
      </c>
      <c r="E5308" s="85" t="s">
        <v>9920</v>
      </c>
      <c r="F5308" s="85" t="s">
        <v>3</v>
      </c>
      <c r="G5308" s="85">
        <v>1761408</v>
      </c>
      <c r="H5308" s="89"/>
      <c r="I5308" s="263" t="s">
        <v>11464</v>
      </c>
      <c r="J5308" s="89"/>
      <c r="K5308" s="89"/>
      <c r="L5308" s="89"/>
      <c r="M5308" s="89"/>
      <c r="N5308" s="264">
        <v>0</v>
      </c>
      <c r="O5308" s="264">
        <v>46</v>
      </c>
      <c r="P5308" s="89" t="s">
        <v>670</v>
      </c>
    </row>
    <row r="5309" spans="1:16" ht="51" hidden="1">
      <c r="A5309" s="261" t="s">
        <v>565</v>
      </c>
      <c r="B5309" s="89"/>
      <c r="C5309" s="262" t="s">
        <v>615</v>
      </c>
      <c r="D5309" s="84">
        <v>43669</v>
      </c>
      <c r="E5309" s="85" t="s">
        <v>9921</v>
      </c>
      <c r="F5309" s="85" t="s">
        <v>3</v>
      </c>
      <c r="G5309" s="85">
        <v>1761389</v>
      </c>
      <c r="H5309" s="89"/>
      <c r="I5309" s="263" t="s">
        <v>11465</v>
      </c>
      <c r="J5309" s="89"/>
      <c r="K5309" s="89"/>
      <c r="L5309" s="89"/>
      <c r="M5309" s="89"/>
      <c r="N5309" s="264">
        <v>0</v>
      </c>
      <c r="O5309" s="264">
        <v>2000</v>
      </c>
      <c r="P5309" s="89" t="s">
        <v>670</v>
      </c>
    </row>
    <row r="5310" spans="1:16" ht="38.25" hidden="1">
      <c r="A5310" s="261">
        <v>46</v>
      </c>
      <c r="B5310" s="89"/>
      <c r="C5310" s="262" t="s">
        <v>48</v>
      </c>
      <c r="D5310" s="84">
        <v>43669</v>
      </c>
      <c r="E5310" s="85" t="s">
        <v>9922</v>
      </c>
      <c r="F5310" s="85" t="s">
        <v>3</v>
      </c>
      <c r="G5310" s="85">
        <v>1761371</v>
      </c>
      <c r="H5310" s="89"/>
      <c r="I5310" s="263" t="s">
        <v>11466</v>
      </c>
      <c r="J5310" s="89"/>
      <c r="K5310" s="89"/>
      <c r="L5310" s="89"/>
      <c r="M5310" s="89"/>
      <c r="N5310" s="264">
        <v>0</v>
      </c>
      <c r="O5310" s="264">
        <v>5000</v>
      </c>
      <c r="P5310" s="89" t="s">
        <v>670</v>
      </c>
    </row>
    <row r="5311" spans="1:16" ht="38.25" hidden="1">
      <c r="A5311" s="261">
        <v>130</v>
      </c>
      <c r="B5311" s="89"/>
      <c r="C5311" s="262" t="s">
        <v>67</v>
      </c>
      <c r="D5311" s="84">
        <v>43669</v>
      </c>
      <c r="E5311" s="85" t="s">
        <v>9923</v>
      </c>
      <c r="F5311" s="85" t="s">
        <v>3</v>
      </c>
      <c r="G5311" s="85">
        <v>1761349</v>
      </c>
      <c r="H5311" s="89"/>
      <c r="I5311" s="263" t="s">
        <v>8831</v>
      </c>
      <c r="J5311" s="89"/>
      <c r="K5311" s="89"/>
      <c r="L5311" s="89"/>
      <c r="M5311" s="89"/>
      <c r="N5311" s="264">
        <v>0</v>
      </c>
      <c r="O5311" s="264">
        <v>8</v>
      </c>
      <c r="P5311" s="89" t="s">
        <v>670</v>
      </c>
    </row>
    <row r="5312" spans="1:16" ht="38.25" hidden="1">
      <c r="A5312" s="261">
        <v>130</v>
      </c>
      <c r="B5312" s="89"/>
      <c r="C5312" s="262" t="s">
        <v>67</v>
      </c>
      <c r="D5312" s="84">
        <v>43669</v>
      </c>
      <c r="E5312" s="85" t="s">
        <v>9924</v>
      </c>
      <c r="F5312" s="85" t="s">
        <v>3</v>
      </c>
      <c r="G5312" s="85">
        <v>1761347</v>
      </c>
      <c r="H5312" s="89"/>
      <c r="I5312" s="263" t="s">
        <v>8831</v>
      </c>
      <c r="J5312" s="89"/>
      <c r="K5312" s="89"/>
      <c r="L5312" s="89"/>
      <c r="M5312" s="89"/>
      <c r="N5312" s="264">
        <v>0</v>
      </c>
      <c r="O5312" s="264">
        <v>9</v>
      </c>
      <c r="P5312" s="89" t="s">
        <v>670</v>
      </c>
    </row>
    <row r="5313" spans="1:16" ht="38.25" hidden="1">
      <c r="A5313" s="261" t="s">
        <v>565</v>
      </c>
      <c r="B5313" s="89"/>
      <c r="C5313" s="262" t="s">
        <v>615</v>
      </c>
      <c r="D5313" s="84">
        <v>43669</v>
      </c>
      <c r="E5313" s="85" t="s">
        <v>9925</v>
      </c>
      <c r="F5313" s="85" t="s">
        <v>3</v>
      </c>
      <c r="G5313" s="85">
        <v>1761317</v>
      </c>
      <c r="H5313" s="89"/>
      <c r="I5313" s="263" t="s">
        <v>11467</v>
      </c>
      <c r="J5313" s="89"/>
      <c r="K5313" s="89"/>
      <c r="L5313" s="89"/>
      <c r="M5313" s="89"/>
      <c r="N5313" s="264">
        <v>0</v>
      </c>
      <c r="O5313" s="264">
        <v>1239.32</v>
      </c>
      <c r="P5313" s="89" t="s">
        <v>670</v>
      </c>
    </row>
    <row r="5314" spans="1:16" ht="38.25" hidden="1">
      <c r="A5314" s="261">
        <v>86</v>
      </c>
      <c r="B5314" s="89"/>
      <c r="C5314" s="262" t="s">
        <v>56</v>
      </c>
      <c r="D5314" s="84">
        <v>43669</v>
      </c>
      <c r="E5314" s="85" t="s">
        <v>9926</v>
      </c>
      <c r="F5314" s="85" t="s">
        <v>3</v>
      </c>
      <c r="G5314" s="85">
        <v>1761566</v>
      </c>
      <c r="H5314" s="89"/>
      <c r="I5314" s="263" t="s">
        <v>11468</v>
      </c>
      <c r="J5314" s="89"/>
      <c r="K5314" s="89"/>
      <c r="L5314" s="89"/>
      <c r="M5314" s="89"/>
      <c r="N5314" s="264">
        <v>0</v>
      </c>
      <c r="O5314" s="264">
        <v>81.5</v>
      </c>
      <c r="P5314" s="89" t="s">
        <v>670</v>
      </c>
    </row>
    <row r="5315" spans="1:16" ht="51" hidden="1">
      <c r="A5315" s="261">
        <v>20</v>
      </c>
      <c r="B5315" s="89"/>
      <c r="C5315" s="262" t="s">
        <v>44</v>
      </c>
      <c r="D5315" s="84">
        <v>43669</v>
      </c>
      <c r="E5315" s="85" t="s">
        <v>9927</v>
      </c>
      <c r="F5315" s="85" t="s">
        <v>3</v>
      </c>
      <c r="G5315" s="85">
        <v>1761565</v>
      </c>
      <c r="H5315" s="89"/>
      <c r="I5315" s="263" t="s">
        <v>11469</v>
      </c>
      <c r="J5315" s="89"/>
      <c r="K5315" s="89"/>
      <c r="L5315" s="89"/>
      <c r="M5315" s="89"/>
      <c r="N5315" s="264">
        <v>0</v>
      </c>
      <c r="O5315" s="264">
        <v>93.83</v>
      </c>
      <c r="P5315" s="89" t="s">
        <v>670</v>
      </c>
    </row>
    <row r="5316" spans="1:16" ht="51" hidden="1">
      <c r="A5316" s="261">
        <v>20</v>
      </c>
      <c r="B5316" s="89"/>
      <c r="C5316" s="262" t="s">
        <v>44</v>
      </c>
      <c r="D5316" s="84">
        <v>43669</v>
      </c>
      <c r="E5316" s="85" t="s">
        <v>9928</v>
      </c>
      <c r="F5316" s="85" t="s">
        <v>3</v>
      </c>
      <c r="G5316" s="85">
        <v>1761563</v>
      </c>
      <c r="H5316" s="89"/>
      <c r="I5316" s="263" t="s">
        <v>11470</v>
      </c>
      <c r="J5316" s="89"/>
      <c r="K5316" s="89"/>
      <c r="L5316" s="89"/>
      <c r="M5316" s="89"/>
      <c r="N5316" s="264">
        <v>0</v>
      </c>
      <c r="O5316" s="264">
        <v>144</v>
      </c>
      <c r="P5316" s="89" t="s">
        <v>670</v>
      </c>
    </row>
    <row r="5317" spans="1:16" ht="51" hidden="1">
      <c r="A5317" s="261">
        <v>20</v>
      </c>
      <c r="B5317" s="89"/>
      <c r="C5317" s="262" t="s">
        <v>44</v>
      </c>
      <c r="D5317" s="84">
        <v>43669</v>
      </c>
      <c r="E5317" s="85" t="s">
        <v>9929</v>
      </c>
      <c r="F5317" s="85" t="s">
        <v>3</v>
      </c>
      <c r="G5317" s="85">
        <v>1761562</v>
      </c>
      <c r="H5317" s="89"/>
      <c r="I5317" s="263" t="s">
        <v>11471</v>
      </c>
      <c r="J5317" s="89"/>
      <c r="K5317" s="89"/>
      <c r="L5317" s="89"/>
      <c r="M5317" s="89"/>
      <c r="N5317" s="264">
        <v>0</v>
      </c>
      <c r="O5317" s="264">
        <v>161.9</v>
      </c>
      <c r="P5317" s="89" t="s">
        <v>670</v>
      </c>
    </row>
    <row r="5318" spans="1:16" ht="51" hidden="1">
      <c r="A5318" s="261">
        <v>20</v>
      </c>
      <c r="B5318" s="89"/>
      <c r="C5318" s="262" t="s">
        <v>44</v>
      </c>
      <c r="D5318" s="84">
        <v>43669</v>
      </c>
      <c r="E5318" s="85" t="s">
        <v>9930</v>
      </c>
      <c r="F5318" s="85" t="s">
        <v>3</v>
      </c>
      <c r="G5318" s="85">
        <v>1761560</v>
      </c>
      <c r="H5318" s="89"/>
      <c r="I5318" s="263" t="s">
        <v>11472</v>
      </c>
      <c r="J5318" s="89"/>
      <c r="K5318" s="89"/>
      <c r="L5318" s="89"/>
      <c r="M5318" s="89"/>
      <c r="N5318" s="264">
        <v>0</v>
      </c>
      <c r="O5318" s="264">
        <v>2476.65</v>
      </c>
      <c r="P5318" s="89" t="s">
        <v>670</v>
      </c>
    </row>
    <row r="5319" spans="1:16" ht="51" hidden="1">
      <c r="A5319" s="261" t="s">
        <v>565</v>
      </c>
      <c r="B5319" s="89"/>
      <c r="C5319" s="262" t="s">
        <v>615</v>
      </c>
      <c r="D5319" s="84">
        <v>43669</v>
      </c>
      <c r="E5319" s="85" t="s">
        <v>9931</v>
      </c>
      <c r="F5319" s="85" t="s">
        <v>3</v>
      </c>
      <c r="G5319" s="85">
        <v>1761557</v>
      </c>
      <c r="H5319" s="89"/>
      <c r="I5319" s="263" t="s">
        <v>11473</v>
      </c>
      <c r="J5319" s="89"/>
      <c r="K5319" s="89"/>
      <c r="L5319" s="89"/>
      <c r="M5319" s="89"/>
      <c r="N5319" s="264">
        <v>0</v>
      </c>
      <c r="O5319" s="264">
        <v>85</v>
      </c>
      <c r="P5319" s="89" t="s">
        <v>670</v>
      </c>
    </row>
    <row r="5320" spans="1:16" ht="51" hidden="1">
      <c r="A5320" s="261">
        <v>132</v>
      </c>
      <c r="B5320" s="89"/>
      <c r="C5320" s="262" t="s">
        <v>68</v>
      </c>
      <c r="D5320" s="84">
        <v>43669</v>
      </c>
      <c r="E5320" s="85" t="s">
        <v>9932</v>
      </c>
      <c r="F5320" s="85" t="s">
        <v>3</v>
      </c>
      <c r="G5320" s="85">
        <v>1761555</v>
      </c>
      <c r="H5320" s="89"/>
      <c r="I5320" s="263" t="s">
        <v>11474</v>
      </c>
      <c r="J5320" s="89"/>
      <c r="K5320" s="89"/>
      <c r="L5320" s="89"/>
      <c r="M5320" s="89"/>
      <c r="N5320" s="264">
        <v>0</v>
      </c>
      <c r="O5320" s="264">
        <v>25</v>
      </c>
      <c r="P5320" s="89" t="s">
        <v>741</v>
      </c>
    </row>
    <row r="5321" spans="1:16" ht="51" hidden="1">
      <c r="A5321" s="261" t="s">
        <v>565</v>
      </c>
      <c r="B5321" s="89"/>
      <c r="C5321" s="262" t="s">
        <v>615</v>
      </c>
      <c r="D5321" s="84">
        <v>43669</v>
      </c>
      <c r="E5321" s="85" t="s">
        <v>9933</v>
      </c>
      <c r="F5321" s="85" t="s">
        <v>3</v>
      </c>
      <c r="G5321" s="85">
        <v>1761546</v>
      </c>
      <c r="H5321" s="89"/>
      <c r="I5321" s="263" t="s">
        <v>11475</v>
      </c>
      <c r="J5321" s="89"/>
      <c r="K5321" s="89"/>
      <c r="L5321" s="89"/>
      <c r="M5321" s="89"/>
      <c r="N5321" s="264">
        <v>0</v>
      </c>
      <c r="O5321" s="264">
        <v>1484</v>
      </c>
      <c r="P5321" s="89" t="s">
        <v>670</v>
      </c>
    </row>
    <row r="5322" spans="1:16" ht="51" hidden="1">
      <c r="A5322" s="261">
        <v>155</v>
      </c>
      <c r="B5322" s="89"/>
      <c r="C5322" s="262" t="s">
        <v>85</v>
      </c>
      <c r="D5322" s="84">
        <v>43669</v>
      </c>
      <c r="E5322" s="85" t="s">
        <v>9934</v>
      </c>
      <c r="F5322" s="85" t="s">
        <v>3</v>
      </c>
      <c r="G5322" s="85">
        <v>1761545</v>
      </c>
      <c r="H5322" s="89"/>
      <c r="I5322" s="263" t="s">
        <v>11476</v>
      </c>
      <c r="J5322" s="89"/>
      <c r="K5322" s="89"/>
      <c r="L5322" s="89"/>
      <c r="M5322" s="89"/>
      <c r="N5322" s="264">
        <v>0</v>
      </c>
      <c r="O5322" s="264">
        <v>294</v>
      </c>
      <c r="P5322" s="89" t="s">
        <v>670</v>
      </c>
    </row>
    <row r="5323" spans="1:16" ht="51" hidden="1">
      <c r="A5323" s="261">
        <v>47</v>
      </c>
      <c r="B5323" s="89"/>
      <c r="C5323" s="262" t="s">
        <v>49</v>
      </c>
      <c r="D5323" s="84">
        <v>43669</v>
      </c>
      <c r="E5323" s="85" t="s">
        <v>9935</v>
      </c>
      <c r="F5323" s="85" t="s">
        <v>3</v>
      </c>
      <c r="G5323" s="85">
        <v>1761540</v>
      </c>
      <c r="H5323" s="89"/>
      <c r="I5323" s="263" t="s">
        <v>11477</v>
      </c>
      <c r="J5323" s="89"/>
      <c r="K5323" s="89"/>
      <c r="L5323" s="89"/>
      <c r="M5323" s="89"/>
      <c r="N5323" s="264">
        <v>0</v>
      </c>
      <c r="O5323" s="264">
        <v>1914.6000000000001</v>
      </c>
      <c r="P5323" s="89" t="s">
        <v>670</v>
      </c>
    </row>
    <row r="5324" spans="1:16" ht="38.25" hidden="1">
      <c r="A5324" s="261">
        <v>46</v>
      </c>
      <c r="B5324" s="89"/>
      <c r="C5324" s="262" t="s">
        <v>48</v>
      </c>
      <c r="D5324" s="84">
        <v>43669</v>
      </c>
      <c r="E5324" s="85" t="s">
        <v>9936</v>
      </c>
      <c r="F5324" s="85" t="s">
        <v>3</v>
      </c>
      <c r="G5324" s="85">
        <v>1761529</v>
      </c>
      <c r="H5324" s="89"/>
      <c r="I5324" s="263" t="s">
        <v>11478</v>
      </c>
      <c r="J5324" s="89"/>
      <c r="K5324" s="89"/>
      <c r="L5324" s="89"/>
      <c r="M5324" s="89"/>
      <c r="N5324" s="264">
        <v>0</v>
      </c>
      <c r="O5324" s="264">
        <v>1250</v>
      </c>
      <c r="P5324" s="89" t="s">
        <v>670</v>
      </c>
    </row>
    <row r="5325" spans="1:16" ht="51" hidden="1">
      <c r="A5325" s="261">
        <v>41</v>
      </c>
      <c r="B5325" s="89"/>
      <c r="C5325" s="262" t="s">
        <v>47</v>
      </c>
      <c r="D5325" s="84">
        <v>43669</v>
      </c>
      <c r="E5325" s="85" t="s">
        <v>9937</v>
      </c>
      <c r="F5325" s="85" t="s">
        <v>3</v>
      </c>
      <c r="G5325" s="85">
        <v>1761528</v>
      </c>
      <c r="H5325" s="89"/>
      <c r="I5325" s="263" t="s">
        <v>11479</v>
      </c>
      <c r="J5325" s="89"/>
      <c r="K5325" s="89"/>
      <c r="L5325" s="89"/>
      <c r="M5325" s="89"/>
      <c r="N5325" s="264">
        <v>0</v>
      </c>
      <c r="O5325" s="264">
        <v>70</v>
      </c>
      <c r="P5325" s="89" t="s">
        <v>670</v>
      </c>
    </row>
    <row r="5326" spans="1:16" ht="51" hidden="1">
      <c r="A5326" s="261">
        <v>41</v>
      </c>
      <c r="B5326" s="89"/>
      <c r="C5326" s="262" t="s">
        <v>47</v>
      </c>
      <c r="D5326" s="84">
        <v>43669</v>
      </c>
      <c r="E5326" s="85" t="s">
        <v>9938</v>
      </c>
      <c r="F5326" s="85" t="s">
        <v>3</v>
      </c>
      <c r="G5326" s="85">
        <v>1761527</v>
      </c>
      <c r="H5326" s="89"/>
      <c r="I5326" s="263" t="s">
        <v>11480</v>
      </c>
      <c r="J5326" s="89"/>
      <c r="K5326" s="89"/>
      <c r="L5326" s="89"/>
      <c r="M5326" s="89"/>
      <c r="N5326" s="264">
        <v>0</v>
      </c>
      <c r="O5326" s="264">
        <v>380</v>
      </c>
      <c r="P5326" s="89" t="s">
        <v>670</v>
      </c>
    </row>
    <row r="5327" spans="1:16" ht="38.25" hidden="1">
      <c r="A5327" s="261" t="s">
        <v>565</v>
      </c>
      <c r="B5327" s="89"/>
      <c r="C5327" s="262" t="s">
        <v>615</v>
      </c>
      <c r="D5327" s="84">
        <v>43669</v>
      </c>
      <c r="E5327" s="85" t="s">
        <v>9939</v>
      </c>
      <c r="F5327" s="85" t="s">
        <v>3</v>
      </c>
      <c r="G5327" s="85">
        <v>1761516</v>
      </c>
      <c r="H5327" s="89"/>
      <c r="I5327" s="263" t="s">
        <v>11481</v>
      </c>
      <c r="J5327" s="89"/>
      <c r="K5327" s="89"/>
      <c r="L5327" s="89"/>
      <c r="M5327" s="89"/>
      <c r="N5327" s="264">
        <v>0</v>
      </c>
      <c r="O5327" s="264">
        <v>129</v>
      </c>
      <c r="P5327" s="89" t="s">
        <v>670</v>
      </c>
    </row>
    <row r="5328" spans="1:16" ht="51" hidden="1">
      <c r="A5328" s="261">
        <v>862</v>
      </c>
      <c r="B5328" s="89"/>
      <c r="C5328" s="262" t="s">
        <v>199</v>
      </c>
      <c r="D5328" s="84">
        <v>43669</v>
      </c>
      <c r="E5328" s="85" t="s">
        <v>9940</v>
      </c>
      <c r="F5328" s="85" t="s">
        <v>3</v>
      </c>
      <c r="G5328" s="85">
        <v>1761513</v>
      </c>
      <c r="H5328" s="89"/>
      <c r="I5328" s="263" t="s">
        <v>11482</v>
      </c>
      <c r="J5328" s="89"/>
      <c r="K5328" s="89"/>
      <c r="L5328" s="89"/>
      <c r="M5328" s="89"/>
      <c r="N5328" s="264">
        <v>0</v>
      </c>
      <c r="O5328" s="264">
        <v>21.2</v>
      </c>
      <c r="P5328" s="89" t="s">
        <v>670</v>
      </c>
    </row>
    <row r="5329" spans="1:16" ht="63.75" hidden="1">
      <c r="A5329" s="261">
        <v>20</v>
      </c>
      <c r="B5329" s="89"/>
      <c r="C5329" s="262" t="s">
        <v>44</v>
      </c>
      <c r="D5329" s="84">
        <v>43669</v>
      </c>
      <c r="E5329" s="85" t="s">
        <v>9941</v>
      </c>
      <c r="F5329" s="85" t="s">
        <v>3</v>
      </c>
      <c r="G5329" s="85">
        <v>1761505</v>
      </c>
      <c r="H5329" s="89"/>
      <c r="I5329" s="263" t="s">
        <v>11483</v>
      </c>
      <c r="J5329" s="89"/>
      <c r="K5329" s="89"/>
      <c r="L5329" s="89"/>
      <c r="M5329" s="89"/>
      <c r="N5329" s="264">
        <v>0</v>
      </c>
      <c r="O5329" s="264">
        <v>11.6</v>
      </c>
      <c r="P5329" s="89" t="s">
        <v>670</v>
      </c>
    </row>
    <row r="5330" spans="1:16" ht="51" hidden="1">
      <c r="A5330" s="261">
        <v>254</v>
      </c>
      <c r="B5330" s="89"/>
      <c r="C5330" s="262" t="s">
        <v>115</v>
      </c>
      <c r="D5330" s="84">
        <v>43669</v>
      </c>
      <c r="E5330" s="85" t="s">
        <v>9942</v>
      </c>
      <c r="F5330" s="85" t="s">
        <v>3</v>
      </c>
      <c r="G5330" s="85">
        <v>1761397</v>
      </c>
      <c r="H5330" s="89"/>
      <c r="I5330" s="263" t="s">
        <v>11484</v>
      </c>
      <c r="J5330" s="89"/>
      <c r="K5330" s="89"/>
      <c r="L5330" s="89"/>
      <c r="M5330" s="89"/>
      <c r="N5330" s="264">
        <v>0</v>
      </c>
      <c r="O5330" s="264">
        <v>95.93</v>
      </c>
      <c r="P5330" s="89" t="s">
        <v>670</v>
      </c>
    </row>
    <row r="5331" spans="1:16" ht="51" hidden="1">
      <c r="A5331" s="261">
        <v>254</v>
      </c>
      <c r="B5331" s="89"/>
      <c r="C5331" s="262" t="s">
        <v>115</v>
      </c>
      <c r="D5331" s="84">
        <v>43669</v>
      </c>
      <c r="E5331" s="85" t="s">
        <v>9943</v>
      </c>
      <c r="F5331" s="85" t="s">
        <v>3</v>
      </c>
      <c r="G5331" s="85">
        <v>1761396</v>
      </c>
      <c r="H5331" s="89"/>
      <c r="I5331" s="263" t="s">
        <v>11485</v>
      </c>
      <c r="J5331" s="89"/>
      <c r="K5331" s="89"/>
      <c r="L5331" s="89"/>
      <c r="M5331" s="89"/>
      <c r="N5331" s="264">
        <v>0</v>
      </c>
      <c r="O5331" s="264">
        <v>156.54</v>
      </c>
      <c r="P5331" s="89" t="s">
        <v>670</v>
      </c>
    </row>
    <row r="5332" spans="1:16" ht="51" hidden="1">
      <c r="A5332" s="261">
        <v>254</v>
      </c>
      <c r="B5332" s="89"/>
      <c r="C5332" s="262" t="s">
        <v>115</v>
      </c>
      <c r="D5332" s="84">
        <v>43669</v>
      </c>
      <c r="E5332" s="85" t="s">
        <v>9944</v>
      </c>
      <c r="F5332" s="85" t="s">
        <v>3</v>
      </c>
      <c r="G5332" s="85">
        <v>1761395</v>
      </c>
      <c r="H5332" s="89"/>
      <c r="I5332" s="263" t="s">
        <v>11486</v>
      </c>
      <c r="J5332" s="89"/>
      <c r="K5332" s="89"/>
      <c r="L5332" s="89"/>
      <c r="M5332" s="89"/>
      <c r="N5332" s="264">
        <v>0</v>
      </c>
      <c r="O5332" s="264">
        <v>1.5</v>
      </c>
      <c r="P5332" s="89" t="s">
        <v>670</v>
      </c>
    </row>
    <row r="5333" spans="1:16" ht="51" hidden="1">
      <c r="A5333" s="261">
        <v>254</v>
      </c>
      <c r="B5333" s="89"/>
      <c r="C5333" s="262" t="s">
        <v>115</v>
      </c>
      <c r="D5333" s="84">
        <v>43669</v>
      </c>
      <c r="E5333" s="85" t="s">
        <v>9945</v>
      </c>
      <c r="F5333" s="85" t="s">
        <v>3</v>
      </c>
      <c r="G5333" s="85">
        <v>1761394</v>
      </c>
      <c r="H5333" s="89"/>
      <c r="I5333" s="263" t="s">
        <v>11487</v>
      </c>
      <c r="J5333" s="89"/>
      <c r="K5333" s="89"/>
      <c r="L5333" s="89"/>
      <c r="M5333" s="89"/>
      <c r="N5333" s="264">
        <v>0</v>
      </c>
      <c r="O5333" s="264">
        <v>150</v>
      </c>
      <c r="P5333" s="89" t="s">
        <v>670</v>
      </c>
    </row>
    <row r="5334" spans="1:16" ht="89.25" hidden="1">
      <c r="A5334" s="261">
        <v>587</v>
      </c>
      <c r="B5334" s="89"/>
      <c r="C5334" s="262" t="s">
        <v>730</v>
      </c>
      <c r="D5334" s="84">
        <v>43669</v>
      </c>
      <c r="E5334" s="85" t="s">
        <v>9946</v>
      </c>
      <c r="F5334" s="85" t="s">
        <v>3</v>
      </c>
      <c r="G5334" s="85">
        <v>1761375</v>
      </c>
      <c r="H5334" s="89"/>
      <c r="I5334" s="263" t="s">
        <v>11488</v>
      </c>
      <c r="J5334" s="89"/>
      <c r="K5334" s="89"/>
      <c r="L5334" s="89"/>
      <c r="M5334" s="89"/>
      <c r="N5334" s="264">
        <v>0</v>
      </c>
      <c r="O5334" s="264">
        <v>2704476.36</v>
      </c>
      <c r="P5334" s="89" t="s">
        <v>670</v>
      </c>
    </row>
    <row r="5335" spans="1:16" ht="38.25" hidden="1">
      <c r="A5335" s="261">
        <v>86</v>
      </c>
      <c r="B5335" s="89"/>
      <c r="C5335" s="262" t="s">
        <v>56</v>
      </c>
      <c r="D5335" s="84">
        <v>43669</v>
      </c>
      <c r="E5335" s="85" t="s">
        <v>9947</v>
      </c>
      <c r="F5335" s="85" t="s">
        <v>3</v>
      </c>
      <c r="G5335" s="85">
        <v>1761350</v>
      </c>
      <c r="H5335" s="89"/>
      <c r="I5335" s="263" t="s">
        <v>11489</v>
      </c>
      <c r="J5335" s="89"/>
      <c r="K5335" s="89"/>
      <c r="L5335" s="89"/>
      <c r="M5335" s="89"/>
      <c r="N5335" s="264">
        <v>0</v>
      </c>
      <c r="O5335" s="264">
        <v>36</v>
      </c>
      <c r="P5335" s="89" t="s">
        <v>670</v>
      </c>
    </row>
    <row r="5336" spans="1:16" ht="38.25" hidden="1">
      <c r="A5336" s="261">
        <v>86</v>
      </c>
      <c r="B5336" s="89"/>
      <c r="C5336" s="262" t="s">
        <v>56</v>
      </c>
      <c r="D5336" s="84">
        <v>43669</v>
      </c>
      <c r="E5336" s="85" t="s">
        <v>9948</v>
      </c>
      <c r="F5336" s="85" t="s">
        <v>3</v>
      </c>
      <c r="G5336" s="85">
        <v>1761348</v>
      </c>
      <c r="H5336" s="89"/>
      <c r="I5336" s="263" t="s">
        <v>11490</v>
      </c>
      <c r="J5336" s="89"/>
      <c r="K5336" s="89"/>
      <c r="L5336" s="89"/>
      <c r="M5336" s="89"/>
      <c r="N5336" s="264">
        <v>0</v>
      </c>
      <c r="O5336" s="264">
        <v>2848</v>
      </c>
      <c r="P5336" s="89" t="s">
        <v>670</v>
      </c>
    </row>
    <row r="5337" spans="1:16" ht="38.25" hidden="1">
      <c r="A5337" s="261">
        <v>86</v>
      </c>
      <c r="B5337" s="89"/>
      <c r="C5337" s="262" t="s">
        <v>56</v>
      </c>
      <c r="D5337" s="84">
        <v>43669</v>
      </c>
      <c r="E5337" s="85" t="s">
        <v>9949</v>
      </c>
      <c r="F5337" s="85" t="s">
        <v>3</v>
      </c>
      <c r="G5337" s="85">
        <v>1761346</v>
      </c>
      <c r="H5337" s="89"/>
      <c r="I5337" s="263" t="s">
        <v>11491</v>
      </c>
      <c r="J5337" s="89"/>
      <c r="K5337" s="89"/>
      <c r="L5337" s="89"/>
      <c r="M5337" s="89"/>
      <c r="N5337" s="264">
        <v>0</v>
      </c>
      <c r="O5337" s="264">
        <v>8105.9800000000005</v>
      </c>
      <c r="P5337" s="89" t="s">
        <v>670</v>
      </c>
    </row>
    <row r="5338" spans="1:16" ht="38.25" hidden="1">
      <c r="A5338" s="261">
        <v>86</v>
      </c>
      <c r="B5338" s="89"/>
      <c r="C5338" s="262" t="s">
        <v>56</v>
      </c>
      <c r="D5338" s="84">
        <v>43669</v>
      </c>
      <c r="E5338" s="85" t="s">
        <v>9950</v>
      </c>
      <c r="F5338" s="85" t="s">
        <v>3</v>
      </c>
      <c r="G5338" s="85">
        <v>1761344</v>
      </c>
      <c r="H5338" s="89"/>
      <c r="I5338" s="263" t="s">
        <v>11492</v>
      </c>
      <c r="J5338" s="89"/>
      <c r="K5338" s="89"/>
      <c r="L5338" s="89"/>
      <c r="M5338" s="89"/>
      <c r="N5338" s="264">
        <v>0</v>
      </c>
      <c r="O5338" s="264">
        <v>738</v>
      </c>
      <c r="P5338" s="89" t="s">
        <v>670</v>
      </c>
    </row>
    <row r="5339" spans="1:16" ht="38.25" hidden="1">
      <c r="A5339" s="261">
        <v>86</v>
      </c>
      <c r="B5339" s="89"/>
      <c r="C5339" s="262" t="s">
        <v>56</v>
      </c>
      <c r="D5339" s="84">
        <v>43669</v>
      </c>
      <c r="E5339" s="85" t="s">
        <v>9951</v>
      </c>
      <c r="F5339" s="85" t="s">
        <v>3</v>
      </c>
      <c r="G5339" s="85">
        <v>1761343</v>
      </c>
      <c r="H5339" s="89"/>
      <c r="I5339" s="263" t="s">
        <v>11493</v>
      </c>
      <c r="J5339" s="89"/>
      <c r="K5339" s="89"/>
      <c r="L5339" s="89"/>
      <c r="M5339" s="89"/>
      <c r="N5339" s="264">
        <v>0</v>
      </c>
      <c r="O5339" s="264">
        <v>321.34000000000003</v>
      </c>
      <c r="P5339" s="89" t="s">
        <v>670</v>
      </c>
    </row>
    <row r="5340" spans="1:16" ht="51" hidden="1">
      <c r="A5340" s="261">
        <v>290</v>
      </c>
      <c r="B5340" s="89"/>
      <c r="C5340" s="262" t="s">
        <v>128</v>
      </c>
      <c r="D5340" s="84">
        <v>43669</v>
      </c>
      <c r="E5340" s="85" t="s">
        <v>9952</v>
      </c>
      <c r="F5340" s="85" t="s">
        <v>3</v>
      </c>
      <c r="G5340" s="85">
        <v>1761335</v>
      </c>
      <c r="H5340" s="89"/>
      <c r="I5340" s="263" t="s">
        <v>11494</v>
      </c>
      <c r="J5340" s="89"/>
      <c r="K5340" s="89"/>
      <c r="L5340" s="89"/>
      <c r="M5340" s="89"/>
      <c r="N5340" s="264">
        <v>0</v>
      </c>
      <c r="O5340" s="264">
        <v>19891.8</v>
      </c>
      <c r="P5340" s="89" t="s">
        <v>670</v>
      </c>
    </row>
    <row r="5341" spans="1:16" ht="63.75" hidden="1">
      <c r="A5341" s="261">
        <v>155</v>
      </c>
      <c r="B5341" s="89"/>
      <c r="C5341" s="262" t="s">
        <v>85</v>
      </c>
      <c r="D5341" s="84">
        <v>43669</v>
      </c>
      <c r="E5341" s="85" t="s">
        <v>9953</v>
      </c>
      <c r="F5341" s="85" t="s">
        <v>3</v>
      </c>
      <c r="G5341" s="85">
        <v>1761334</v>
      </c>
      <c r="H5341" s="89"/>
      <c r="I5341" s="263" t="s">
        <v>11495</v>
      </c>
      <c r="J5341" s="89"/>
      <c r="K5341" s="89"/>
      <c r="L5341" s="89"/>
      <c r="M5341" s="89"/>
      <c r="N5341" s="264">
        <v>0</v>
      </c>
      <c r="O5341" s="264">
        <v>350</v>
      </c>
      <c r="P5341" s="89" t="s">
        <v>670</v>
      </c>
    </row>
    <row r="5342" spans="1:16" ht="63.75" hidden="1">
      <c r="A5342" s="261">
        <v>290</v>
      </c>
      <c r="B5342" s="89"/>
      <c r="C5342" s="262" t="s">
        <v>128</v>
      </c>
      <c r="D5342" s="84">
        <v>43669</v>
      </c>
      <c r="E5342" s="85" t="s">
        <v>9954</v>
      </c>
      <c r="F5342" s="85" t="s">
        <v>3</v>
      </c>
      <c r="G5342" s="85">
        <v>1761333</v>
      </c>
      <c r="H5342" s="89"/>
      <c r="I5342" s="263" t="s">
        <v>11496</v>
      </c>
      <c r="J5342" s="89"/>
      <c r="K5342" s="89"/>
      <c r="L5342" s="89"/>
      <c r="M5342" s="89"/>
      <c r="N5342" s="264">
        <v>0</v>
      </c>
      <c r="O5342" s="264">
        <v>404.95</v>
      </c>
      <c r="P5342" s="89" t="s">
        <v>670</v>
      </c>
    </row>
    <row r="5343" spans="1:16" ht="63.75" hidden="1">
      <c r="A5343" s="261">
        <v>290</v>
      </c>
      <c r="B5343" s="89"/>
      <c r="C5343" s="262" t="s">
        <v>128</v>
      </c>
      <c r="D5343" s="84">
        <v>43669</v>
      </c>
      <c r="E5343" s="85" t="s">
        <v>9955</v>
      </c>
      <c r="F5343" s="85" t="s">
        <v>3</v>
      </c>
      <c r="G5343" s="85">
        <v>1761331</v>
      </c>
      <c r="H5343" s="89"/>
      <c r="I5343" s="263" t="s">
        <v>11497</v>
      </c>
      <c r="J5343" s="89"/>
      <c r="K5343" s="89"/>
      <c r="L5343" s="89"/>
      <c r="M5343" s="89"/>
      <c r="N5343" s="264">
        <v>0</v>
      </c>
      <c r="O5343" s="264">
        <v>4967.8500000000004</v>
      </c>
      <c r="P5343" s="89" t="s">
        <v>670</v>
      </c>
    </row>
    <row r="5344" spans="1:16" ht="51" hidden="1">
      <c r="A5344" s="261">
        <v>20</v>
      </c>
      <c r="B5344" s="89"/>
      <c r="C5344" s="262" t="s">
        <v>44</v>
      </c>
      <c r="D5344" s="84">
        <v>43669</v>
      </c>
      <c r="E5344" s="85" t="s">
        <v>9956</v>
      </c>
      <c r="F5344" s="85" t="s">
        <v>3</v>
      </c>
      <c r="G5344" s="85">
        <v>1761439</v>
      </c>
      <c r="H5344" s="89"/>
      <c r="I5344" s="263" t="s">
        <v>11498</v>
      </c>
      <c r="J5344" s="89"/>
      <c r="K5344" s="89"/>
      <c r="L5344" s="89"/>
      <c r="M5344" s="89"/>
      <c r="N5344" s="264">
        <v>0</v>
      </c>
      <c r="O5344" s="264">
        <v>400</v>
      </c>
      <c r="P5344" s="89" t="s">
        <v>741</v>
      </c>
    </row>
    <row r="5345" spans="1:16" ht="51" hidden="1">
      <c r="A5345" s="261">
        <v>20</v>
      </c>
      <c r="B5345" s="89"/>
      <c r="C5345" s="262" t="s">
        <v>44</v>
      </c>
      <c r="D5345" s="84">
        <v>43669</v>
      </c>
      <c r="E5345" s="85" t="s">
        <v>9957</v>
      </c>
      <c r="F5345" s="85" t="s">
        <v>3</v>
      </c>
      <c r="G5345" s="85">
        <v>1761438</v>
      </c>
      <c r="H5345" s="89"/>
      <c r="I5345" s="263" t="s">
        <v>11499</v>
      </c>
      <c r="J5345" s="89"/>
      <c r="K5345" s="89"/>
      <c r="L5345" s="89"/>
      <c r="M5345" s="89"/>
      <c r="N5345" s="264">
        <v>0</v>
      </c>
      <c r="O5345" s="264">
        <v>16162.4</v>
      </c>
      <c r="P5345" s="89" t="s">
        <v>741</v>
      </c>
    </row>
    <row r="5346" spans="1:16" ht="51" hidden="1">
      <c r="A5346" s="261">
        <v>20</v>
      </c>
      <c r="B5346" s="89"/>
      <c r="C5346" s="262" t="s">
        <v>44</v>
      </c>
      <c r="D5346" s="84">
        <v>43669</v>
      </c>
      <c r="E5346" s="85" t="s">
        <v>9958</v>
      </c>
      <c r="F5346" s="85" t="s">
        <v>3</v>
      </c>
      <c r="G5346" s="85">
        <v>1761437</v>
      </c>
      <c r="H5346" s="89"/>
      <c r="I5346" s="263" t="s">
        <v>11500</v>
      </c>
      <c r="J5346" s="89"/>
      <c r="K5346" s="89"/>
      <c r="L5346" s="89"/>
      <c r="M5346" s="89"/>
      <c r="N5346" s="264">
        <v>0</v>
      </c>
      <c r="O5346" s="264">
        <v>8002.9000000000005</v>
      </c>
      <c r="P5346" s="89" t="s">
        <v>741</v>
      </c>
    </row>
    <row r="5347" spans="1:16" ht="63.75" hidden="1">
      <c r="A5347" s="261">
        <v>20</v>
      </c>
      <c r="B5347" s="89"/>
      <c r="C5347" s="262" t="s">
        <v>44</v>
      </c>
      <c r="D5347" s="84">
        <v>43669</v>
      </c>
      <c r="E5347" s="85" t="s">
        <v>9959</v>
      </c>
      <c r="F5347" s="85" t="s">
        <v>3</v>
      </c>
      <c r="G5347" s="85">
        <v>1761435</v>
      </c>
      <c r="H5347" s="89"/>
      <c r="I5347" s="263" t="s">
        <v>11501</v>
      </c>
      <c r="J5347" s="89"/>
      <c r="K5347" s="89"/>
      <c r="L5347" s="89"/>
      <c r="M5347" s="89"/>
      <c r="N5347" s="264">
        <v>0</v>
      </c>
      <c r="O5347" s="264">
        <v>409.2</v>
      </c>
      <c r="P5347" s="89" t="s">
        <v>741</v>
      </c>
    </row>
    <row r="5348" spans="1:16" ht="51" hidden="1">
      <c r="A5348" s="261">
        <v>660</v>
      </c>
      <c r="B5348" s="89"/>
      <c r="C5348" s="262" t="s">
        <v>188</v>
      </c>
      <c r="D5348" s="84">
        <v>43669</v>
      </c>
      <c r="E5348" s="85" t="s">
        <v>9960</v>
      </c>
      <c r="F5348" s="85" t="s">
        <v>3</v>
      </c>
      <c r="G5348" s="85">
        <v>1761433</v>
      </c>
      <c r="H5348" s="89"/>
      <c r="I5348" s="263" t="s">
        <v>11502</v>
      </c>
      <c r="J5348" s="89"/>
      <c r="K5348" s="89"/>
      <c r="L5348" s="89"/>
      <c r="M5348" s="89"/>
      <c r="N5348" s="264">
        <v>0</v>
      </c>
      <c r="O5348" s="264">
        <v>2639</v>
      </c>
      <c r="P5348" s="89" t="s">
        <v>670</v>
      </c>
    </row>
    <row r="5349" spans="1:16" ht="51" hidden="1">
      <c r="A5349" s="261">
        <v>660</v>
      </c>
      <c r="B5349" s="89"/>
      <c r="C5349" s="262" t="s">
        <v>188</v>
      </c>
      <c r="D5349" s="84">
        <v>43669</v>
      </c>
      <c r="E5349" s="85" t="s">
        <v>9961</v>
      </c>
      <c r="F5349" s="85" t="s">
        <v>3</v>
      </c>
      <c r="G5349" s="85">
        <v>1761430</v>
      </c>
      <c r="H5349" s="89"/>
      <c r="I5349" s="263" t="s">
        <v>11503</v>
      </c>
      <c r="J5349" s="89"/>
      <c r="K5349" s="89"/>
      <c r="L5349" s="89"/>
      <c r="M5349" s="89"/>
      <c r="N5349" s="264">
        <v>0</v>
      </c>
      <c r="O5349" s="264">
        <v>322</v>
      </c>
      <c r="P5349" s="89" t="s">
        <v>741</v>
      </c>
    </row>
    <row r="5350" spans="1:16" ht="63.75" hidden="1">
      <c r="A5350" s="261">
        <v>660</v>
      </c>
      <c r="B5350" s="89"/>
      <c r="C5350" s="262" t="s">
        <v>188</v>
      </c>
      <c r="D5350" s="84">
        <v>43669</v>
      </c>
      <c r="E5350" s="85" t="s">
        <v>9962</v>
      </c>
      <c r="F5350" s="85" t="s">
        <v>3</v>
      </c>
      <c r="G5350" s="85">
        <v>1761428</v>
      </c>
      <c r="H5350" s="89"/>
      <c r="I5350" s="263" t="s">
        <v>11504</v>
      </c>
      <c r="J5350" s="89"/>
      <c r="K5350" s="89"/>
      <c r="L5350" s="89"/>
      <c r="M5350" s="89"/>
      <c r="N5350" s="264">
        <v>0</v>
      </c>
      <c r="O5350" s="264">
        <v>371</v>
      </c>
      <c r="P5350" s="89" t="s">
        <v>670</v>
      </c>
    </row>
    <row r="5351" spans="1:16" ht="51" hidden="1">
      <c r="A5351" s="261">
        <v>283</v>
      </c>
      <c r="B5351" s="89"/>
      <c r="C5351" s="262" t="s">
        <v>125</v>
      </c>
      <c r="D5351" s="84">
        <v>43669</v>
      </c>
      <c r="E5351" s="85" t="s">
        <v>9963</v>
      </c>
      <c r="F5351" s="85" t="s">
        <v>3</v>
      </c>
      <c r="G5351" s="85">
        <v>1761427</v>
      </c>
      <c r="H5351" s="89"/>
      <c r="I5351" s="263" t="s">
        <v>11505</v>
      </c>
      <c r="J5351" s="89"/>
      <c r="K5351" s="89"/>
      <c r="L5351" s="89"/>
      <c r="M5351" s="89"/>
      <c r="N5351" s="264">
        <v>0</v>
      </c>
      <c r="O5351" s="264">
        <v>10000</v>
      </c>
      <c r="P5351" s="89" t="s">
        <v>670</v>
      </c>
    </row>
    <row r="5352" spans="1:16" ht="51" hidden="1">
      <c r="A5352" s="261">
        <v>254</v>
      </c>
      <c r="B5352" s="89"/>
      <c r="C5352" s="262" t="s">
        <v>115</v>
      </c>
      <c r="D5352" s="84">
        <v>43669</v>
      </c>
      <c r="E5352" s="85" t="s">
        <v>9964</v>
      </c>
      <c r="F5352" s="85" t="s">
        <v>3</v>
      </c>
      <c r="G5352" s="85">
        <v>1761399</v>
      </c>
      <c r="H5352" s="89"/>
      <c r="I5352" s="263" t="s">
        <v>11506</v>
      </c>
      <c r="J5352" s="89"/>
      <c r="K5352" s="89"/>
      <c r="L5352" s="89"/>
      <c r="M5352" s="89"/>
      <c r="N5352" s="264">
        <v>0</v>
      </c>
      <c r="O5352" s="264">
        <v>40</v>
      </c>
      <c r="P5352" s="89" t="s">
        <v>670</v>
      </c>
    </row>
    <row r="5353" spans="1:16" ht="51" hidden="1">
      <c r="A5353" s="261">
        <v>254</v>
      </c>
      <c r="B5353" s="89"/>
      <c r="C5353" s="262" t="s">
        <v>115</v>
      </c>
      <c r="D5353" s="84">
        <v>43669</v>
      </c>
      <c r="E5353" s="85" t="s">
        <v>9965</v>
      </c>
      <c r="F5353" s="85" t="s">
        <v>3</v>
      </c>
      <c r="G5353" s="85">
        <v>1761400</v>
      </c>
      <c r="H5353" s="89"/>
      <c r="I5353" s="263" t="s">
        <v>11507</v>
      </c>
      <c r="J5353" s="89"/>
      <c r="K5353" s="89"/>
      <c r="L5353" s="89"/>
      <c r="M5353" s="89"/>
      <c r="N5353" s="264">
        <v>0</v>
      </c>
      <c r="O5353" s="264">
        <v>82</v>
      </c>
      <c r="P5353" s="89" t="s">
        <v>670</v>
      </c>
    </row>
    <row r="5354" spans="1:16" ht="51" hidden="1">
      <c r="A5354" s="261">
        <v>660</v>
      </c>
      <c r="B5354" s="89"/>
      <c r="C5354" s="262" t="s">
        <v>188</v>
      </c>
      <c r="D5354" s="84">
        <v>43669</v>
      </c>
      <c r="E5354" s="85" t="s">
        <v>9966</v>
      </c>
      <c r="F5354" s="85" t="s">
        <v>3</v>
      </c>
      <c r="G5354" s="85">
        <v>1761407</v>
      </c>
      <c r="H5354" s="89"/>
      <c r="I5354" s="263" t="s">
        <v>11508</v>
      </c>
      <c r="J5354" s="89"/>
      <c r="K5354" s="89"/>
      <c r="L5354" s="89"/>
      <c r="M5354" s="89"/>
      <c r="N5354" s="264">
        <v>0</v>
      </c>
      <c r="O5354" s="264">
        <v>670.07</v>
      </c>
      <c r="P5354" s="89" t="s">
        <v>670</v>
      </c>
    </row>
    <row r="5355" spans="1:16" ht="51" hidden="1">
      <c r="A5355" s="261">
        <v>660</v>
      </c>
      <c r="B5355" s="89"/>
      <c r="C5355" s="262" t="s">
        <v>188</v>
      </c>
      <c r="D5355" s="84">
        <v>43669</v>
      </c>
      <c r="E5355" s="85" t="s">
        <v>9967</v>
      </c>
      <c r="F5355" s="85" t="s">
        <v>3</v>
      </c>
      <c r="G5355" s="85">
        <v>1761409</v>
      </c>
      <c r="H5355" s="89"/>
      <c r="I5355" s="263" t="s">
        <v>11509</v>
      </c>
      <c r="J5355" s="89"/>
      <c r="K5355" s="89"/>
      <c r="L5355" s="89"/>
      <c r="M5355" s="89"/>
      <c r="N5355" s="264">
        <v>0</v>
      </c>
      <c r="O5355" s="264">
        <v>105739.05</v>
      </c>
      <c r="P5355" s="89" t="s">
        <v>670</v>
      </c>
    </row>
    <row r="5356" spans="1:16" ht="51" hidden="1">
      <c r="A5356" s="261">
        <v>283</v>
      </c>
      <c r="B5356" s="89"/>
      <c r="C5356" s="262" t="s">
        <v>125</v>
      </c>
      <c r="D5356" s="84">
        <v>43669</v>
      </c>
      <c r="E5356" s="85" t="s">
        <v>9968</v>
      </c>
      <c r="F5356" s="85" t="s">
        <v>3</v>
      </c>
      <c r="G5356" s="85">
        <v>1761414</v>
      </c>
      <c r="H5356" s="89"/>
      <c r="I5356" s="263" t="s">
        <v>11510</v>
      </c>
      <c r="J5356" s="89"/>
      <c r="K5356" s="89"/>
      <c r="L5356" s="89"/>
      <c r="M5356" s="89"/>
      <c r="N5356" s="264">
        <v>0</v>
      </c>
      <c r="O5356" s="264">
        <v>14578.5</v>
      </c>
      <c r="P5356" s="89" t="s">
        <v>670</v>
      </c>
    </row>
    <row r="5357" spans="1:16" ht="51" hidden="1">
      <c r="A5357" s="261">
        <v>660</v>
      </c>
      <c r="B5357" s="89"/>
      <c r="C5357" s="262" t="s">
        <v>188</v>
      </c>
      <c r="D5357" s="84">
        <v>43669</v>
      </c>
      <c r="E5357" s="85" t="s">
        <v>9969</v>
      </c>
      <c r="F5357" s="85" t="s">
        <v>3</v>
      </c>
      <c r="G5357" s="85">
        <v>1761416</v>
      </c>
      <c r="H5357" s="89"/>
      <c r="I5357" s="263" t="s">
        <v>11511</v>
      </c>
      <c r="J5357" s="89"/>
      <c r="K5357" s="89"/>
      <c r="L5357" s="89"/>
      <c r="M5357" s="89"/>
      <c r="N5357" s="264">
        <v>0</v>
      </c>
      <c r="O5357" s="264">
        <v>5520</v>
      </c>
      <c r="P5357" s="89" t="s">
        <v>670</v>
      </c>
    </row>
    <row r="5358" spans="1:16" ht="51" hidden="1">
      <c r="A5358" s="261">
        <v>283</v>
      </c>
      <c r="B5358" s="89"/>
      <c r="C5358" s="262" t="s">
        <v>125</v>
      </c>
      <c r="D5358" s="84">
        <v>43669</v>
      </c>
      <c r="E5358" s="85" t="s">
        <v>9970</v>
      </c>
      <c r="F5358" s="85" t="s">
        <v>3</v>
      </c>
      <c r="G5358" s="85">
        <v>1761418</v>
      </c>
      <c r="H5358" s="89"/>
      <c r="I5358" s="263" t="s">
        <v>11512</v>
      </c>
      <c r="J5358" s="89"/>
      <c r="K5358" s="89"/>
      <c r="L5358" s="89"/>
      <c r="M5358" s="89"/>
      <c r="N5358" s="264">
        <v>0</v>
      </c>
      <c r="O5358" s="264">
        <v>6106</v>
      </c>
      <c r="P5358" s="89" t="s">
        <v>670</v>
      </c>
    </row>
    <row r="5359" spans="1:16" ht="63.75" hidden="1">
      <c r="A5359" s="261">
        <v>660</v>
      </c>
      <c r="B5359" s="89"/>
      <c r="C5359" s="262" t="s">
        <v>188</v>
      </c>
      <c r="D5359" s="84">
        <v>43669</v>
      </c>
      <c r="E5359" s="85" t="s">
        <v>9971</v>
      </c>
      <c r="F5359" s="85" t="s">
        <v>3</v>
      </c>
      <c r="G5359" s="85">
        <v>1761419</v>
      </c>
      <c r="H5359" s="89"/>
      <c r="I5359" s="263" t="s">
        <v>11513</v>
      </c>
      <c r="J5359" s="89"/>
      <c r="K5359" s="89"/>
      <c r="L5359" s="89"/>
      <c r="M5359" s="89"/>
      <c r="N5359" s="264">
        <v>0</v>
      </c>
      <c r="O5359" s="264">
        <v>22302</v>
      </c>
      <c r="P5359" s="89" t="s">
        <v>670</v>
      </c>
    </row>
    <row r="5360" spans="1:16" ht="51" hidden="1">
      <c r="A5360" s="261">
        <v>283</v>
      </c>
      <c r="B5360" s="89"/>
      <c r="C5360" s="262" t="s">
        <v>125</v>
      </c>
      <c r="D5360" s="84">
        <v>43669</v>
      </c>
      <c r="E5360" s="85" t="s">
        <v>9972</v>
      </c>
      <c r="F5360" s="85" t="s">
        <v>3</v>
      </c>
      <c r="G5360" s="85">
        <v>1761420</v>
      </c>
      <c r="H5360" s="89"/>
      <c r="I5360" s="263" t="s">
        <v>11514</v>
      </c>
      <c r="J5360" s="89"/>
      <c r="K5360" s="89"/>
      <c r="L5360" s="89"/>
      <c r="M5360" s="89"/>
      <c r="N5360" s="264">
        <v>0</v>
      </c>
      <c r="O5360" s="264">
        <v>191.87</v>
      </c>
      <c r="P5360" s="89" t="s">
        <v>670</v>
      </c>
    </row>
    <row r="5361" spans="1:16" ht="51" hidden="1">
      <c r="A5361" s="261">
        <v>283</v>
      </c>
      <c r="B5361" s="89"/>
      <c r="C5361" s="262" t="s">
        <v>125</v>
      </c>
      <c r="D5361" s="84">
        <v>43669</v>
      </c>
      <c r="E5361" s="85" t="s">
        <v>9973</v>
      </c>
      <c r="F5361" s="85" t="s">
        <v>3</v>
      </c>
      <c r="G5361" s="85">
        <v>1761423</v>
      </c>
      <c r="H5361" s="89"/>
      <c r="I5361" s="263" t="s">
        <v>11515</v>
      </c>
      <c r="J5361" s="89"/>
      <c r="K5361" s="89"/>
      <c r="L5361" s="89"/>
      <c r="M5361" s="89"/>
      <c r="N5361" s="264">
        <v>0</v>
      </c>
      <c r="O5361" s="264">
        <v>8278.6</v>
      </c>
      <c r="P5361" s="89" t="s">
        <v>670</v>
      </c>
    </row>
    <row r="5362" spans="1:16" ht="63.75" hidden="1">
      <c r="A5362" s="261">
        <v>660</v>
      </c>
      <c r="B5362" s="89"/>
      <c r="C5362" s="262" t="s">
        <v>188</v>
      </c>
      <c r="D5362" s="84">
        <v>43669</v>
      </c>
      <c r="E5362" s="85" t="s">
        <v>9974</v>
      </c>
      <c r="F5362" s="85" t="s">
        <v>3</v>
      </c>
      <c r="G5362" s="85">
        <v>1761425</v>
      </c>
      <c r="H5362" s="89"/>
      <c r="I5362" s="263" t="s">
        <v>11516</v>
      </c>
      <c r="J5362" s="89"/>
      <c r="K5362" s="89"/>
      <c r="L5362" s="89"/>
      <c r="M5362" s="89"/>
      <c r="N5362" s="264">
        <v>0</v>
      </c>
      <c r="O5362" s="264">
        <v>253</v>
      </c>
      <c r="P5362" s="89" t="s">
        <v>670</v>
      </c>
    </row>
    <row r="5363" spans="1:16" ht="51" hidden="1">
      <c r="A5363" s="261">
        <v>283</v>
      </c>
      <c r="B5363" s="89"/>
      <c r="C5363" s="262" t="s">
        <v>125</v>
      </c>
      <c r="D5363" s="84">
        <v>43669</v>
      </c>
      <c r="E5363" s="85" t="s">
        <v>9975</v>
      </c>
      <c r="F5363" s="85" t="s">
        <v>3</v>
      </c>
      <c r="G5363" s="85">
        <v>1761426</v>
      </c>
      <c r="H5363" s="89"/>
      <c r="I5363" s="263" t="s">
        <v>11517</v>
      </c>
      <c r="J5363" s="89"/>
      <c r="K5363" s="89"/>
      <c r="L5363" s="89"/>
      <c r="M5363" s="89"/>
      <c r="N5363" s="264">
        <v>0</v>
      </c>
      <c r="O5363" s="264">
        <v>4200</v>
      </c>
      <c r="P5363" s="89" t="s">
        <v>670</v>
      </c>
    </row>
    <row r="5364" spans="1:16" ht="51" hidden="1">
      <c r="A5364" s="261" t="s">
        <v>565</v>
      </c>
      <c r="B5364" s="89"/>
      <c r="C5364" s="262" t="s">
        <v>615</v>
      </c>
      <c r="D5364" s="84">
        <v>43670</v>
      </c>
      <c r="E5364" s="85" t="s">
        <v>9976</v>
      </c>
      <c r="F5364" s="85" t="s">
        <v>3</v>
      </c>
      <c r="G5364" s="85">
        <v>1761856</v>
      </c>
      <c r="H5364" s="89"/>
      <c r="I5364" s="263" t="s">
        <v>11518</v>
      </c>
      <c r="J5364" s="89"/>
      <c r="K5364" s="89"/>
      <c r="L5364" s="89"/>
      <c r="M5364" s="89"/>
      <c r="N5364" s="264">
        <v>0</v>
      </c>
      <c r="O5364" s="264">
        <v>468.5</v>
      </c>
      <c r="P5364" s="89" t="s">
        <v>670</v>
      </c>
    </row>
    <row r="5365" spans="1:16" ht="51" hidden="1">
      <c r="A5365" s="261">
        <v>212</v>
      </c>
      <c r="B5365" s="89"/>
      <c r="C5365" s="262" t="s">
        <v>100</v>
      </c>
      <c r="D5365" s="84">
        <v>43670</v>
      </c>
      <c r="E5365" s="85" t="s">
        <v>9977</v>
      </c>
      <c r="F5365" s="85" t="s">
        <v>3</v>
      </c>
      <c r="G5365" s="85">
        <v>1761870</v>
      </c>
      <c r="H5365" s="89"/>
      <c r="I5365" s="263" t="s">
        <v>11519</v>
      </c>
      <c r="J5365" s="89"/>
      <c r="K5365" s="89"/>
      <c r="L5365" s="89"/>
      <c r="M5365" s="89"/>
      <c r="N5365" s="264">
        <v>0</v>
      </c>
      <c r="O5365" s="264">
        <v>20</v>
      </c>
      <c r="P5365" s="89" t="s">
        <v>670</v>
      </c>
    </row>
    <row r="5366" spans="1:16" ht="51" hidden="1">
      <c r="A5366" s="261">
        <v>41</v>
      </c>
      <c r="B5366" s="89"/>
      <c r="C5366" s="262" t="s">
        <v>47</v>
      </c>
      <c r="D5366" s="84">
        <v>43670</v>
      </c>
      <c r="E5366" s="85" t="s">
        <v>9978</v>
      </c>
      <c r="F5366" s="85" t="s">
        <v>3</v>
      </c>
      <c r="G5366" s="85">
        <v>1761883</v>
      </c>
      <c r="H5366" s="89"/>
      <c r="I5366" s="263" t="s">
        <v>11520</v>
      </c>
      <c r="J5366" s="89"/>
      <c r="K5366" s="89"/>
      <c r="L5366" s="89"/>
      <c r="M5366" s="89"/>
      <c r="N5366" s="264">
        <v>0</v>
      </c>
      <c r="O5366" s="264">
        <v>20</v>
      </c>
      <c r="P5366" s="89" t="s">
        <v>670</v>
      </c>
    </row>
    <row r="5367" spans="1:16" ht="51" hidden="1">
      <c r="A5367" s="261">
        <v>15</v>
      </c>
      <c r="B5367" s="89"/>
      <c r="C5367" s="262" t="s">
        <v>42</v>
      </c>
      <c r="D5367" s="84">
        <v>43670</v>
      </c>
      <c r="E5367" s="85" t="s">
        <v>9979</v>
      </c>
      <c r="F5367" s="85" t="s">
        <v>3</v>
      </c>
      <c r="G5367" s="85">
        <v>1761885</v>
      </c>
      <c r="H5367" s="89"/>
      <c r="I5367" s="263" t="s">
        <v>11521</v>
      </c>
      <c r="J5367" s="89"/>
      <c r="K5367" s="89"/>
      <c r="L5367" s="89"/>
      <c r="M5367" s="89"/>
      <c r="N5367" s="264">
        <v>0</v>
      </c>
      <c r="O5367" s="264">
        <v>150</v>
      </c>
      <c r="P5367" s="89" t="s">
        <v>670</v>
      </c>
    </row>
    <row r="5368" spans="1:16" ht="38.25" hidden="1">
      <c r="A5368" s="261" t="s">
        <v>565</v>
      </c>
      <c r="B5368" s="89"/>
      <c r="C5368" s="262" t="s">
        <v>615</v>
      </c>
      <c r="D5368" s="84">
        <v>43670</v>
      </c>
      <c r="E5368" s="85" t="s">
        <v>9980</v>
      </c>
      <c r="F5368" s="85" t="s">
        <v>3</v>
      </c>
      <c r="G5368" s="85">
        <v>1761887</v>
      </c>
      <c r="H5368" s="89"/>
      <c r="I5368" s="263" t="s">
        <v>7298</v>
      </c>
      <c r="J5368" s="89"/>
      <c r="K5368" s="89"/>
      <c r="L5368" s="89"/>
      <c r="M5368" s="89"/>
      <c r="N5368" s="264">
        <v>0</v>
      </c>
      <c r="O5368" s="264">
        <v>1000</v>
      </c>
      <c r="P5368" s="89" t="s">
        <v>670</v>
      </c>
    </row>
    <row r="5369" spans="1:16" ht="38.25" hidden="1">
      <c r="A5369" s="261">
        <v>46</v>
      </c>
      <c r="B5369" s="89"/>
      <c r="C5369" s="262" t="s">
        <v>48</v>
      </c>
      <c r="D5369" s="84">
        <v>43670</v>
      </c>
      <c r="E5369" s="85" t="s">
        <v>9981</v>
      </c>
      <c r="F5369" s="85" t="s">
        <v>3</v>
      </c>
      <c r="G5369" s="85">
        <v>1761903</v>
      </c>
      <c r="H5369" s="89"/>
      <c r="I5369" s="263" t="s">
        <v>11522</v>
      </c>
      <c r="J5369" s="89"/>
      <c r="K5369" s="89"/>
      <c r="L5369" s="89"/>
      <c r="M5369" s="89"/>
      <c r="N5369" s="264">
        <v>0</v>
      </c>
      <c r="O5369" s="264">
        <v>1000</v>
      </c>
      <c r="P5369" s="89" t="s">
        <v>670</v>
      </c>
    </row>
    <row r="5370" spans="1:16" ht="51" hidden="1">
      <c r="A5370" s="261">
        <v>46</v>
      </c>
      <c r="B5370" s="89"/>
      <c r="C5370" s="262" t="s">
        <v>48</v>
      </c>
      <c r="D5370" s="84">
        <v>43670</v>
      </c>
      <c r="E5370" s="85" t="s">
        <v>9982</v>
      </c>
      <c r="F5370" s="85" t="s">
        <v>3</v>
      </c>
      <c r="G5370" s="85">
        <v>1761906</v>
      </c>
      <c r="H5370" s="89"/>
      <c r="I5370" s="263" t="s">
        <v>11523</v>
      </c>
      <c r="J5370" s="89"/>
      <c r="K5370" s="89"/>
      <c r="L5370" s="89"/>
      <c r="M5370" s="89"/>
      <c r="N5370" s="264">
        <v>0</v>
      </c>
      <c r="O5370" s="264">
        <v>10000</v>
      </c>
      <c r="P5370" s="89" t="s">
        <v>670</v>
      </c>
    </row>
    <row r="5371" spans="1:16" ht="51" hidden="1">
      <c r="A5371" s="261" t="s">
        <v>565</v>
      </c>
      <c r="B5371" s="89"/>
      <c r="C5371" s="262" t="s">
        <v>615</v>
      </c>
      <c r="D5371" s="84">
        <v>43670</v>
      </c>
      <c r="E5371" s="85" t="s">
        <v>9983</v>
      </c>
      <c r="F5371" s="85" t="s">
        <v>3</v>
      </c>
      <c r="G5371" s="85">
        <v>1761855</v>
      </c>
      <c r="H5371" s="89"/>
      <c r="I5371" s="263" t="s">
        <v>11524</v>
      </c>
      <c r="J5371" s="89"/>
      <c r="K5371" s="89"/>
      <c r="L5371" s="89"/>
      <c r="M5371" s="89"/>
      <c r="N5371" s="264">
        <v>0</v>
      </c>
      <c r="O5371" s="264">
        <v>15</v>
      </c>
      <c r="P5371" s="89" t="s">
        <v>670</v>
      </c>
    </row>
    <row r="5372" spans="1:16" ht="38.25" hidden="1">
      <c r="A5372" s="261">
        <v>340</v>
      </c>
      <c r="B5372" s="89"/>
      <c r="C5372" s="262" t="s">
        <v>147</v>
      </c>
      <c r="D5372" s="84">
        <v>43670</v>
      </c>
      <c r="E5372" s="85" t="s">
        <v>9984</v>
      </c>
      <c r="F5372" s="85" t="s">
        <v>3</v>
      </c>
      <c r="G5372" s="85">
        <v>1761854</v>
      </c>
      <c r="H5372" s="89"/>
      <c r="I5372" s="263" t="s">
        <v>11525</v>
      </c>
      <c r="J5372" s="89"/>
      <c r="K5372" s="89"/>
      <c r="L5372" s="89"/>
      <c r="M5372" s="89"/>
      <c r="N5372" s="264">
        <v>0</v>
      </c>
      <c r="O5372" s="264">
        <v>17</v>
      </c>
      <c r="P5372" s="89" t="s">
        <v>670</v>
      </c>
    </row>
    <row r="5373" spans="1:16" ht="38.25" hidden="1">
      <c r="A5373" s="261">
        <v>46</v>
      </c>
      <c r="B5373" s="89"/>
      <c r="C5373" s="262" t="s">
        <v>48</v>
      </c>
      <c r="D5373" s="84">
        <v>43670</v>
      </c>
      <c r="E5373" s="85" t="s">
        <v>9985</v>
      </c>
      <c r="F5373" s="85" t="s">
        <v>3</v>
      </c>
      <c r="G5373" s="85">
        <v>1761830</v>
      </c>
      <c r="H5373" s="89"/>
      <c r="I5373" s="263" t="s">
        <v>11526</v>
      </c>
      <c r="J5373" s="89"/>
      <c r="K5373" s="89"/>
      <c r="L5373" s="89"/>
      <c r="M5373" s="89"/>
      <c r="N5373" s="264">
        <v>0</v>
      </c>
      <c r="O5373" s="264">
        <v>3000</v>
      </c>
      <c r="P5373" s="89" t="s">
        <v>670</v>
      </c>
    </row>
    <row r="5374" spans="1:16" ht="38.25" hidden="1">
      <c r="A5374" s="261">
        <v>16</v>
      </c>
      <c r="B5374" s="89"/>
      <c r="C5374" s="262" t="s">
        <v>43</v>
      </c>
      <c r="D5374" s="84">
        <v>43670</v>
      </c>
      <c r="E5374" s="85" t="s">
        <v>9986</v>
      </c>
      <c r="F5374" s="85" t="s">
        <v>3</v>
      </c>
      <c r="G5374" s="85">
        <v>1761825</v>
      </c>
      <c r="H5374" s="89"/>
      <c r="I5374" s="263" t="s">
        <v>11527</v>
      </c>
      <c r="J5374" s="89"/>
      <c r="K5374" s="89"/>
      <c r="L5374" s="89"/>
      <c r="M5374" s="89"/>
      <c r="N5374" s="264">
        <v>0</v>
      </c>
      <c r="O5374" s="264">
        <v>5900</v>
      </c>
      <c r="P5374" s="89" t="s">
        <v>670</v>
      </c>
    </row>
    <row r="5375" spans="1:16" ht="51" hidden="1">
      <c r="A5375" s="261">
        <v>130</v>
      </c>
      <c r="B5375" s="89"/>
      <c r="C5375" s="262" t="s">
        <v>67</v>
      </c>
      <c r="D5375" s="84">
        <v>43670</v>
      </c>
      <c r="E5375" s="85" t="s">
        <v>9987</v>
      </c>
      <c r="F5375" s="85" t="s">
        <v>3</v>
      </c>
      <c r="G5375" s="85">
        <v>1761824</v>
      </c>
      <c r="H5375" s="89"/>
      <c r="I5375" s="263" t="s">
        <v>11528</v>
      </c>
      <c r="J5375" s="89"/>
      <c r="K5375" s="89"/>
      <c r="L5375" s="89"/>
      <c r="M5375" s="89"/>
      <c r="N5375" s="264">
        <v>0</v>
      </c>
      <c r="O5375" s="264">
        <v>742</v>
      </c>
      <c r="P5375" s="89" t="s">
        <v>670</v>
      </c>
    </row>
    <row r="5376" spans="1:16" ht="38.25" hidden="1">
      <c r="A5376" s="261">
        <v>862</v>
      </c>
      <c r="B5376" s="89"/>
      <c r="C5376" s="262" t="s">
        <v>199</v>
      </c>
      <c r="D5376" s="84">
        <v>43670</v>
      </c>
      <c r="E5376" s="85" t="s">
        <v>9988</v>
      </c>
      <c r="F5376" s="85" t="s">
        <v>3</v>
      </c>
      <c r="G5376" s="85">
        <v>1761822</v>
      </c>
      <c r="H5376" s="89"/>
      <c r="I5376" s="263" t="s">
        <v>11529</v>
      </c>
      <c r="J5376" s="89"/>
      <c r="K5376" s="89"/>
      <c r="L5376" s="89"/>
      <c r="M5376" s="89"/>
      <c r="N5376" s="264">
        <v>0</v>
      </c>
      <c r="O5376" s="264">
        <v>405.5</v>
      </c>
      <c r="P5376" s="89" t="s">
        <v>670</v>
      </c>
    </row>
    <row r="5377" spans="1:16" ht="51" hidden="1">
      <c r="A5377" s="261">
        <v>130</v>
      </c>
      <c r="B5377" s="89"/>
      <c r="C5377" s="262" t="s">
        <v>67</v>
      </c>
      <c r="D5377" s="84">
        <v>43670</v>
      </c>
      <c r="E5377" s="85" t="s">
        <v>9989</v>
      </c>
      <c r="F5377" s="85" t="s">
        <v>3</v>
      </c>
      <c r="G5377" s="85">
        <v>1761821</v>
      </c>
      <c r="H5377" s="89"/>
      <c r="I5377" s="263" t="s">
        <v>11530</v>
      </c>
      <c r="J5377" s="89"/>
      <c r="K5377" s="89"/>
      <c r="L5377" s="89"/>
      <c r="M5377" s="89"/>
      <c r="N5377" s="264">
        <v>0</v>
      </c>
      <c r="O5377" s="264">
        <v>742</v>
      </c>
      <c r="P5377" s="89" t="s">
        <v>670</v>
      </c>
    </row>
    <row r="5378" spans="1:16" ht="38.25" hidden="1">
      <c r="A5378" s="261">
        <v>46</v>
      </c>
      <c r="B5378" s="89"/>
      <c r="C5378" s="262" t="s">
        <v>48</v>
      </c>
      <c r="D5378" s="84">
        <v>43670</v>
      </c>
      <c r="E5378" s="85" t="s">
        <v>9990</v>
      </c>
      <c r="F5378" s="85" t="s">
        <v>3</v>
      </c>
      <c r="G5378" s="85">
        <v>1761986</v>
      </c>
      <c r="H5378" s="89"/>
      <c r="I5378" s="263" t="s">
        <v>11531</v>
      </c>
      <c r="J5378" s="89"/>
      <c r="K5378" s="89"/>
      <c r="L5378" s="89"/>
      <c r="M5378" s="89"/>
      <c r="N5378" s="264">
        <v>0</v>
      </c>
      <c r="O5378" s="264">
        <v>3000</v>
      </c>
      <c r="P5378" s="89" t="s">
        <v>670</v>
      </c>
    </row>
    <row r="5379" spans="1:16" ht="51" hidden="1">
      <c r="A5379" s="261">
        <v>592</v>
      </c>
      <c r="B5379" s="89"/>
      <c r="C5379" s="262" t="s">
        <v>645</v>
      </c>
      <c r="D5379" s="84">
        <v>43670</v>
      </c>
      <c r="E5379" s="85" t="s">
        <v>9991</v>
      </c>
      <c r="F5379" s="85" t="s">
        <v>3</v>
      </c>
      <c r="G5379" s="85">
        <v>1761985</v>
      </c>
      <c r="H5379" s="89"/>
      <c r="I5379" s="263" t="s">
        <v>11532</v>
      </c>
      <c r="J5379" s="89"/>
      <c r="K5379" s="89"/>
      <c r="L5379" s="89"/>
      <c r="M5379" s="89"/>
      <c r="N5379" s="264">
        <v>0</v>
      </c>
      <c r="O5379" s="264">
        <v>3000</v>
      </c>
      <c r="P5379" s="89" t="s">
        <v>670</v>
      </c>
    </row>
    <row r="5380" spans="1:16" ht="51" hidden="1">
      <c r="A5380" s="261">
        <v>670</v>
      </c>
      <c r="B5380" s="89"/>
      <c r="C5380" s="262" t="s">
        <v>190</v>
      </c>
      <c r="D5380" s="84">
        <v>43670</v>
      </c>
      <c r="E5380" s="85" t="s">
        <v>9992</v>
      </c>
      <c r="F5380" s="85" t="s">
        <v>3</v>
      </c>
      <c r="G5380" s="85">
        <v>1761973</v>
      </c>
      <c r="H5380" s="89"/>
      <c r="I5380" s="263" t="s">
        <v>11533</v>
      </c>
      <c r="J5380" s="89"/>
      <c r="K5380" s="89"/>
      <c r="L5380" s="89"/>
      <c r="M5380" s="89"/>
      <c r="N5380" s="264">
        <v>0</v>
      </c>
      <c r="O5380" s="264">
        <v>0.67</v>
      </c>
      <c r="P5380" s="89" t="s">
        <v>670</v>
      </c>
    </row>
    <row r="5381" spans="1:16" ht="51" hidden="1">
      <c r="A5381" s="261">
        <v>670</v>
      </c>
      <c r="B5381" s="89"/>
      <c r="C5381" s="262" t="s">
        <v>190</v>
      </c>
      <c r="D5381" s="84">
        <v>43670</v>
      </c>
      <c r="E5381" s="85" t="s">
        <v>9993</v>
      </c>
      <c r="F5381" s="85" t="s">
        <v>3</v>
      </c>
      <c r="G5381" s="85">
        <v>1761971</v>
      </c>
      <c r="H5381" s="89"/>
      <c r="I5381" s="263" t="s">
        <v>11533</v>
      </c>
      <c r="J5381" s="89"/>
      <c r="K5381" s="89"/>
      <c r="L5381" s="89"/>
      <c r="M5381" s="89"/>
      <c r="N5381" s="264">
        <v>0</v>
      </c>
      <c r="O5381" s="264">
        <v>300</v>
      </c>
      <c r="P5381" s="89" t="s">
        <v>670</v>
      </c>
    </row>
    <row r="5382" spans="1:16" ht="51" hidden="1">
      <c r="A5382" s="261">
        <v>670</v>
      </c>
      <c r="B5382" s="89"/>
      <c r="C5382" s="262" t="s">
        <v>190</v>
      </c>
      <c r="D5382" s="84">
        <v>43670</v>
      </c>
      <c r="E5382" s="85" t="s">
        <v>9994</v>
      </c>
      <c r="F5382" s="85" t="s">
        <v>3</v>
      </c>
      <c r="G5382" s="85">
        <v>1761970</v>
      </c>
      <c r="H5382" s="89"/>
      <c r="I5382" s="263" t="s">
        <v>11534</v>
      </c>
      <c r="J5382" s="89"/>
      <c r="K5382" s="89"/>
      <c r="L5382" s="89"/>
      <c r="M5382" s="89"/>
      <c r="N5382" s="264">
        <v>0</v>
      </c>
      <c r="O5382" s="264">
        <v>1</v>
      </c>
      <c r="P5382" s="89" t="s">
        <v>670</v>
      </c>
    </row>
    <row r="5383" spans="1:16" ht="51" hidden="1">
      <c r="A5383" s="261">
        <v>132</v>
      </c>
      <c r="B5383" s="89"/>
      <c r="C5383" s="262" t="s">
        <v>68</v>
      </c>
      <c r="D5383" s="84">
        <v>43670</v>
      </c>
      <c r="E5383" s="85" t="s">
        <v>9995</v>
      </c>
      <c r="F5383" s="85" t="s">
        <v>3</v>
      </c>
      <c r="G5383" s="85">
        <v>1761958</v>
      </c>
      <c r="H5383" s="89"/>
      <c r="I5383" s="263" t="s">
        <v>11535</v>
      </c>
      <c r="J5383" s="89"/>
      <c r="K5383" s="89"/>
      <c r="L5383" s="89"/>
      <c r="M5383" s="89"/>
      <c r="N5383" s="264">
        <v>0</v>
      </c>
      <c r="O5383" s="264">
        <v>26</v>
      </c>
      <c r="P5383" s="89" t="s">
        <v>670</v>
      </c>
    </row>
    <row r="5384" spans="1:16" ht="51" hidden="1">
      <c r="A5384" s="261">
        <v>132</v>
      </c>
      <c r="B5384" s="89"/>
      <c r="C5384" s="262" t="s">
        <v>68</v>
      </c>
      <c r="D5384" s="84">
        <v>43670</v>
      </c>
      <c r="E5384" s="85" t="s">
        <v>9996</v>
      </c>
      <c r="F5384" s="85" t="s">
        <v>3</v>
      </c>
      <c r="G5384" s="85">
        <v>1761956</v>
      </c>
      <c r="H5384" s="89"/>
      <c r="I5384" s="263" t="s">
        <v>11536</v>
      </c>
      <c r="J5384" s="89"/>
      <c r="K5384" s="89"/>
      <c r="L5384" s="89"/>
      <c r="M5384" s="89"/>
      <c r="N5384" s="264">
        <v>0</v>
      </c>
      <c r="O5384" s="264">
        <v>589</v>
      </c>
      <c r="P5384" s="89" t="s">
        <v>670</v>
      </c>
    </row>
    <row r="5385" spans="1:16" ht="63.75" hidden="1">
      <c r="A5385" s="261">
        <v>512</v>
      </c>
      <c r="B5385" s="89"/>
      <c r="C5385" s="262" t="s">
        <v>779</v>
      </c>
      <c r="D5385" s="84">
        <v>43670</v>
      </c>
      <c r="E5385" s="85" t="s">
        <v>9997</v>
      </c>
      <c r="F5385" s="85" t="s">
        <v>3</v>
      </c>
      <c r="G5385" s="85">
        <v>1761955</v>
      </c>
      <c r="H5385" s="89"/>
      <c r="I5385" s="263" t="s">
        <v>11537</v>
      </c>
      <c r="J5385" s="89"/>
      <c r="K5385" s="89"/>
      <c r="L5385" s="89"/>
      <c r="M5385" s="89"/>
      <c r="N5385" s="264">
        <v>0</v>
      </c>
      <c r="O5385" s="264">
        <v>50</v>
      </c>
      <c r="P5385" s="89" t="s">
        <v>670</v>
      </c>
    </row>
    <row r="5386" spans="1:16" ht="51" hidden="1">
      <c r="A5386" s="261">
        <v>35</v>
      </c>
      <c r="B5386" s="89"/>
      <c r="C5386" s="262" t="s">
        <v>46</v>
      </c>
      <c r="D5386" s="84">
        <v>43670</v>
      </c>
      <c r="E5386" s="85" t="s">
        <v>9998</v>
      </c>
      <c r="F5386" s="85" t="s">
        <v>3</v>
      </c>
      <c r="G5386" s="85">
        <v>1761952</v>
      </c>
      <c r="H5386" s="89"/>
      <c r="I5386" s="263" t="s">
        <v>11538</v>
      </c>
      <c r="J5386" s="89"/>
      <c r="K5386" s="89"/>
      <c r="L5386" s="89"/>
      <c r="M5386" s="89"/>
      <c r="N5386" s="264">
        <v>0</v>
      </c>
      <c r="O5386" s="264">
        <v>1000</v>
      </c>
      <c r="P5386" s="89" t="s">
        <v>670</v>
      </c>
    </row>
    <row r="5387" spans="1:16" ht="38.25" hidden="1">
      <c r="A5387" s="261" t="s">
        <v>565</v>
      </c>
      <c r="B5387" s="89"/>
      <c r="C5387" s="262" t="s">
        <v>615</v>
      </c>
      <c r="D5387" s="84">
        <v>43670</v>
      </c>
      <c r="E5387" s="85" t="s">
        <v>9999</v>
      </c>
      <c r="F5387" s="85" t="s">
        <v>3</v>
      </c>
      <c r="G5387" s="85">
        <v>1761951</v>
      </c>
      <c r="H5387" s="89"/>
      <c r="I5387" s="263" t="s">
        <v>11539</v>
      </c>
      <c r="J5387" s="89"/>
      <c r="K5387" s="89"/>
      <c r="L5387" s="89"/>
      <c r="M5387" s="89"/>
      <c r="N5387" s="264">
        <v>0</v>
      </c>
      <c r="O5387" s="264">
        <v>1259.74</v>
      </c>
      <c r="P5387" s="89" t="s">
        <v>670</v>
      </c>
    </row>
    <row r="5388" spans="1:16" ht="51" hidden="1">
      <c r="A5388" s="261">
        <v>526</v>
      </c>
      <c r="B5388" s="89"/>
      <c r="C5388" s="262" t="s">
        <v>610</v>
      </c>
      <c r="D5388" s="84">
        <v>43670</v>
      </c>
      <c r="E5388" s="85" t="s">
        <v>10000</v>
      </c>
      <c r="F5388" s="85" t="s">
        <v>3</v>
      </c>
      <c r="G5388" s="85">
        <v>1761698</v>
      </c>
      <c r="H5388" s="89"/>
      <c r="I5388" s="263" t="s">
        <v>11540</v>
      </c>
      <c r="J5388" s="89"/>
      <c r="K5388" s="89"/>
      <c r="L5388" s="89"/>
      <c r="M5388" s="89"/>
      <c r="N5388" s="264">
        <v>0</v>
      </c>
      <c r="O5388" s="264">
        <v>46</v>
      </c>
      <c r="P5388" s="89" t="s">
        <v>670</v>
      </c>
    </row>
    <row r="5389" spans="1:16" ht="51" hidden="1">
      <c r="A5389" s="261">
        <v>385</v>
      </c>
      <c r="B5389" s="89"/>
      <c r="C5389" s="262" t="s">
        <v>778</v>
      </c>
      <c r="D5389" s="84">
        <v>43670</v>
      </c>
      <c r="E5389" s="85" t="s">
        <v>10001</v>
      </c>
      <c r="F5389" s="85" t="s">
        <v>3</v>
      </c>
      <c r="G5389" s="85">
        <v>1761789</v>
      </c>
      <c r="H5389" s="89"/>
      <c r="I5389" s="263" t="s">
        <v>11541</v>
      </c>
      <c r="J5389" s="89"/>
      <c r="K5389" s="89"/>
      <c r="L5389" s="89"/>
      <c r="M5389" s="89"/>
      <c r="N5389" s="264">
        <v>0</v>
      </c>
      <c r="O5389" s="264">
        <v>1863.75</v>
      </c>
      <c r="P5389" s="89" t="s">
        <v>670</v>
      </c>
    </row>
    <row r="5390" spans="1:16" ht="63.75">
      <c r="A5390" s="261">
        <v>597</v>
      </c>
      <c r="B5390" s="89"/>
      <c r="C5390" s="262" t="s">
        <v>734</v>
      </c>
      <c r="D5390" s="84">
        <v>43670</v>
      </c>
      <c r="E5390" s="85" t="s">
        <v>10002</v>
      </c>
      <c r="F5390" s="85" t="s">
        <v>3</v>
      </c>
      <c r="G5390" s="85">
        <v>1761786</v>
      </c>
      <c r="H5390" s="89"/>
      <c r="I5390" s="263" t="s">
        <v>11542</v>
      </c>
      <c r="J5390" s="89"/>
      <c r="K5390" s="89"/>
      <c r="L5390" s="89"/>
      <c r="M5390" s="89"/>
      <c r="N5390" s="264">
        <v>0</v>
      </c>
      <c r="O5390" s="264">
        <v>11438.66</v>
      </c>
      <c r="P5390" s="89" t="s">
        <v>670</v>
      </c>
    </row>
    <row r="5391" spans="1:16" ht="51" hidden="1">
      <c r="A5391" s="261" t="s">
        <v>565</v>
      </c>
      <c r="B5391" s="89"/>
      <c r="C5391" s="262" t="s">
        <v>615</v>
      </c>
      <c r="D5391" s="84">
        <v>43670</v>
      </c>
      <c r="E5391" s="85" t="s">
        <v>10003</v>
      </c>
      <c r="F5391" s="85" t="s">
        <v>3</v>
      </c>
      <c r="G5391" s="85">
        <v>1761783</v>
      </c>
      <c r="H5391" s="89"/>
      <c r="I5391" s="263" t="s">
        <v>11543</v>
      </c>
      <c r="J5391" s="89"/>
      <c r="K5391" s="89"/>
      <c r="L5391" s="89"/>
      <c r="M5391" s="89"/>
      <c r="N5391" s="264">
        <v>0</v>
      </c>
      <c r="O5391" s="264">
        <v>6383.4400000000005</v>
      </c>
      <c r="P5391" s="89" t="s">
        <v>670</v>
      </c>
    </row>
    <row r="5392" spans="1:16" ht="51" hidden="1">
      <c r="A5392" s="261" t="s">
        <v>565</v>
      </c>
      <c r="B5392" s="89"/>
      <c r="C5392" s="262" t="s">
        <v>615</v>
      </c>
      <c r="D5392" s="84">
        <v>43670</v>
      </c>
      <c r="E5392" s="85" t="s">
        <v>10004</v>
      </c>
      <c r="F5392" s="85" t="s">
        <v>3</v>
      </c>
      <c r="G5392" s="85">
        <v>1761780</v>
      </c>
      <c r="H5392" s="89"/>
      <c r="I5392" s="263" t="s">
        <v>11544</v>
      </c>
      <c r="J5392" s="89"/>
      <c r="K5392" s="89"/>
      <c r="L5392" s="89"/>
      <c r="M5392" s="89"/>
      <c r="N5392" s="264">
        <v>0</v>
      </c>
      <c r="O5392" s="264">
        <v>6383.4400000000005</v>
      </c>
      <c r="P5392" s="89" t="s">
        <v>670</v>
      </c>
    </row>
    <row r="5393" spans="1:16" ht="51" hidden="1">
      <c r="A5393" s="261" t="s">
        <v>565</v>
      </c>
      <c r="B5393" s="89"/>
      <c r="C5393" s="262" t="s">
        <v>615</v>
      </c>
      <c r="D5393" s="84">
        <v>43670</v>
      </c>
      <c r="E5393" s="85" t="s">
        <v>10005</v>
      </c>
      <c r="F5393" s="85" t="s">
        <v>3</v>
      </c>
      <c r="G5393" s="85">
        <v>1761778</v>
      </c>
      <c r="H5393" s="89"/>
      <c r="I5393" s="263" t="s">
        <v>11545</v>
      </c>
      <c r="J5393" s="89"/>
      <c r="K5393" s="89"/>
      <c r="L5393" s="89"/>
      <c r="M5393" s="89"/>
      <c r="N5393" s="264">
        <v>0</v>
      </c>
      <c r="O5393" s="264">
        <v>7119.4800000000005</v>
      </c>
      <c r="P5393" s="89" t="s">
        <v>670</v>
      </c>
    </row>
    <row r="5394" spans="1:16" ht="51" hidden="1">
      <c r="A5394" s="261" t="s">
        <v>565</v>
      </c>
      <c r="B5394" s="89"/>
      <c r="C5394" s="262" t="s">
        <v>615</v>
      </c>
      <c r="D5394" s="84">
        <v>43670</v>
      </c>
      <c r="E5394" s="85" t="s">
        <v>10006</v>
      </c>
      <c r="F5394" s="85" t="s">
        <v>3</v>
      </c>
      <c r="G5394" s="85">
        <v>1761775</v>
      </c>
      <c r="H5394" s="89"/>
      <c r="I5394" s="263" t="s">
        <v>11546</v>
      </c>
      <c r="J5394" s="89"/>
      <c r="K5394" s="89"/>
      <c r="L5394" s="89"/>
      <c r="M5394" s="89"/>
      <c r="N5394" s="264">
        <v>0</v>
      </c>
      <c r="O5394" s="264">
        <v>11148.4</v>
      </c>
      <c r="P5394" s="89" t="s">
        <v>670</v>
      </c>
    </row>
    <row r="5395" spans="1:16" ht="51" hidden="1">
      <c r="A5395" s="261" t="s">
        <v>565</v>
      </c>
      <c r="B5395" s="89"/>
      <c r="C5395" s="262" t="s">
        <v>615</v>
      </c>
      <c r="D5395" s="84">
        <v>43670</v>
      </c>
      <c r="E5395" s="85" t="s">
        <v>10007</v>
      </c>
      <c r="F5395" s="85" t="s">
        <v>3</v>
      </c>
      <c r="G5395" s="85">
        <v>1761774</v>
      </c>
      <c r="H5395" s="89"/>
      <c r="I5395" s="263" t="s">
        <v>11547</v>
      </c>
      <c r="J5395" s="89"/>
      <c r="K5395" s="89"/>
      <c r="L5395" s="89"/>
      <c r="M5395" s="89"/>
      <c r="N5395" s="264">
        <v>0</v>
      </c>
      <c r="O5395" s="264">
        <v>12035.2</v>
      </c>
      <c r="P5395" s="89" t="s">
        <v>670</v>
      </c>
    </row>
    <row r="5396" spans="1:16" ht="51" hidden="1">
      <c r="A5396" s="261">
        <v>16</v>
      </c>
      <c r="B5396" s="89"/>
      <c r="C5396" s="262" t="s">
        <v>43</v>
      </c>
      <c r="D5396" s="84">
        <v>43670</v>
      </c>
      <c r="E5396" s="85" t="s">
        <v>10008</v>
      </c>
      <c r="F5396" s="85" t="s">
        <v>3</v>
      </c>
      <c r="G5396" s="85">
        <v>1761772</v>
      </c>
      <c r="H5396" s="89"/>
      <c r="I5396" s="263" t="s">
        <v>11548</v>
      </c>
      <c r="J5396" s="89"/>
      <c r="K5396" s="89"/>
      <c r="L5396" s="89"/>
      <c r="M5396" s="89"/>
      <c r="N5396" s="264">
        <v>0</v>
      </c>
      <c r="O5396" s="264">
        <v>3404.55</v>
      </c>
      <c r="P5396" s="89" t="s">
        <v>741</v>
      </c>
    </row>
    <row r="5397" spans="1:16" ht="51" hidden="1">
      <c r="A5397" s="261">
        <v>132</v>
      </c>
      <c r="B5397" s="89"/>
      <c r="C5397" s="262" t="s">
        <v>68</v>
      </c>
      <c r="D5397" s="84">
        <v>43670</v>
      </c>
      <c r="E5397" s="85" t="s">
        <v>10009</v>
      </c>
      <c r="F5397" s="85" t="s">
        <v>3</v>
      </c>
      <c r="G5397" s="85">
        <v>1761770</v>
      </c>
      <c r="H5397" s="89"/>
      <c r="I5397" s="263" t="s">
        <v>11549</v>
      </c>
      <c r="J5397" s="89"/>
      <c r="K5397" s="89"/>
      <c r="L5397" s="89"/>
      <c r="M5397" s="89"/>
      <c r="N5397" s="264">
        <v>0</v>
      </c>
      <c r="O5397" s="264">
        <v>1484</v>
      </c>
      <c r="P5397" s="89" t="s">
        <v>670</v>
      </c>
    </row>
    <row r="5398" spans="1:16" ht="63.75" hidden="1">
      <c r="A5398" s="261">
        <v>253</v>
      </c>
      <c r="B5398" s="89"/>
      <c r="C5398" s="262" t="s">
        <v>114</v>
      </c>
      <c r="D5398" s="84">
        <v>43670</v>
      </c>
      <c r="E5398" s="85" t="s">
        <v>10010</v>
      </c>
      <c r="F5398" s="85" t="s">
        <v>3</v>
      </c>
      <c r="G5398" s="85">
        <v>1761760</v>
      </c>
      <c r="H5398" s="89"/>
      <c r="I5398" s="263" t="s">
        <v>11550</v>
      </c>
      <c r="J5398" s="89"/>
      <c r="K5398" s="89"/>
      <c r="L5398" s="89"/>
      <c r="M5398" s="89"/>
      <c r="N5398" s="264">
        <v>0</v>
      </c>
      <c r="O5398" s="264">
        <v>7902</v>
      </c>
      <c r="P5398" s="89" t="s">
        <v>670</v>
      </c>
    </row>
    <row r="5399" spans="1:16" ht="63.75" hidden="1">
      <c r="A5399" s="261">
        <v>253</v>
      </c>
      <c r="B5399" s="89"/>
      <c r="C5399" s="262" t="s">
        <v>114</v>
      </c>
      <c r="D5399" s="84">
        <v>43670</v>
      </c>
      <c r="E5399" s="85" t="s">
        <v>10011</v>
      </c>
      <c r="F5399" s="85" t="s">
        <v>3</v>
      </c>
      <c r="G5399" s="85">
        <v>1761755</v>
      </c>
      <c r="H5399" s="89"/>
      <c r="I5399" s="263" t="s">
        <v>11551</v>
      </c>
      <c r="J5399" s="89"/>
      <c r="K5399" s="89"/>
      <c r="L5399" s="89"/>
      <c r="M5399" s="89"/>
      <c r="N5399" s="264">
        <v>0</v>
      </c>
      <c r="O5399" s="264">
        <v>52682</v>
      </c>
      <c r="P5399" s="89" t="s">
        <v>670</v>
      </c>
    </row>
    <row r="5400" spans="1:16" ht="63.75" hidden="1">
      <c r="A5400" s="261">
        <v>253</v>
      </c>
      <c r="B5400" s="89"/>
      <c r="C5400" s="262" t="s">
        <v>114</v>
      </c>
      <c r="D5400" s="84">
        <v>43670</v>
      </c>
      <c r="E5400" s="85" t="s">
        <v>10012</v>
      </c>
      <c r="F5400" s="85" t="s">
        <v>3</v>
      </c>
      <c r="G5400" s="85">
        <v>1761749</v>
      </c>
      <c r="H5400" s="89"/>
      <c r="I5400" s="263" t="s">
        <v>11552</v>
      </c>
      <c r="J5400" s="89"/>
      <c r="K5400" s="89"/>
      <c r="L5400" s="89"/>
      <c r="M5400" s="89"/>
      <c r="N5400" s="264">
        <v>0</v>
      </c>
      <c r="O5400" s="264">
        <v>8786491.9199999999</v>
      </c>
      <c r="P5400" s="89" t="s">
        <v>670</v>
      </c>
    </row>
    <row r="5401" spans="1:16" ht="51" hidden="1">
      <c r="A5401" s="261" t="s">
        <v>565</v>
      </c>
      <c r="B5401" s="89"/>
      <c r="C5401" s="262" t="s">
        <v>615</v>
      </c>
      <c r="D5401" s="84">
        <v>43670</v>
      </c>
      <c r="E5401" s="85" t="s">
        <v>10013</v>
      </c>
      <c r="F5401" s="85" t="s">
        <v>3</v>
      </c>
      <c r="G5401" s="85">
        <v>1761706</v>
      </c>
      <c r="H5401" s="89"/>
      <c r="I5401" s="263" t="s">
        <v>11553</v>
      </c>
      <c r="J5401" s="89"/>
      <c r="K5401" s="89"/>
      <c r="L5401" s="89"/>
      <c r="M5401" s="89"/>
      <c r="N5401" s="264">
        <v>0</v>
      </c>
      <c r="O5401" s="264">
        <v>12013.12</v>
      </c>
      <c r="P5401" s="89" t="s">
        <v>670</v>
      </c>
    </row>
    <row r="5402" spans="1:16" ht="38.25" hidden="1">
      <c r="A5402" s="261">
        <v>46</v>
      </c>
      <c r="B5402" s="89"/>
      <c r="C5402" s="262" t="s">
        <v>48</v>
      </c>
      <c r="D5402" s="84">
        <v>43670</v>
      </c>
      <c r="E5402" s="85" t="s">
        <v>10014</v>
      </c>
      <c r="F5402" s="85" t="s">
        <v>3</v>
      </c>
      <c r="G5402" s="85">
        <v>1761811</v>
      </c>
      <c r="H5402" s="89"/>
      <c r="I5402" s="263" t="s">
        <v>11554</v>
      </c>
      <c r="J5402" s="89"/>
      <c r="K5402" s="89"/>
      <c r="L5402" s="89"/>
      <c r="M5402" s="89"/>
      <c r="N5402" s="264">
        <v>0</v>
      </c>
      <c r="O5402" s="264">
        <v>11</v>
      </c>
      <c r="P5402" s="89" t="s">
        <v>670</v>
      </c>
    </row>
    <row r="5403" spans="1:16" ht="38.25" hidden="1">
      <c r="A5403" s="261">
        <v>46</v>
      </c>
      <c r="B5403" s="89"/>
      <c r="C5403" s="262" t="s">
        <v>48</v>
      </c>
      <c r="D5403" s="84">
        <v>43670</v>
      </c>
      <c r="E5403" s="85" t="s">
        <v>10015</v>
      </c>
      <c r="F5403" s="85" t="s">
        <v>3</v>
      </c>
      <c r="G5403" s="85">
        <v>1761809</v>
      </c>
      <c r="H5403" s="89"/>
      <c r="I5403" s="263" t="s">
        <v>11554</v>
      </c>
      <c r="J5403" s="89"/>
      <c r="K5403" s="89"/>
      <c r="L5403" s="89"/>
      <c r="M5403" s="89"/>
      <c r="N5403" s="264">
        <v>0</v>
      </c>
      <c r="O5403" s="264">
        <v>124.93</v>
      </c>
      <c r="P5403" s="89" t="s">
        <v>670</v>
      </c>
    </row>
    <row r="5404" spans="1:16" ht="51" hidden="1">
      <c r="A5404" s="261" t="s">
        <v>565</v>
      </c>
      <c r="B5404" s="89"/>
      <c r="C5404" s="262" t="s">
        <v>615</v>
      </c>
      <c r="D5404" s="84">
        <v>43670</v>
      </c>
      <c r="E5404" s="85" t="s">
        <v>10016</v>
      </c>
      <c r="F5404" s="85" t="s">
        <v>3</v>
      </c>
      <c r="G5404" s="85">
        <v>1761807</v>
      </c>
      <c r="H5404" s="89"/>
      <c r="I5404" s="263" t="s">
        <v>11555</v>
      </c>
      <c r="J5404" s="89"/>
      <c r="K5404" s="89"/>
      <c r="L5404" s="89"/>
      <c r="M5404" s="89"/>
      <c r="N5404" s="264">
        <v>0</v>
      </c>
      <c r="O5404" s="264">
        <v>40</v>
      </c>
      <c r="P5404" s="89" t="s">
        <v>670</v>
      </c>
    </row>
    <row r="5405" spans="1:16" ht="51" hidden="1">
      <c r="A5405" s="261">
        <v>46</v>
      </c>
      <c r="B5405" s="89"/>
      <c r="C5405" s="262" t="s">
        <v>48</v>
      </c>
      <c r="D5405" s="84">
        <v>43670</v>
      </c>
      <c r="E5405" s="85" t="s">
        <v>10017</v>
      </c>
      <c r="F5405" s="85" t="s">
        <v>3</v>
      </c>
      <c r="G5405" s="85">
        <v>1761792</v>
      </c>
      <c r="H5405" s="89"/>
      <c r="I5405" s="263" t="s">
        <v>11556</v>
      </c>
      <c r="J5405" s="89"/>
      <c r="K5405" s="89"/>
      <c r="L5405" s="89"/>
      <c r="M5405" s="89"/>
      <c r="N5405" s="264">
        <v>0</v>
      </c>
      <c r="O5405" s="264">
        <v>276</v>
      </c>
      <c r="P5405" s="89" t="s">
        <v>670</v>
      </c>
    </row>
    <row r="5406" spans="1:16" ht="51" hidden="1">
      <c r="A5406" s="261">
        <v>526</v>
      </c>
      <c r="B5406" s="89"/>
      <c r="C5406" s="262" t="s">
        <v>610</v>
      </c>
      <c r="D5406" s="84">
        <v>43670</v>
      </c>
      <c r="E5406" s="85" t="s">
        <v>10018</v>
      </c>
      <c r="F5406" s="85" t="s">
        <v>3</v>
      </c>
      <c r="G5406" s="85">
        <v>1761787</v>
      </c>
      <c r="H5406" s="89"/>
      <c r="I5406" s="263" t="s">
        <v>11557</v>
      </c>
      <c r="J5406" s="89"/>
      <c r="K5406" s="89"/>
      <c r="L5406" s="89"/>
      <c r="M5406" s="89"/>
      <c r="N5406" s="264">
        <v>0</v>
      </c>
      <c r="O5406" s="264">
        <v>470</v>
      </c>
      <c r="P5406" s="89" t="s">
        <v>670</v>
      </c>
    </row>
    <row r="5407" spans="1:16" ht="63.75" hidden="1">
      <c r="A5407" s="261">
        <v>512</v>
      </c>
      <c r="B5407" s="89"/>
      <c r="C5407" s="262" t="s">
        <v>779</v>
      </c>
      <c r="D5407" s="84">
        <v>43670</v>
      </c>
      <c r="E5407" s="85" t="s">
        <v>10019</v>
      </c>
      <c r="F5407" s="85" t="s">
        <v>3</v>
      </c>
      <c r="G5407" s="85">
        <v>1761777</v>
      </c>
      <c r="H5407" s="89"/>
      <c r="I5407" s="263" t="s">
        <v>11558</v>
      </c>
      <c r="J5407" s="89"/>
      <c r="K5407" s="89"/>
      <c r="L5407" s="89"/>
      <c r="M5407" s="89"/>
      <c r="N5407" s="264">
        <v>0</v>
      </c>
      <c r="O5407" s="264">
        <v>371</v>
      </c>
      <c r="P5407" s="89" t="s">
        <v>670</v>
      </c>
    </row>
    <row r="5408" spans="1:16" ht="38.25" hidden="1">
      <c r="A5408" s="261" t="s">
        <v>565</v>
      </c>
      <c r="B5408" s="89"/>
      <c r="C5408" s="262" t="s">
        <v>615</v>
      </c>
      <c r="D5408" s="84">
        <v>43670</v>
      </c>
      <c r="E5408" s="85" t="s">
        <v>10020</v>
      </c>
      <c r="F5408" s="85" t="s">
        <v>3</v>
      </c>
      <c r="G5408" s="85">
        <v>1761740</v>
      </c>
      <c r="H5408" s="89"/>
      <c r="I5408" s="263" t="s">
        <v>11559</v>
      </c>
      <c r="J5408" s="89"/>
      <c r="K5408" s="89"/>
      <c r="L5408" s="89"/>
      <c r="M5408" s="89"/>
      <c r="N5408" s="264">
        <v>0</v>
      </c>
      <c r="O5408" s="264">
        <v>108.57000000000001</v>
      </c>
      <c r="P5408" s="89" t="s">
        <v>670</v>
      </c>
    </row>
    <row r="5409" spans="1:16" ht="51" hidden="1">
      <c r="A5409" s="261" t="s">
        <v>565</v>
      </c>
      <c r="B5409" s="89"/>
      <c r="C5409" s="262" t="s">
        <v>615</v>
      </c>
      <c r="D5409" s="84">
        <v>43671</v>
      </c>
      <c r="E5409" s="85" t="s">
        <v>10021</v>
      </c>
      <c r="F5409" s="85" t="s">
        <v>3</v>
      </c>
      <c r="G5409" s="85">
        <v>1762294</v>
      </c>
      <c r="H5409" s="89"/>
      <c r="I5409" s="263" t="s">
        <v>11560</v>
      </c>
      <c r="J5409" s="89"/>
      <c r="K5409" s="89"/>
      <c r="L5409" s="89"/>
      <c r="M5409" s="89"/>
      <c r="N5409" s="264">
        <v>0</v>
      </c>
      <c r="O5409" s="264">
        <v>960</v>
      </c>
      <c r="P5409" s="89" t="s">
        <v>670</v>
      </c>
    </row>
    <row r="5410" spans="1:16" ht="38.25" hidden="1">
      <c r="A5410" s="261">
        <v>70</v>
      </c>
      <c r="B5410" s="89"/>
      <c r="C5410" s="262" t="s">
        <v>53</v>
      </c>
      <c r="D5410" s="84">
        <v>43671</v>
      </c>
      <c r="E5410" s="85" t="s">
        <v>10022</v>
      </c>
      <c r="F5410" s="85" t="s">
        <v>3</v>
      </c>
      <c r="G5410" s="85">
        <v>1762318</v>
      </c>
      <c r="H5410" s="89"/>
      <c r="I5410" s="263" t="s">
        <v>10961</v>
      </c>
      <c r="J5410" s="89"/>
      <c r="K5410" s="89"/>
      <c r="L5410" s="89"/>
      <c r="M5410" s="89"/>
      <c r="N5410" s="264">
        <v>0</v>
      </c>
      <c r="O5410" s="264">
        <v>1106</v>
      </c>
      <c r="P5410" s="89" t="s">
        <v>670</v>
      </c>
    </row>
    <row r="5411" spans="1:16" ht="38.25" hidden="1">
      <c r="A5411" s="261" t="s">
        <v>565</v>
      </c>
      <c r="B5411" s="89"/>
      <c r="C5411" s="262" t="s">
        <v>615</v>
      </c>
      <c r="D5411" s="84">
        <v>43671</v>
      </c>
      <c r="E5411" s="85" t="s">
        <v>10023</v>
      </c>
      <c r="F5411" s="85" t="s">
        <v>3</v>
      </c>
      <c r="G5411" s="85">
        <v>1762319</v>
      </c>
      <c r="H5411" s="89"/>
      <c r="I5411" s="263" t="s">
        <v>11561</v>
      </c>
      <c r="J5411" s="89"/>
      <c r="K5411" s="89"/>
      <c r="L5411" s="89"/>
      <c r="M5411" s="89"/>
      <c r="N5411" s="264">
        <v>0</v>
      </c>
      <c r="O5411" s="264">
        <v>1484.94</v>
      </c>
      <c r="P5411" s="89" t="s">
        <v>670</v>
      </c>
    </row>
    <row r="5412" spans="1:16" ht="51" hidden="1">
      <c r="A5412" s="261">
        <v>46</v>
      </c>
      <c r="B5412" s="89"/>
      <c r="C5412" s="262" t="s">
        <v>48</v>
      </c>
      <c r="D5412" s="84">
        <v>43671</v>
      </c>
      <c r="E5412" s="85" t="s">
        <v>10024</v>
      </c>
      <c r="F5412" s="85" t="s">
        <v>3</v>
      </c>
      <c r="G5412" s="85">
        <v>1762344</v>
      </c>
      <c r="H5412" s="89"/>
      <c r="I5412" s="263" t="s">
        <v>11562</v>
      </c>
      <c r="J5412" s="89"/>
      <c r="K5412" s="89"/>
      <c r="L5412" s="89"/>
      <c r="M5412" s="89"/>
      <c r="N5412" s="264">
        <v>0</v>
      </c>
      <c r="O5412" s="264">
        <v>7000</v>
      </c>
      <c r="P5412" s="89" t="s">
        <v>670</v>
      </c>
    </row>
    <row r="5413" spans="1:16" ht="51" hidden="1">
      <c r="A5413" s="261">
        <v>46</v>
      </c>
      <c r="B5413" s="89"/>
      <c r="C5413" s="262" t="s">
        <v>48</v>
      </c>
      <c r="D5413" s="84">
        <v>43671</v>
      </c>
      <c r="E5413" s="85" t="s">
        <v>10025</v>
      </c>
      <c r="F5413" s="85" t="s">
        <v>3</v>
      </c>
      <c r="G5413" s="85">
        <v>1762346</v>
      </c>
      <c r="H5413" s="89"/>
      <c r="I5413" s="263" t="s">
        <v>11563</v>
      </c>
      <c r="J5413" s="89"/>
      <c r="K5413" s="89"/>
      <c r="L5413" s="89"/>
      <c r="M5413" s="89"/>
      <c r="N5413" s="264">
        <v>0</v>
      </c>
      <c r="O5413" s="264">
        <v>1855</v>
      </c>
      <c r="P5413" s="89" t="s">
        <v>670</v>
      </c>
    </row>
    <row r="5414" spans="1:16" ht="38.25" hidden="1">
      <c r="A5414" s="261" t="s">
        <v>565</v>
      </c>
      <c r="B5414" s="89"/>
      <c r="C5414" s="262" t="s">
        <v>615</v>
      </c>
      <c r="D5414" s="84">
        <v>43671</v>
      </c>
      <c r="E5414" s="85" t="s">
        <v>10026</v>
      </c>
      <c r="F5414" s="85" t="s">
        <v>3</v>
      </c>
      <c r="G5414" s="85">
        <v>1762363</v>
      </c>
      <c r="H5414" s="89"/>
      <c r="I5414" s="263" t="s">
        <v>5566</v>
      </c>
      <c r="J5414" s="89"/>
      <c r="K5414" s="89"/>
      <c r="L5414" s="89"/>
      <c r="M5414" s="89"/>
      <c r="N5414" s="264">
        <v>0</v>
      </c>
      <c r="O5414" s="264">
        <v>500</v>
      </c>
      <c r="P5414" s="89" t="s">
        <v>670</v>
      </c>
    </row>
    <row r="5415" spans="1:16" ht="63.75" hidden="1">
      <c r="A5415" s="261">
        <v>681</v>
      </c>
      <c r="B5415" s="89"/>
      <c r="C5415" s="262" t="s">
        <v>192</v>
      </c>
      <c r="D5415" s="84">
        <v>43671</v>
      </c>
      <c r="E5415" s="85" t="s">
        <v>10027</v>
      </c>
      <c r="F5415" s="85" t="s">
        <v>3</v>
      </c>
      <c r="G5415" s="85">
        <v>1762366</v>
      </c>
      <c r="H5415" s="89"/>
      <c r="I5415" s="263" t="s">
        <v>11564</v>
      </c>
      <c r="J5415" s="89"/>
      <c r="K5415" s="89"/>
      <c r="L5415" s="89"/>
      <c r="M5415" s="89"/>
      <c r="N5415" s="264">
        <v>0</v>
      </c>
      <c r="O5415" s="264">
        <v>241.85</v>
      </c>
      <c r="P5415" s="89" t="s">
        <v>670</v>
      </c>
    </row>
    <row r="5416" spans="1:16" ht="51" hidden="1">
      <c r="A5416" s="261">
        <v>526</v>
      </c>
      <c r="B5416" s="89"/>
      <c r="C5416" s="262" t="s">
        <v>610</v>
      </c>
      <c r="D5416" s="84">
        <v>43671</v>
      </c>
      <c r="E5416" s="85" t="s">
        <v>10028</v>
      </c>
      <c r="F5416" s="85" t="s">
        <v>3</v>
      </c>
      <c r="G5416" s="85">
        <v>1762269</v>
      </c>
      <c r="H5416" s="89"/>
      <c r="I5416" s="263" t="s">
        <v>11565</v>
      </c>
      <c r="J5416" s="89"/>
      <c r="K5416" s="89"/>
      <c r="L5416" s="89"/>
      <c r="M5416" s="89"/>
      <c r="N5416" s="264">
        <v>0</v>
      </c>
      <c r="O5416" s="264">
        <v>35.950000000000003</v>
      </c>
      <c r="P5416" s="89" t="s">
        <v>670</v>
      </c>
    </row>
    <row r="5417" spans="1:16" ht="38.25" hidden="1">
      <c r="A5417" s="261">
        <v>35</v>
      </c>
      <c r="B5417" s="89"/>
      <c r="C5417" s="262" t="s">
        <v>46</v>
      </c>
      <c r="D5417" s="84">
        <v>43671</v>
      </c>
      <c r="E5417" s="85" t="s">
        <v>10029</v>
      </c>
      <c r="F5417" s="85" t="s">
        <v>3</v>
      </c>
      <c r="G5417" s="85">
        <v>1762264</v>
      </c>
      <c r="H5417" s="89"/>
      <c r="I5417" s="263" t="s">
        <v>6622</v>
      </c>
      <c r="J5417" s="89"/>
      <c r="K5417" s="89"/>
      <c r="L5417" s="89"/>
      <c r="M5417" s="89"/>
      <c r="N5417" s="264">
        <v>0</v>
      </c>
      <c r="O5417" s="264">
        <v>355</v>
      </c>
      <c r="P5417" s="89" t="s">
        <v>670</v>
      </c>
    </row>
    <row r="5418" spans="1:16" ht="51" hidden="1">
      <c r="A5418" s="261">
        <v>225</v>
      </c>
      <c r="B5418" s="89"/>
      <c r="C5418" s="262" t="s">
        <v>106</v>
      </c>
      <c r="D5418" s="84">
        <v>43671</v>
      </c>
      <c r="E5418" s="85" t="s">
        <v>10030</v>
      </c>
      <c r="F5418" s="85" t="s">
        <v>3</v>
      </c>
      <c r="G5418" s="85">
        <v>1762260</v>
      </c>
      <c r="H5418" s="89"/>
      <c r="I5418" s="263" t="s">
        <v>11566</v>
      </c>
      <c r="J5418" s="89"/>
      <c r="K5418" s="89"/>
      <c r="L5418" s="89"/>
      <c r="M5418" s="89"/>
      <c r="N5418" s="264">
        <v>0</v>
      </c>
      <c r="O5418" s="264">
        <v>6</v>
      </c>
      <c r="P5418" s="89" t="s">
        <v>741</v>
      </c>
    </row>
    <row r="5419" spans="1:16" ht="51" hidden="1">
      <c r="A5419" s="261" t="s">
        <v>565</v>
      </c>
      <c r="B5419" s="89"/>
      <c r="C5419" s="262" t="s">
        <v>615</v>
      </c>
      <c r="D5419" s="84">
        <v>43671</v>
      </c>
      <c r="E5419" s="85" t="s">
        <v>10031</v>
      </c>
      <c r="F5419" s="85" t="s">
        <v>3</v>
      </c>
      <c r="G5419" s="85">
        <v>1762212</v>
      </c>
      <c r="H5419" s="89"/>
      <c r="I5419" s="263" t="s">
        <v>11200</v>
      </c>
      <c r="J5419" s="89"/>
      <c r="K5419" s="89"/>
      <c r="L5419" s="89"/>
      <c r="M5419" s="89"/>
      <c r="N5419" s="264">
        <v>0</v>
      </c>
      <c r="O5419" s="264">
        <v>2407.64</v>
      </c>
      <c r="P5419" s="89" t="s">
        <v>670</v>
      </c>
    </row>
    <row r="5420" spans="1:16" ht="63.75" hidden="1">
      <c r="A5420" s="261">
        <v>20</v>
      </c>
      <c r="B5420" s="89"/>
      <c r="C5420" s="262" t="s">
        <v>44</v>
      </c>
      <c r="D5420" s="84">
        <v>43671</v>
      </c>
      <c r="E5420" s="85" t="s">
        <v>10032</v>
      </c>
      <c r="F5420" s="85" t="s">
        <v>3</v>
      </c>
      <c r="G5420" s="85">
        <v>1762193</v>
      </c>
      <c r="H5420" s="89"/>
      <c r="I5420" s="263" t="s">
        <v>11567</v>
      </c>
      <c r="J5420" s="89"/>
      <c r="K5420" s="89"/>
      <c r="L5420" s="89"/>
      <c r="M5420" s="89"/>
      <c r="N5420" s="264">
        <v>0</v>
      </c>
      <c r="O5420" s="264">
        <v>342.24</v>
      </c>
      <c r="P5420" s="89" t="s">
        <v>670</v>
      </c>
    </row>
    <row r="5421" spans="1:16" ht="51" hidden="1">
      <c r="A5421" s="261">
        <v>86</v>
      </c>
      <c r="B5421" s="89"/>
      <c r="C5421" s="262" t="s">
        <v>56</v>
      </c>
      <c r="D5421" s="84">
        <v>43671</v>
      </c>
      <c r="E5421" s="85" t="s">
        <v>10033</v>
      </c>
      <c r="F5421" s="85" t="s">
        <v>3</v>
      </c>
      <c r="G5421" s="85">
        <v>1762437</v>
      </c>
      <c r="H5421" s="89"/>
      <c r="I5421" s="263" t="s">
        <v>11568</v>
      </c>
      <c r="J5421" s="89"/>
      <c r="K5421" s="89"/>
      <c r="L5421" s="89"/>
      <c r="M5421" s="89"/>
      <c r="N5421" s="264">
        <v>0</v>
      </c>
      <c r="O5421" s="264">
        <v>23.5</v>
      </c>
      <c r="P5421" s="89" t="s">
        <v>670</v>
      </c>
    </row>
    <row r="5422" spans="1:16" ht="51" hidden="1">
      <c r="A5422" s="261">
        <v>86</v>
      </c>
      <c r="B5422" s="89"/>
      <c r="C5422" s="262" t="s">
        <v>56</v>
      </c>
      <c r="D5422" s="84">
        <v>43671</v>
      </c>
      <c r="E5422" s="85" t="s">
        <v>10034</v>
      </c>
      <c r="F5422" s="85" t="s">
        <v>3</v>
      </c>
      <c r="G5422" s="85">
        <v>1762434</v>
      </c>
      <c r="H5422" s="89"/>
      <c r="I5422" s="263" t="s">
        <v>11569</v>
      </c>
      <c r="J5422" s="89"/>
      <c r="K5422" s="89"/>
      <c r="L5422" s="89"/>
      <c r="M5422" s="89"/>
      <c r="N5422" s="264">
        <v>0</v>
      </c>
      <c r="O5422" s="264">
        <v>70</v>
      </c>
      <c r="P5422" s="89" t="s">
        <v>670</v>
      </c>
    </row>
    <row r="5423" spans="1:16" ht="51" hidden="1">
      <c r="A5423" s="261">
        <v>86</v>
      </c>
      <c r="B5423" s="89"/>
      <c r="C5423" s="262" t="s">
        <v>56</v>
      </c>
      <c r="D5423" s="84">
        <v>43671</v>
      </c>
      <c r="E5423" s="85" t="s">
        <v>10035</v>
      </c>
      <c r="F5423" s="85" t="s">
        <v>3</v>
      </c>
      <c r="G5423" s="85">
        <v>1762431</v>
      </c>
      <c r="H5423" s="89"/>
      <c r="I5423" s="263" t="s">
        <v>11570</v>
      </c>
      <c r="J5423" s="89"/>
      <c r="K5423" s="89"/>
      <c r="L5423" s="89"/>
      <c r="M5423" s="89"/>
      <c r="N5423" s="264">
        <v>0</v>
      </c>
      <c r="O5423" s="264">
        <v>0.2</v>
      </c>
      <c r="P5423" s="89" t="s">
        <v>670</v>
      </c>
    </row>
    <row r="5424" spans="1:16" ht="51" hidden="1">
      <c r="A5424" s="261">
        <v>86</v>
      </c>
      <c r="B5424" s="89"/>
      <c r="C5424" s="262" t="s">
        <v>56</v>
      </c>
      <c r="D5424" s="84">
        <v>43671</v>
      </c>
      <c r="E5424" s="85" t="s">
        <v>10036</v>
      </c>
      <c r="F5424" s="85" t="s">
        <v>3</v>
      </c>
      <c r="G5424" s="85">
        <v>1762428</v>
      </c>
      <c r="H5424" s="89"/>
      <c r="I5424" s="263" t="s">
        <v>11571</v>
      </c>
      <c r="J5424" s="89"/>
      <c r="K5424" s="89"/>
      <c r="L5424" s="89"/>
      <c r="M5424" s="89"/>
      <c r="N5424" s="264">
        <v>0</v>
      </c>
      <c r="O5424" s="264">
        <v>0.6</v>
      </c>
      <c r="P5424" s="89" t="s">
        <v>670</v>
      </c>
    </row>
    <row r="5425" spans="1:16" ht="51" hidden="1">
      <c r="A5425" s="261">
        <v>86</v>
      </c>
      <c r="B5425" s="89"/>
      <c r="C5425" s="262" t="s">
        <v>56</v>
      </c>
      <c r="D5425" s="84">
        <v>43671</v>
      </c>
      <c r="E5425" s="85" t="s">
        <v>10037</v>
      </c>
      <c r="F5425" s="85" t="s">
        <v>3</v>
      </c>
      <c r="G5425" s="85">
        <v>1762426</v>
      </c>
      <c r="H5425" s="89"/>
      <c r="I5425" s="263" t="s">
        <v>11569</v>
      </c>
      <c r="J5425" s="89"/>
      <c r="K5425" s="89"/>
      <c r="L5425" s="89"/>
      <c r="M5425" s="89"/>
      <c r="N5425" s="264">
        <v>0</v>
      </c>
      <c r="O5425" s="264">
        <v>3.7</v>
      </c>
      <c r="P5425" s="89" t="s">
        <v>670</v>
      </c>
    </row>
    <row r="5426" spans="1:16" ht="51" hidden="1">
      <c r="A5426" s="261">
        <v>86</v>
      </c>
      <c r="B5426" s="89"/>
      <c r="C5426" s="262" t="s">
        <v>56</v>
      </c>
      <c r="D5426" s="84">
        <v>43671</v>
      </c>
      <c r="E5426" s="85" t="s">
        <v>10038</v>
      </c>
      <c r="F5426" s="85" t="s">
        <v>3</v>
      </c>
      <c r="G5426" s="85">
        <v>1762425</v>
      </c>
      <c r="H5426" s="89"/>
      <c r="I5426" s="263" t="s">
        <v>11568</v>
      </c>
      <c r="J5426" s="89"/>
      <c r="K5426" s="89"/>
      <c r="L5426" s="89"/>
      <c r="M5426" s="89"/>
      <c r="N5426" s="264">
        <v>0</v>
      </c>
      <c r="O5426" s="264">
        <v>36.9</v>
      </c>
      <c r="P5426" s="89" t="s">
        <v>670</v>
      </c>
    </row>
    <row r="5427" spans="1:16" ht="63.75" hidden="1">
      <c r="A5427" s="261">
        <v>48</v>
      </c>
      <c r="B5427" s="89"/>
      <c r="C5427" s="262" t="s">
        <v>50</v>
      </c>
      <c r="D5427" s="84">
        <v>43671</v>
      </c>
      <c r="E5427" s="85" t="s">
        <v>10039</v>
      </c>
      <c r="F5427" s="85" t="s">
        <v>3</v>
      </c>
      <c r="G5427" s="85">
        <v>1762416</v>
      </c>
      <c r="H5427" s="89"/>
      <c r="I5427" s="263" t="s">
        <v>11572</v>
      </c>
      <c r="J5427" s="89"/>
      <c r="K5427" s="89"/>
      <c r="L5427" s="89"/>
      <c r="M5427" s="89"/>
      <c r="N5427" s="264">
        <v>0</v>
      </c>
      <c r="O5427" s="264">
        <v>29</v>
      </c>
      <c r="P5427" s="89" t="s">
        <v>670</v>
      </c>
    </row>
    <row r="5428" spans="1:16" ht="38.25" hidden="1">
      <c r="A5428" s="261">
        <v>47</v>
      </c>
      <c r="B5428" s="89"/>
      <c r="C5428" s="262" t="s">
        <v>49</v>
      </c>
      <c r="D5428" s="84">
        <v>43671</v>
      </c>
      <c r="E5428" s="85" t="s">
        <v>10040</v>
      </c>
      <c r="F5428" s="85" t="s">
        <v>3</v>
      </c>
      <c r="G5428" s="85">
        <v>1762413</v>
      </c>
      <c r="H5428" s="89"/>
      <c r="I5428" s="263" t="s">
        <v>11573</v>
      </c>
      <c r="J5428" s="89"/>
      <c r="K5428" s="89"/>
      <c r="L5428" s="89"/>
      <c r="M5428" s="89"/>
      <c r="N5428" s="264">
        <v>0</v>
      </c>
      <c r="O5428" s="264">
        <v>376</v>
      </c>
      <c r="P5428" s="89" t="s">
        <v>670</v>
      </c>
    </row>
    <row r="5429" spans="1:16" ht="51" hidden="1">
      <c r="A5429" s="261" t="s">
        <v>565</v>
      </c>
      <c r="B5429" s="89"/>
      <c r="C5429" s="262" t="s">
        <v>615</v>
      </c>
      <c r="D5429" s="84">
        <v>43671</v>
      </c>
      <c r="E5429" s="85" t="s">
        <v>10041</v>
      </c>
      <c r="F5429" s="85" t="s">
        <v>3</v>
      </c>
      <c r="G5429" s="85">
        <v>1762408</v>
      </c>
      <c r="H5429" s="89"/>
      <c r="I5429" s="263" t="s">
        <v>11574</v>
      </c>
      <c r="J5429" s="89"/>
      <c r="K5429" s="89"/>
      <c r="L5429" s="89"/>
      <c r="M5429" s="89"/>
      <c r="N5429" s="264">
        <v>0</v>
      </c>
      <c r="O5429" s="264">
        <v>608</v>
      </c>
      <c r="P5429" s="89" t="s">
        <v>670</v>
      </c>
    </row>
    <row r="5430" spans="1:16" ht="63.75" hidden="1">
      <c r="A5430" s="261">
        <v>598</v>
      </c>
      <c r="B5430" s="89"/>
      <c r="C5430" s="262" t="s">
        <v>727</v>
      </c>
      <c r="D5430" s="84">
        <v>43671</v>
      </c>
      <c r="E5430" s="85" t="s">
        <v>10042</v>
      </c>
      <c r="F5430" s="85" t="s">
        <v>3</v>
      </c>
      <c r="G5430" s="85">
        <v>1762404</v>
      </c>
      <c r="H5430" s="89"/>
      <c r="I5430" s="263" t="s">
        <v>11575</v>
      </c>
      <c r="J5430" s="89"/>
      <c r="K5430" s="89"/>
      <c r="L5430" s="89"/>
      <c r="M5430" s="89"/>
      <c r="N5430" s="264">
        <v>0</v>
      </c>
      <c r="O5430" s="264">
        <v>55</v>
      </c>
      <c r="P5430" s="89" t="s">
        <v>670</v>
      </c>
    </row>
    <row r="5431" spans="1:16" ht="51" hidden="1">
      <c r="A5431" s="261">
        <v>650</v>
      </c>
      <c r="B5431" s="89"/>
      <c r="C5431" s="262" t="s">
        <v>187</v>
      </c>
      <c r="D5431" s="84">
        <v>43671</v>
      </c>
      <c r="E5431" s="85" t="s">
        <v>10043</v>
      </c>
      <c r="F5431" s="85" t="s">
        <v>3</v>
      </c>
      <c r="G5431" s="85">
        <v>1762402</v>
      </c>
      <c r="H5431" s="89"/>
      <c r="I5431" s="263" t="s">
        <v>11576</v>
      </c>
      <c r="J5431" s="89"/>
      <c r="K5431" s="89"/>
      <c r="L5431" s="89"/>
      <c r="M5431" s="89"/>
      <c r="N5431" s="264">
        <v>0</v>
      </c>
      <c r="O5431" s="264">
        <v>6358</v>
      </c>
      <c r="P5431" s="89" t="s">
        <v>670</v>
      </c>
    </row>
    <row r="5432" spans="1:16" ht="63.75" hidden="1">
      <c r="A5432" s="261">
        <v>48</v>
      </c>
      <c r="B5432" s="89"/>
      <c r="C5432" s="262" t="s">
        <v>50</v>
      </c>
      <c r="D5432" s="84">
        <v>43671</v>
      </c>
      <c r="E5432" s="85" t="s">
        <v>10044</v>
      </c>
      <c r="F5432" s="85" t="s">
        <v>3</v>
      </c>
      <c r="G5432" s="85">
        <v>1762399</v>
      </c>
      <c r="H5432" s="89"/>
      <c r="I5432" s="263" t="s">
        <v>11577</v>
      </c>
      <c r="J5432" s="89"/>
      <c r="K5432" s="89"/>
      <c r="L5432" s="89"/>
      <c r="M5432" s="89"/>
      <c r="N5432" s="264">
        <v>0</v>
      </c>
      <c r="O5432" s="264">
        <v>1187.2</v>
      </c>
      <c r="P5432" s="89" t="s">
        <v>670</v>
      </c>
    </row>
    <row r="5433" spans="1:16" ht="51" hidden="1">
      <c r="A5433" s="261">
        <v>46</v>
      </c>
      <c r="B5433" s="89"/>
      <c r="C5433" s="262" t="s">
        <v>48</v>
      </c>
      <c r="D5433" s="84">
        <v>43671</v>
      </c>
      <c r="E5433" s="85" t="s">
        <v>10045</v>
      </c>
      <c r="F5433" s="85" t="s">
        <v>3</v>
      </c>
      <c r="G5433" s="85">
        <v>1762395</v>
      </c>
      <c r="H5433" s="89"/>
      <c r="I5433" s="263" t="s">
        <v>11578</v>
      </c>
      <c r="J5433" s="89"/>
      <c r="K5433" s="89"/>
      <c r="L5433" s="89"/>
      <c r="M5433" s="89"/>
      <c r="N5433" s="264">
        <v>0</v>
      </c>
      <c r="O5433" s="264">
        <v>222</v>
      </c>
      <c r="P5433" s="89" t="s">
        <v>670</v>
      </c>
    </row>
    <row r="5434" spans="1:16" ht="51" hidden="1">
      <c r="A5434" s="261">
        <v>46</v>
      </c>
      <c r="B5434" s="89"/>
      <c r="C5434" s="262" t="s">
        <v>48</v>
      </c>
      <c r="D5434" s="84">
        <v>43671</v>
      </c>
      <c r="E5434" s="85" t="s">
        <v>10046</v>
      </c>
      <c r="F5434" s="85" t="s">
        <v>3</v>
      </c>
      <c r="G5434" s="85">
        <v>1762392</v>
      </c>
      <c r="H5434" s="89"/>
      <c r="I5434" s="263" t="s">
        <v>11579</v>
      </c>
      <c r="J5434" s="89"/>
      <c r="K5434" s="89"/>
      <c r="L5434" s="89"/>
      <c r="M5434" s="89"/>
      <c r="N5434" s="264">
        <v>0</v>
      </c>
      <c r="O5434" s="264">
        <v>222</v>
      </c>
      <c r="P5434" s="89" t="s">
        <v>670</v>
      </c>
    </row>
    <row r="5435" spans="1:16" ht="63.75" hidden="1">
      <c r="A5435" s="261" t="s">
        <v>565</v>
      </c>
      <c r="B5435" s="89"/>
      <c r="C5435" s="262" t="s">
        <v>615</v>
      </c>
      <c r="D5435" s="84">
        <v>43671</v>
      </c>
      <c r="E5435" s="85" t="s">
        <v>10047</v>
      </c>
      <c r="F5435" s="85" t="s">
        <v>3</v>
      </c>
      <c r="G5435" s="85">
        <v>1762382</v>
      </c>
      <c r="H5435" s="89"/>
      <c r="I5435" s="263" t="s">
        <v>11580</v>
      </c>
      <c r="J5435" s="89"/>
      <c r="K5435" s="89"/>
      <c r="L5435" s="89"/>
      <c r="M5435" s="89"/>
      <c r="N5435" s="264">
        <v>0</v>
      </c>
      <c r="O5435" s="264">
        <v>277</v>
      </c>
      <c r="P5435" s="89" t="s">
        <v>670</v>
      </c>
    </row>
    <row r="5436" spans="1:16" ht="38.25" hidden="1">
      <c r="A5436" s="261" t="s">
        <v>565</v>
      </c>
      <c r="B5436" s="89"/>
      <c r="C5436" s="262" t="s">
        <v>615</v>
      </c>
      <c r="D5436" s="84">
        <v>43671</v>
      </c>
      <c r="E5436" s="85" t="s">
        <v>10048</v>
      </c>
      <c r="F5436" s="85" t="s">
        <v>3</v>
      </c>
      <c r="G5436" s="85">
        <v>1762380</v>
      </c>
      <c r="H5436" s="89"/>
      <c r="I5436" s="263" t="s">
        <v>11581</v>
      </c>
      <c r="J5436" s="89"/>
      <c r="K5436" s="89"/>
      <c r="L5436" s="89"/>
      <c r="M5436" s="89"/>
      <c r="N5436" s="264">
        <v>0</v>
      </c>
      <c r="O5436" s="264">
        <v>22</v>
      </c>
      <c r="P5436" s="89" t="s">
        <v>670</v>
      </c>
    </row>
    <row r="5437" spans="1:16" ht="63.75" hidden="1">
      <c r="A5437" s="261" t="s">
        <v>565</v>
      </c>
      <c r="B5437" s="89"/>
      <c r="C5437" s="262" t="s">
        <v>615</v>
      </c>
      <c r="D5437" s="84">
        <v>43671</v>
      </c>
      <c r="E5437" s="85" t="s">
        <v>10049</v>
      </c>
      <c r="F5437" s="85" t="s">
        <v>3</v>
      </c>
      <c r="G5437" s="85">
        <v>1762378</v>
      </c>
      <c r="H5437" s="89"/>
      <c r="I5437" s="263" t="s">
        <v>11582</v>
      </c>
      <c r="J5437" s="89"/>
      <c r="K5437" s="89"/>
      <c r="L5437" s="89"/>
      <c r="M5437" s="89"/>
      <c r="N5437" s="264">
        <v>0</v>
      </c>
      <c r="O5437" s="264">
        <v>5124.6000000000004</v>
      </c>
      <c r="P5437" s="89" t="s">
        <v>670</v>
      </c>
    </row>
    <row r="5438" spans="1:16" ht="63.75" hidden="1">
      <c r="A5438" s="261">
        <v>680</v>
      </c>
      <c r="B5438" s="89"/>
      <c r="C5438" s="262" t="s">
        <v>191</v>
      </c>
      <c r="D5438" s="84">
        <v>43671</v>
      </c>
      <c r="E5438" s="85" t="s">
        <v>10050</v>
      </c>
      <c r="F5438" s="85" t="s">
        <v>3</v>
      </c>
      <c r="G5438" s="85">
        <v>1762232</v>
      </c>
      <c r="H5438" s="89"/>
      <c r="I5438" s="263" t="s">
        <v>11583</v>
      </c>
      <c r="J5438" s="89"/>
      <c r="K5438" s="89"/>
      <c r="L5438" s="89"/>
      <c r="M5438" s="89"/>
      <c r="N5438" s="264">
        <v>0</v>
      </c>
      <c r="O5438" s="264">
        <v>5557.95</v>
      </c>
      <c r="P5438" s="89" t="s">
        <v>670</v>
      </c>
    </row>
    <row r="5439" spans="1:16" ht="63.75" hidden="1">
      <c r="A5439" s="261">
        <v>650</v>
      </c>
      <c r="B5439" s="89"/>
      <c r="C5439" s="262" t="s">
        <v>187</v>
      </c>
      <c r="D5439" s="84">
        <v>43671</v>
      </c>
      <c r="E5439" s="85" t="s">
        <v>10051</v>
      </c>
      <c r="F5439" s="85" t="s">
        <v>3</v>
      </c>
      <c r="G5439" s="85">
        <v>1762229</v>
      </c>
      <c r="H5439" s="89"/>
      <c r="I5439" s="263" t="s">
        <v>11584</v>
      </c>
      <c r="J5439" s="89"/>
      <c r="K5439" s="89"/>
      <c r="L5439" s="89"/>
      <c r="M5439" s="89"/>
      <c r="N5439" s="264">
        <v>0</v>
      </c>
      <c r="O5439" s="264">
        <v>80</v>
      </c>
      <c r="P5439" s="89" t="s">
        <v>670</v>
      </c>
    </row>
    <row r="5440" spans="1:16" ht="51" hidden="1">
      <c r="A5440" s="261">
        <v>680</v>
      </c>
      <c r="B5440" s="89"/>
      <c r="C5440" s="262" t="s">
        <v>191</v>
      </c>
      <c r="D5440" s="84">
        <v>43671</v>
      </c>
      <c r="E5440" s="85" t="s">
        <v>10052</v>
      </c>
      <c r="F5440" s="85" t="s">
        <v>3</v>
      </c>
      <c r="G5440" s="85">
        <v>1762221</v>
      </c>
      <c r="H5440" s="89"/>
      <c r="I5440" s="263" t="s">
        <v>11585</v>
      </c>
      <c r="J5440" s="89"/>
      <c r="K5440" s="89"/>
      <c r="L5440" s="89"/>
      <c r="M5440" s="89"/>
      <c r="N5440" s="264">
        <v>0</v>
      </c>
      <c r="O5440" s="264">
        <v>24849.010000000002</v>
      </c>
      <c r="P5440" s="89" t="s">
        <v>670</v>
      </c>
    </row>
    <row r="5441" spans="1:16" ht="63.75" hidden="1">
      <c r="A5441" s="261">
        <v>290</v>
      </c>
      <c r="B5441" s="89"/>
      <c r="C5441" s="262" t="s">
        <v>128</v>
      </c>
      <c r="D5441" s="84">
        <v>43671</v>
      </c>
      <c r="E5441" s="85" t="s">
        <v>10053</v>
      </c>
      <c r="F5441" s="85" t="s">
        <v>3</v>
      </c>
      <c r="G5441" s="85">
        <v>1762219</v>
      </c>
      <c r="H5441" s="89"/>
      <c r="I5441" s="263" t="s">
        <v>11586</v>
      </c>
      <c r="J5441" s="89"/>
      <c r="K5441" s="89"/>
      <c r="L5441" s="89"/>
      <c r="M5441" s="89"/>
      <c r="N5441" s="264">
        <v>0</v>
      </c>
      <c r="O5441" s="264">
        <v>0.57000000000000006</v>
      </c>
      <c r="P5441" s="89" t="s">
        <v>670</v>
      </c>
    </row>
    <row r="5442" spans="1:16" ht="51" hidden="1">
      <c r="A5442" s="261">
        <v>680</v>
      </c>
      <c r="B5442" s="89"/>
      <c r="C5442" s="262" t="s">
        <v>191</v>
      </c>
      <c r="D5442" s="84">
        <v>43671</v>
      </c>
      <c r="E5442" s="85" t="s">
        <v>10054</v>
      </c>
      <c r="F5442" s="85" t="s">
        <v>3</v>
      </c>
      <c r="G5442" s="85">
        <v>1762218</v>
      </c>
      <c r="H5442" s="89"/>
      <c r="I5442" s="263" t="s">
        <v>11587</v>
      </c>
      <c r="J5442" s="89"/>
      <c r="K5442" s="89"/>
      <c r="L5442" s="89"/>
      <c r="M5442" s="89"/>
      <c r="N5442" s="264">
        <v>0</v>
      </c>
      <c r="O5442" s="264">
        <v>6459.02</v>
      </c>
      <c r="P5442" s="89" t="s">
        <v>670</v>
      </c>
    </row>
    <row r="5443" spans="1:16" ht="63.75" hidden="1">
      <c r="A5443" s="261">
        <v>680</v>
      </c>
      <c r="B5443" s="89"/>
      <c r="C5443" s="262" t="s">
        <v>191</v>
      </c>
      <c r="D5443" s="84">
        <v>43671</v>
      </c>
      <c r="E5443" s="85" t="s">
        <v>10055</v>
      </c>
      <c r="F5443" s="85" t="s">
        <v>3</v>
      </c>
      <c r="G5443" s="85">
        <v>1762215</v>
      </c>
      <c r="H5443" s="89"/>
      <c r="I5443" s="263" t="s">
        <v>11588</v>
      </c>
      <c r="J5443" s="89"/>
      <c r="K5443" s="89"/>
      <c r="L5443" s="89"/>
      <c r="M5443" s="89"/>
      <c r="N5443" s="264">
        <v>0</v>
      </c>
      <c r="O5443" s="264">
        <v>1146.0899999999999</v>
      </c>
      <c r="P5443" s="89" t="s">
        <v>670</v>
      </c>
    </row>
    <row r="5444" spans="1:16" ht="51" hidden="1">
      <c r="A5444" s="261">
        <v>283</v>
      </c>
      <c r="B5444" s="89"/>
      <c r="C5444" s="262" t="s">
        <v>125</v>
      </c>
      <c r="D5444" s="84">
        <v>43671</v>
      </c>
      <c r="E5444" s="85" t="s">
        <v>10056</v>
      </c>
      <c r="F5444" s="85" t="s">
        <v>3</v>
      </c>
      <c r="G5444" s="85">
        <v>1762209</v>
      </c>
      <c r="H5444" s="89"/>
      <c r="I5444" s="263" t="s">
        <v>11589</v>
      </c>
      <c r="J5444" s="89"/>
      <c r="K5444" s="89"/>
      <c r="L5444" s="89"/>
      <c r="M5444" s="89"/>
      <c r="N5444" s="264">
        <v>0</v>
      </c>
      <c r="O5444" s="264">
        <v>516</v>
      </c>
      <c r="P5444" s="89" t="s">
        <v>670</v>
      </c>
    </row>
    <row r="5445" spans="1:16" ht="63.75" hidden="1">
      <c r="A5445" s="261">
        <v>223</v>
      </c>
      <c r="B5445" s="89"/>
      <c r="C5445" s="262" t="s">
        <v>104</v>
      </c>
      <c r="D5445" s="84">
        <v>43671</v>
      </c>
      <c r="E5445" s="85" t="s">
        <v>10057</v>
      </c>
      <c r="F5445" s="85" t="s">
        <v>3</v>
      </c>
      <c r="G5445" s="85">
        <v>1762202</v>
      </c>
      <c r="H5445" s="89"/>
      <c r="I5445" s="263" t="s">
        <v>11590</v>
      </c>
      <c r="J5445" s="89"/>
      <c r="K5445" s="89"/>
      <c r="L5445" s="89"/>
      <c r="M5445" s="89"/>
      <c r="N5445" s="264">
        <v>0</v>
      </c>
      <c r="O5445" s="264">
        <v>1122</v>
      </c>
      <c r="P5445" s="89" t="s">
        <v>670</v>
      </c>
    </row>
    <row r="5446" spans="1:16" ht="51" hidden="1">
      <c r="A5446" s="261" t="s">
        <v>565</v>
      </c>
      <c r="B5446" s="89"/>
      <c r="C5446" s="262" t="s">
        <v>615</v>
      </c>
      <c r="D5446" s="84">
        <v>43671</v>
      </c>
      <c r="E5446" s="85" t="s">
        <v>10058</v>
      </c>
      <c r="F5446" s="85" t="s">
        <v>3</v>
      </c>
      <c r="G5446" s="85">
        <v>1762189</v>
      </c>
      <c r="H5446" s="89"/>
      <c r="I5446" s="263" t="s">
        <v>11591</v>
      </c>
      <c r="J5446" s="89"/>
      <c r="K5446" s="89"/>
      <c r="L5446" s="89"/>
      <c r="M5446" s="89"/>
      <c r="N5446" s="264">
        <v>0</v>
      </c>
      <c r="O5446" s="264">
        <v>8.14</v>
      </c>
      <c r="P5446" s="89" t="s">
        <v>670</v>
      </c>
    </row>
    <row r="5447" spans="1:16" ht="63.75" hidden="1">
      <c r="A5447" s="261">
        <v>650</v>
      </c>
      <c r="B5447" s="89"/>
      <c r="C5447" s="262" t="s">
        <v>187</v>
      </c>
      <c r="D5447" s="84">
        <v>43671</v>
      </c>
      <c r="E5447" s="85" t="s">
        <v>10059</v>
      </c>
      <c r="F5447" s="85" t="s">
        <v>3</v>
      </c>
      <c r="G5447" s="85">
        <v>1762181</v>
      </c>
      <c r="H5447" s="89"/>
      <c r="I5447" s="263" t="s">
        <v>11592</v>
      </c>
      <c r="J5447" s="89"/>
      <c r="K5447" s="89"/>
      <c r="L5447" s="89"/>
      <c r="M5447" s="89"/>
      <c r="N5447" s="264">
        <v>0</v>
      </c>
      <c r="O5447" s="264">
        <v>40</v>
      </c>
      <c r="P5447" s="89" t="s">
        <v>670</v>
      </c>
    </row>
    <row r="5448" spans="1:16" ht="63.75" hidden="1">
      <c r="A5448" s="261">
        <v>35</v>
      </c>
      <c r="B5448" s="89"/>
      <c r="C5448" s="262" t="s">
        <v>46</v>
      </c>
      <c r="D5448" s="84">
        <v>43671</v>
      </c>
      <c r="E5448" s="85" t="s">
        <v>10060</v>
      </c>
      <c r="F5448" s="85" t="s">
        <v>3</v>
      </c>
      <c r="G5448" s="85">
        <v>1762174</v>
      </c>
      <c r="H5448" s="89"/>
      <c r="I5448" s="263" t="s">
        <v>11593</v>
      </c>
      <c r="J5448" s="89"/>
      <c r="K5448" s="89"/>
      <c r="L5448" s="89"/>
      <c r="M5448" s="89"/>
      <c r="N5448" s="264">
        <v>0</v>
      </c>
      <c r="O5448" s="264">
        <v>46653.8</v>
      </c>
      <c r="P5448" s="89" t="s">
        <v>670</v>
      </c>
    </row>
    <row r="5449" spans="1:16" ht="51" hidden="1">
      <c r="A5449" s="261">
        <v>342</v>
      </c>
      <c r="B5449" s="89"/>
      <c r="C5449" s="262" t="s">
        <v>148</v>
      </c>
      <c r="D5449" s="84">
        <v>43671</v>
      </c>
      <c r="E5449" s="85" t="s">
        <v>10061</v>
      </c>
      <c r="F5449" s="85" t="s">
        <v>3</v>
      </c>
      <c r="G5449" s="85">
        <v>1762173</v>
      </c>
      <c r="H5449" s="89"/>
      <c r="I5449" s="263" t="s">
        <v>11594</v>
      </c>
      <c r="J5449" s="89"/>
      <c r="K5449" s="89"/>
      <c r="L5449" s="89"/>
      <c r="M5449" s="89"/>
      <c r="N5449" s="264">
        <v>0</v>
      </c>
      <c r="O5449" s="264">
        <v>371</v>
      </c>
      <c r="P5449" s="89" t="s">
        <v>670</v>
      </c>
    </row>
    <row r="5450" spans="1:16" ht="38.25" hidden="1">
      <c r="A5450" s="261">
        <v>86</v>
      </c>
      <c r="B5450" s="89"/>
      <c r="C5450" s="262" t="s">
        <v>56</v>
      </c>
      <c r="D5450" s="84">
        <v>43671</v>
      </c>
      <c r="E5450" s="85" t="s">
        <v>10062</v>
      </c>
      <c r="F5450" s="85" t="s">
        <v>3</v>
      </c>
      <c r="G5450" s="85">
        <v>1762167</v>
      </c>
      <c r="H5450" s="89"/>
      <c r="I5450" s="263" t="s">
        <v>11595</v>
      </c>
      <c r="J5450" s="89"/>
      <c r="K5450" s="89"/>
      <c r="L5450" s="89"/>
      <c r="M5450" s="89"/>
      <c r="N5450" s="264">
        <v>0</v>
      </c>
      <c r="O5450" s="264">
        <v>216</v>
      </c>
      <c r="P5450" s="89" t="s">
        <v>670</v>
      </c>
    </row>
    <row r="5451" spans="1:16" ht="38.25" hidden="1">
      <c r="A5451" s="261">
        <v>86</v>
      </c>
      <c r="B5451" s="89"/>
      <c r="C5451" s="262" t="s">
        <v>56</v>
      </c>
      <c r="D5451" s="84">
        <v>43671</v>
      </c>
      <c r="E5451" s="85" t="s">
        <v>10063</v>
      </c>
      <c r="F5451" s="85" t="s">
        <v>3</v>
      </c>
      <c r="G5451" s="85">
        <v>1762165</v>
      </c>
      <c r="H5451" s="89"/>
      <c r="I5451" s="263" t="s">
        <v>11596</v>
      </c>
      <c r="J5451" s="89"/>
      <c r="K5451" s="89"/>
      <c r="L5451" s="89"/>
      <c r="M5451" s="89"/>
      <c r="N5451" s="264">
        <v>0</v>
      </c>
      <c r="O5451" s="264">
        <v>1217.6100000000001</v>
      </c>
      <c r="P5451" s="89" t="s">
        <v>670</v>
      </c>
    </row>
    <row r="5452" spans="1:16" ht="63.75" hidden="1">
      <c r="A5452" s="261">
        <v>48</v>
      </c>
      <c r="B5452" s="89"/>
      <c r="C5452" s="262" t="s">
        <v>50</v>
      </c>
      <c r="D5452" s="84">
        <v>43671</v>
      </c>
      <c r="E5452" s="85" t="s">
        <v>10064</v>
      </c>
      <c r="F5452" s="85" t="s">
        <v>3</v>
      </c>
      <c r="G5452" s="85">
        <v>1762192</v>
      </c>
      <c r="H5452" s="89"/>
      <c r="I5452" s="263" t="s">
        <v>11597</v>
      </c>
      <c r="J5452" s="89"/>
      <c r="K5452" s="89"/>
      <c r="L5452" s="89"/>
      <c r="M5452" s="89"/>
      <c r="N5452" s="264">
        <v>0</v>
      </c>
      <c r="O5452" s="264">
        <v>259.7</v>
      </c>
      <c r="P5452" s="89" t="s">
        <v>670</v>
      </c>
    </row>
    <row r="5453" spans="1:16" ht="63.75" hidden="1">
      <c r="A5453" s="261">
        <v>48</v>
      </c>
      <c r="B5453" s="89"/>
      <c r="C5453" s="262" t="s">
        <v>50</v>
      </c>
      <c r="D5453" s="84">
        <v>43671</v>
      </c>
      <c r="E5453" s="85" t="s">
        <v>10065</v>
      </c>
      <c r="F5453" s="85" t="s">
        <v>3</v>
      </c>
      <c r="G5453" s="85">
        <v>1762191</v>
      </c>
      <c r="H5453" s="89"/>
      <c r="I5453" s="263" t="s">
        <v>11598</v>
      </c>
      <c r="J5453" s="89"/>
      <c r="K5453" s="89"/>
      <c r="L5453" s="89"/>
      <c r="M5453" s="89"/>
      <c r="N5453" s="264">
        <v>0</v>
      </c>
      <c r="O5453" s="264">
        <v>590</v>
      </c>
      <c r="P5453" s="89" t="s">
        <v>670</v>
      </c>
    </row>
    <row r="5454" spans="1:16" ht="51" hidden="1">
      <c r="A5454" s="261" t="s">
        <v>565</v>
      </c>
      <c r="B5454" s="89"/>
      <c r="C5454" s="262" t="s">
        <v>615</v>
      </c>
      <c r="D5454" s="84">
        <v>43671</v>
      </c>
      <c r="E5454" s="85" t="s">
        <v>10066</v>
      </c>
      <c r="F5454" s="85" t="s">
        <v>3</v>
      </c>
      <c r="G5454" s="85">
        <v>1762178</v>
      </c>
      <c r="H5454" s="89"/>
      <c r="I5454" s="263" t="s">
        <v>11599</v>
      </c>
      <c r="J5454" s="89"/>
      <c r="K5454" s="89"/>
      <c r="L5454" s="89"/>
      <c r="M5454" s="89"/>
      <c r="N5454" s="264">
        <v>0</v>
      </c>
      <c r="O5454" s="264">
        <v>13273.99</v>
      </c>
      <c r="P5454" s="89" t="s">
        <v>670</v>
      </c>
    </row>
    <row r="5455" spans="1:16" ht="38.25" hidden="1">
      <c r="A5455" s="261">
        <v>20</v>
      </c>
      <c r="B5455" s="89"/>
      <c r="C5455" s="262" t="s">
        <v>44</v>
      </c>
      <c r="D5455" s="84">
        <v>43671</v>
      </c>
      <c r="E5455" s="85" t="s">
        <v>10067</v>
      </c>
      <c r="F5455" s="85" t="s">
        <v>3</v>
      </c>
      <c r="G5455" s="85">
        <v>1762175</v>
      </c>
      <c r="H5455" s="89"/>
      <c r="I5455" s="263" t="s">
        <v>11600</v>
      </c>
      <c r="J5455" s="89"/>
      <c r="K5455" s="89"/>
      <c r="L5455" s="89"/>
      <c r="M5455" s="89"/>
      <c r="N5455" s="264">
        <v>0</v>
      </c>
      <c r="O5455" s="264">
        <v>143</v>
      </c>
      <c r="P5455" s="89" t="s">
        <v>670</v>
      </c>
    </row>
    <row r="5456" spans="1:16" ht="63.75" hidden="1">
      <c r="A5456" s="261" t="s">
        <v>565</v>
      </c>
      <c r="B5456" s="89"/>
      <c r="C5456" s="262" t="s">
        <v>615</v>
      </c>
      <c r="D5456" s="84">
        <v>43671</v>
      </c>
      <c r="E5456" s="85" t="s">
        <v>10068</v>
      </c>
      <c r="F5456" s="85" t="s">
        <v>3</v>
      </c>
      <c r="G5456" s="85">
        <v>1762151</v>
      </c>
      <c r="H5456" s="89"/>
      <c r="I5456" s="263" t="s">
        <v>11601</v>
      </c>
      <c r="J5456" s="89"/>
      <c r="K5456" s="89"/>
      <c r="L5456" s="89"/>
      <c r="M5456" s="89"/>
      <c r="N5456" s="264">
        <v>0</v>
      </c>
      <c r="O5456" s="264">
        <v>18</v>
      </c>
      <c r="P5456" s="89" t="s">
        <v>670</v>
      </c>
    </row>
    <row r="5457" spans="1:16" ht="51" hidden="1">
      <c r="A5457" s="261">
        <v>291</v>
      </c>
      <c r="B5457" s="89"/>
      <c r="C5457" s="262" t="s">
        <v>129</v>
      </c>
      <c r="D5457" s="84">
        <v>43671</v>
      </c>
      <c r="E5457" s="85" t="s">
        <v>10069</v>
      </c>
      <c r="F5457" s="85" t="s">
        <v>3</v>
      </c>
      <c r="G5457" s="85">
        <v>1762145</v>
      </c>
      <c r="H5457" s="89"/>
      <c r="I5457" s="263" t="s">
        <v>11602</v>
      </c>
      <c r="J5457" s="89"/>
      <c r="K5457" s="89"/>
      <c r="L5457" s="89"/>
      <c r="M5457" s="89"/>
      <c r="N5457" s="264">
        <v>0</v>
      </c>
      <c r="O5457" s="264">
        <v>70</v>
      </c>
      <c r="P5457" s="89" t="s">
        <v>670</v>
      </c>
    </row>
    <row r="5458" spans="1:16" ht="63.75" hidden="1">
      <c r="A5458" s="261" t="s">
        <v>565</v>
      </c>
      <c r="B5458" s="89"/>
      <c r="C5458" s="262" t="s">
        <v>615</v>
      </c>
      <c r="D5458" s="84">
        <v>43671</v>
      </c>
      <c r="E5458" s="85" t="s">
        <v>10070</v>
      </c>
      <c r="F5458" s="85" t="s">
        <v>3</v>
      </c>
      <c r="G5458" s="85">
        <v>1762143</v>
      </c>
      <c r="H5458" s="89"/>
      <c r="I5458" s="263" t="s">
        <v>11603</v>
      </c>
      <c r="J5458" s="89"/>
      <c r="K5458" s="89"/>
      <c r="L5458" s="89"/>
      <c r="M5458" s="89"/>
      <c r="N5458" s="264">
        <v>0</v>
      </c>
      <c r="O5458" s="264">
        <v>960</v>
      </c>
      <c r="P5458" s="89" t="s">
        <v>670</v>
      </c>
    </row>
    <row r="5459" spans="1:16" ht="38.25" hidden="1">
      <c r="A5459" s="261">
        <v>46</v>
      </c>
      <c r="B5459" s="89"/>
      <c r="C5459" s="262" t="s">
        <v>48</v>
      </c>
      <c r="D5459" s="84">
        <v>43671</v>
      </c>
      <c r="E5459" s="85" t="s">
        <v>10071</v>
      </c>
      <c r="F5459" s="85" t="s">
        <v>3</v>
      </c>
      <c r="G5459" s="85">
        <v>1762134</v>
      </c>
      <c r="H5459" s="89"/>
      <c r="I5459" s="263" t="s">
        <v>11604</v>
      </c>
      <c r="J5459" s="89"/>
      <c r="K5459" s="89"/>
      <c r="L5459" s="89"/>
      <c r="M5459" s="89"/>
      <c r="N5459" s="264">
        <v>0</v>
      </c>
      <c r="O5459" s="264">
        <v>218</v>
      </c>
      <c r="P5459" s="89" t="s">
        <v>670</v>
      </c>
    </row>
    <row r="5460" spans="1:16" ht="51" hidden="1">
      <c r="A5460" s="261">
        <v>650</v>
      </c>
      <c r="B5460" s="89"/>
      <c r="C5460" s="262" t="s">
        <v>187</v>
      </c>
      <c r="D5460" s="84">
        <v>43671</v>
      </c>
      <c r="E5460" s="85" t="s">
        <v>10072</v>
      </c>
      <c r="F5460" s="85" t="s">
        <v>3</v>
      </c>
      <c r="G5460" s="85">
        <v>1762268</v>
      </c>
      <c r="H5460" s="89"/>
      <c r="I5460" s="263" t="s">
        <v>11605</v>
      </c>
      <c r="J5460" s="89"/>
      <c r="K5460" s="89"/>
      <c r="L5460" s="89"/>
      <c r="M5460" s="89"/>
      <c r="N5460" s="264">
        <v>0</v>
      </c>
      <c r="O5460" s="264">
        <v>150</v>
      </c>
      <c r="P5460" s="89" t="s">
        <v>670</v>
      </c>
    </row>
    <row r="5461" spans="1:16" ht="63.75" hidden="1">
      <c r="A5461" s="261">
        <v>70</v>
      </c>
      <c r="B5461" s="89"/>
      <c r="C5461" s="262" t="s">
        <v>53</v>
      </c>
      <c r="D5461" s="84">
        <v>43671</v>
      </c>
      <c r="E5461" s="85" t="s">
        <v>10073</v>
      </c>
      <c r="F5461" s="85" t="s">
        <v>3</v>
      </c>
      <c r="G5461" s="85">
        <v>1762267</v>
      </c>
      <c r="H5461" s="89"/>
      <c r="I5461" s="263" t="s">
        <v>11606</v>
      </c>
      <c r="J5461" s="89"/>
      <c r="K5461" s="89"/>
      <c r="L5461" s="89"/>
      <c r="M5461" s="89"/>
      <c r="N5461" s="264">
        <v>0</v>
      </c>
      <c r="O5461" s="264">
        <v>4</v>
      </c>
      <c r="P5461" s="89" t="s">
        <v>670</v>
      </c>
    </row>
    <row r="5462" spans="1:16" ht="63.75" hidden="1">
      <c r="A5462" s="261">
        <v>650</v>
      </c>
      <c r="B5462" s="89"/>
      <c r="C5462" s="262" t="s">
        <v>187</v>
      </c>
      <c r="D5462" s="84">
        <v>43671</v>
      </c>
      <c r="E5462" s="85" t="s">
        <v>10074</v>
      </c>
      <c r="F5462" s="85" t="s">
        <v>3</v>
      </c>
      <c r="G5462" s="85">
        <v>1762266</v>
      </c>
      <c r="H5462" s="89"/>
      <c r="I5462" s="263" t="s">
        <v>11607</v>
      </c>
      <c r="J5462" s="89"/>
      <c r="K5462" s="89"/>
      <c r="L5462" s="89"/>
      <c r="M5462" s="89"/>
      <c r="N5462" s="264">
        <v>0</v>
      </c>
      <c r="O5462" s="264">
        <v>150</v>
      </c>
      <c r="P5462" s="89" t="s">
        <v>670</v>
      </c>
    </row>
    <row r="5463" spans="1:16" ht="63.75" hidden="1">
      <c r="A5463" s="261">
        <v>15</v>
      </c>
      <c r="B5463" s="89"/>
      <c r="C5463" s="262" t="s">
        <v>42</v>
      </c>
      <c r="D5463" s="84">
        <v>43671</v>
      </c>
      <c r="E5463" s="85" t="s">
        <v>10075</v>
      </c>
      <c r="F5463" s="85" t="s">
        <v>3</v>
      </c>
      <c r="G5463" s="85">
        <v>1762251</v>
      </c>
      <c r="H5463" s="89"/>
      <c r="I5463" s="263" t="s">
        <v>11608</v>
      </c>
      <c r="J5463" s="89"/>
      <c r="K5463" s="89"/>
      <c r="L5463" s="89"/>
      <c r="M5463" s="89"/>
      <c r="N5463" s="264">
        <v>0</v>
      </c>
      <c r="O5463" s="264">
        <v>160184.48000000001</v>
      </c>
      <c r="P5463" s="89" t="s">
        <v>670</v>
      </c>
    </row>
    <row r="5464" spans="1:16" ht="51" hidden="1">
      <c r="A5464" s="261">
        <v>47</v>
      </c>
      <c r="B5464" s="89"/>
      <c r="C5464" s="262" t="s">
        <v>49</v>
      </c>
      <c r="D5464" s="84">
        <v>43671</v>
      </c>
      <c r="E5464" s="85" t="s">
        <v>10076</v>
      </c>
      <c r="F5464" s="85" t="s">
        <v>3</v>
      </c>
      <c r="G5464" s="85">
        <v>1762255</v>
      </c>
      <c r="H5464" s="89"/>
      <c r="I5464" s="263" t="s">
        <v>11609</v>
      </c>
      <c r="J5464" s="89"/>
      <c r="K5464" s="89"/>
      <c r="L5464" s="89"/>
      <c r="M5464" s="89"/>
      <c r="N5464" s="264">
        <v>0</v>
      </c>
      <c r="O5464" s="264">
        <v>17050</v>
      </c>
      <c r="P5464" s="89" t="s">
        <v>670</v>
      </c>
    </row>
    <row r="5465" spans="1:16" ht="51" hidden="1">
      <c r="A5465" s="261">
        <v>47</v>
      </c>
      <c r="B5465" s="89"/>
      <c r="C5465" s="262" t="s">
        <v>49</v>
      </c>
      <c r="D5465" s="84">
        <v>43671</v>
      </c>
      <c r="E5465" s="85" t="s">
        <v>10077</v>
      </c>
      <c r="F5465" s="85" t="s">
        <v>3</v>
      </c>
      <c r="G5465" s="85">
        <v>1762257</v>
      </c>
      <c r="H5465" s="89"/>
      <c r="I5465" s="263" t="s">
        <v>11610</v>
      </c>
      <c r="J5465" s="89"/>
      <c r="K5465" s="89"/>
      <c r="L5465" s="89"/>
      <c r="M5465" s="89"/>
      <c r="N5465" s="264">
        <v>0</v>
      </c>
      <c r="O5465" s="264">
        <v>1446.9</v>
      </c>
      <c r="P5465" s="89" t="s">
        <v>670</v>
      </c>
    </row>
    <row r="5466" spans="1:16" ht="51" hidden="1">
      <c r="A5466" s="261">
        <v>650</v>
      </c>
      <c r="B5466" s="89"/>
      <c r="C5466" s="262" t="s">
        <v>187</v>
      </c>
      <c r="D5466" s="84">
        <v>43671</v>
      </c>
      <c r="E5466" s="85" t="s">
        <v>10078</v>
      </c>
      <c r="F5466" s="85" t="s">
        <v>3</v>
      </c>
      <c r="G5466" s="85">
        <v>1762263</v>
      </c>
      <c r="H5466" s="89"/>
      <c r="I5466" s="263" t="s">
        <v>11611</v>
      </c>
      <c r="J5466" s="89"/>
      <c r="K5466" s="89"/>
      <c r="L5466" s="89"/>
      <c r="M5466" s="89"/>
      <c r="N5466" s="264">
        <v>0</v>
      </c>
      <c r="O5466" s="264">
        <v>5</v>
      </c>
      <c r="P5466" s="89" t="s">
        <v>670</v>
      </c>
    </row>
    <row r="5467" spans="1:16" ht="63.75" hidden="1">
      <c r="A5467" s="261">
        <v>344</v>
      </c>
      <c r="B5467" s="89"/>
      <c r="C5467" s="262" t="s">
        <v>150</v>
      </c>
      <c r="D5467" s="84">
        <v>43672</v>
      </c>
      <c r="E5467" s="85" t="s">
        <v>10079</v>
      </c>
      <c r="F5467" s="85" t="s">
        <v>3</v>
      </c>
      <c r="G5467" s="85">
        <v>1762779</v>
      </c>
      <c r="H5467" s="89"/>
      <c r="I5467" s="263" t="s">
        <v>11612</v>
      </c>
      <c r="J5467" s="89"/>
      <c r="K5467" s="89"/>
      <c r="L5467" s="89"/>
      <c r="M5467" s="89"/>
      <c r="N5467" s="264">
        <v>0</v>
      </c>
      <c r="O5467" s="264">
        <v>539.54</v>
      </c>
      <c r="P5467" s="89" t="s">
        <v>670</v>
      </c>
    </row>
    <row r="5468" spans="1:16" ht="51" hidden="1">
      <c r="A5468" s="261">
        <v>47</v>
      </c>
      <c r="B5468" s="89"/>
      <c r="C5468" s="262" t="s">
        <v>49</v>
      </c>
      <c r="D5468" s="84">
        <v>43672</v>
      </c>
      <c r="E5468" s="85" t="s">
        <v>10080</v>
      </c>
      <c r="F5468" s="85" t="s">
        <v>3</v>
      </c>
      <c r="G5468" s="85">
        <v>1762753</v>
      </c>
      <c r="H5468" s="89"/>
      <c r="I5468" s="263" t="s">
        <v>11613</v>
      </c>
      <c r="J5468" s="89"/>
      <c r="K5468" s="89"/>
      <c r="L5468" s="89"/>
      <c r="M5468" s="89"/>
      <c r="N5468" s="264">
        <v>0</v>
      </c>
      <c r="O5468" s="264">
        <v>7.28</v>
      </c>
      <c r="P5468" s="89" t="s">
        <v>670</v>
      </c>
    </row>
    <row r="5469" spans="1:16" ht="51" hidden="1">
      <c r="A5469" s="261">
        <v>862</v>
      </c>
      <c r="B5469" s="89"/>
      <c r="C5469" s="262" t="s">
        <v>199</v>
      </c>
      <c r="D5469" s="84">
        <v>43672</v>
      </c>
      <c r="E5469" s="85" t="s">
        <v>10081</v>
      </c>
      <c r="F5469" s="85" t="s">
        <v>3</v>
      </c>
      <c r="G5469" s="85">
        <v>1762752</v>
      </c>
      <c r="H5469" s="89"/>
      <c r="I5469" s="263" t="s">
        <v>11614</v>
      </c>
      <c r="J5469" s="89"/>
      <c r="K5469" s="89"/>
      <c r="L5469" s="89"/>
      <c r="M5469" s="89"/>
      <c r="N5469" s="264">
        <v>0</v>
      </c>
      <c r="O5469" s="264">
        <v>450.23</v>
      </c>
      <c r="P5469" s="89" t="s">
        <v>670</v>
      </c>
    </row>
    <row r="5470" spans="1:16" ht="51" hidden="1">
      <c r="A5470" s="261">
        <v>35</v>
      </c>
      <c r="B5470" s="89"/>
      <c r="C5470" s="262" t="s">
        <v>46</v>
      </c>
      <c r="D5470" s="84">
        <v>43672</v>
      </c>
      <c r="E5470" s="85" t="s">
        <v>10082</v>
      </c>
      <c r="F5470" s="85" t="s">
        <v>3</v>
      </c>
      <c r="G5470" s="85">
        <v>1762737</v>
      </c>
      <c r="H5470" s="89"/>
      <c r="I5470" s="263" t="s">
        <v>11615</v>
      </c>
      <c r="J5470" s="89"/>
      <c r="K5470" s="89"/>
      <c r="L5470" s="89"/>
      <c r="M5470" s="89"/>
      <c r="N5470" s="264">
        <v>0</v>
      </c>
      <c r="O5470" s="264">
        <v>294.53000000000003</v>
      </c>
      <c r="P5470" s="89" t="s">
        <v>670</v>
      </c>
    </row>
    <row r="5471" spans="1:16" ht="51" hidden="1">
      <c r="A5471" s="261">
        <v>46</v>
      </c>
      <c r="B5471" s="89"/>
      <c r="C5471" s="262" t="s">
        <v>48</v>
      </c>
      <c r="D5471" s="84">
        <v>43672</v>
      </c>
      <c r="E5471" s="85" t="s">
        <v>10083</v>
      </c>
      <c r="F5471" s="85" t="s">
        <v>3</v>
      </c>
      <c r="G5471" s="85">
        <v>1762722</v>
      </c>
      <c r="H5471" s="89"/>
      <c r="I5471" s="263" t="s">
        <v>11616</v>
      </c>
      <c r="J5471" s="89"/>
      <c r="K5471" s="89"/>
      <c r="L5471" s="89"/>
      <c r="M5471" s="89"/>
      <c r="N5471" s="264">
        <v>0</v>
      </c>
      <c r="O5471" s="264">
        <v>2500</v>
      </c>
      <c r="P5471" s="89" t="s">
        <v>670</v>
      </c>
    </row>
    <row r="5472" spans="1:16" ht="38.25" hidden="1">
      <c r="A5472" s="261" t="s">
        <v>565</v>
      </c>
      <c r="B5472" s="89"/>
      <c r="C5472" s="262" t="s">
        <v>615</v>
      </c>
      <c r="D5472" s="84">
        <v>43672</v>
      </c>
      <c r="E5472" s="85" t="s">
        <v>10084</v>
      </c>
      <c r="F5472" s="85" t="s">
        <v>3</v>
      </c>
      <c r="G5472" s="85">
        <v>1762666</v>
      </c>
      <c r="H5472" s="89"/>
      <c r="I5472" s="263" t="s">
        <v>11617</v>
      </c>
      <c r="J5472" s="89"/>
      <c r="K5472" s="89"/>
      <c r="L5472" s="89"/>
      <c r="M5472" s="89"/>
      <c r="N5472" s="264">
        <v>0</v>
      </c>
      <c r="O5472" s="264">
        <v>100</v>
      </c>
      <c r="P5472" s="89" t="s">
        <v>670</v>
      </c>
    </row>
    <row r="5473" spans="1:16" ht="63.75" hidden="1">
      <c r="A5473" s="261">
        <v>293</v>
      </c>
      <c r="B5473" s="89"/>
      <c r="C5473" s="262" t="s">
        <v>131</v>
      </c>
      <c r="D5473" s="84">
        <v>43672</v>
      </c>
      <c r="E5473" s="85" t="s">
        <v>10085</v>
      </c>
      <c r="F5473" s="85" t="s">
        <v>3</v>
      </c>
      <c r="G5473" s="85">
        <v>1762655</v>
      </c>
      <c r="H5473" s="89"/>
      <c r="I5473" s="263" t="s">
        <v>11618</v>
      </c>
      <c r="J5473" s="89"/>
      <c r="K5473" s="89"/>
      <c r="L5473" s="89"/>
      <c r="M5473" s="89"/>
      <c r="N5473" s="264">
        <v>0</v>
      </c>
      <c r="O5473" s="264">
        <v>742</v>
      </c>
      <c r="P5473" s="89" t="s">
        <v>670</v>
      </c>
    </row>
    <row r="5474" spans="1:16" ht="63.75" hidden="1">
      <c r="A5474" s="261">
        <v>299</v>
      </c>
      <c r="B5474" s="89"/>
      <c r="C5474" s="262" t="s">
        <v>136</v>
      </c>
      <c r="D5474" s="84">
        <v>43672</v>
      </c>
      <c r="E5474" s="85" t="s">
        <v>10086</v>
      </c>
      <c r="F5474" s="85" t="s">
        <v>3</v>
      </c>
      <c r="G5474" s="85">
        <v>1762627</v>
      </c>
      <c r="H5474" s="89"/>
      <c r="I5474" s="263" t="s">
        <v>11619</v>
      </c>
      <c r="J5474" s="89"/>
      <c r="K5474" s="89"/>
      <c r="L5474" s="89"/>
      <c r="M5474" s="89"/>
      <c r="N5474" s="264">
        <v>0</v>
      </c>
      <c r="O5474" s="264">
        <v>420</v>
      </c>
      <c r="P5474" s="89" t="s">
        <v>670</v>
      </c>
    </row>
    <row r="5475" spans="1:16" ht="63.75" hidden="1">
      <c r="A5475" s="261">
        <v>266</v>
      </c>
      <c r="B5475" s="89"/>
      <c r="C5475" s="262" t="s">
        <v>1350</v>
      </c>
      <c r="D5475" s="84">
        <v>43672</v>
      </c>
      <c r="E5475" s="85" t="s">
        <v>10087</v>
      </c>
      <c r="F5475" s="85" t="s">
        <v>3</v>
      </c>
      <c r="G5475" s="85">
        <v>1762915</v>
      </c>
      <c r="H5475" s="89"/>
      <c r="I5475" s="263" t="s">
        <v>11620</v>
      </c>
      <c r="J5475" s="89"/>
      <c r="K5475" s="89"/>
      <c r="L5475" s="89"/>
      <c r="M5475" s="89"/>
      <c r="N5475" s="264">
        <v>0</v>
      </c>
      <c r="O5475" s="264">
        <v>270</v>
      </c>
      <c r="P5475" s="89" t="s">
        <v>670</v>
      </c>
    </row>
    <row r="5476" spans="1:16" ht="63.75" hidden="1">
      <c r="A5476" s="261">
        <v>592</v>
      </c>
      <c r="B5476" s="89"/>
      <c r="C5476" s="262" t="s">
        <v>645</v>
      </c>
      <c r="D5476" s="84">
        <v>43672</v>
      </c>
      <c r="E5476" s="85" t="s">
        <v>10088</v>
      </c>
      <c r="F5476" s="85" t="s">
        <v>3</v>
      </c>
      <c r="G5476" s="85">
        <v>1762894</v>
      </c>
      <c r="H5476" s="89"/>
      <c r="I5476" s="263" t="s">
        <v>11621</v>
      </c>
      <c r="J5476" s="89"/>
      <c r="K5476" s="89"/>
      <c r="L5476" s="89"/>
      <c r="M5476" s="89"/>
      <c r="N5476" s="264">
        <v>0</v>
      </c>
      <c r="O5476" s="264">
        <v>363</v>
      </c>
      <c r="P5476" s="89" t="s">
        <v>670</v>
      </c>
    </row>
    <row r="5477" spans="1:16" ht="51" hidden="1">
      <c r="A5477" s="261" t="s">
        <v>565</v>
      </c>
      <c r="B5477" s="89"/>
      <c r="C5477" s="262" t="s">
        <v>615</v>
      </c>
      <c r="D5477" s="84">
        <v>43672</v>
      </c>
      <c r="E5477" s="85" t="s">
        <v>10089</v>
      </c>
      <c r="F5477" s="85" t="s">
        <v>3</v>
      </c>
      <c r="G5477" s="85">
        <v>1762892</v>
      </c>
      <c r="H5477" s="89"/>
      <c r="I5477" s="263" t="s">
        <v>11622</v>
      </c>
      <c r="J5477" s="89"/>
      <c r="K5477" s="89"/>
      <c r="L5477" s="89"/>
      <c r="M5477" s="89"/>
      <c r="N5477" s="264">
        <v>0</v>
      </c>
      <c r="O5477" s="264">
        <v>646.9</v>
      </c>
      <c r="P5477" s="89" t="s">
        <v>670</v>
      </c>
    </row>
    <row r="5478" spans="1:16" ht="51" hidden="1">
      <c r="A5478" s="261" t="s">
        <v>565</v>
      </c>
      <c r="B5478" s="89"/>
      <c r="C5478" s="262" t="s">
        <v>615</v>
      </c>
      <c r="D5478" s="84">
        <v>43672</v>
      </c>
      <c r="E5478" s="85" t="s">
        <v>10090</v>
      </c>
      <c r="F5478" s="85" t="s">
        <v>3</v>
      </c>
      <c r="G5478" s="85">
        <v>1762890</v>
      </c>
      <c r="H5478" s="89"/>
      <c r="I5478" s="263" t="s">
        <v>11623</v>
      </c>
      <c r="J5478" s="89"/>
      <c r="K5478" s="89"/>
      <c r="L5478" s="89"/>
      <c r="M5478" s="89"/>
      <c r="N5478" s="264">
        <v>0</v>
      </c>
      <c r="O5478" s="264">
        <v>2570</v>
      </c>
      <c r="P5478" s="89" t="s">
        <v>670</v>
      </c>
    </row>
    <row r="5479" spans="1:16" ht="51" hidden="1">
      <c r="A5479" s="261" t="s">
        <v>565</v>
      </c>
      <c r="B5479" s="89"/>
      <c r="C5479" s="262" t="s">
        <v>615</v>
      </c>
      <c r="D5479" s="84">
        <v>43672</v>
      </c>
      <c r="E5479" s="85" t="s">
        <v>10091</v>
      </c>
      <c r="F5479" s="85" t="s">
        <v>3</v>
      </c>
      <c r="G5479" s="85">
        <v>1762887</v>
      </c>
      <c r="H5479" s="89"/>
      <c r="I5479" s="263" t="s">
        <v>11624</v>
      </c>
      <c r="J5479" s="89"/>
      <c r="K5479" s="89"/>
      <c r="L5479" s="89"/>
      <c r="M5479" s="89"/>
      <c r="N5479" s="264">
        <v>0</v>
      </c>
      <c r="O5479" s="264">
        <v>1158.7</v>
      </c>
      <c r="P5479" s="89" t="s">
        <v>670</v>
      </c>
    </row>
    <row r="5480" spans="1:16" ht="51" hidden="1">
      <c r="A5480" s="261" t="s">
        <v>565</v>
      </c>
      <c r="B5480" s="89"/>
      <c r="C5480" s="262" t="s">
        <v>615</v>
      </c>
      <c r="D5480" s="84">
        <v>43672</v>
      </c>
      <c r="E5480" s="85" t="s">
        <v>10092</v>
      </c>
      <c r="F5480" s="85" t="s">
        <v>3</v>
      </c>
      <c r="G5480" s="85">
        <v>1762885</v>
      </c>
      <c r="H5480" s="89"/>
      <c r="I5480" s="263" t="s">
        <v>11625</v>
      </c>
      <c r="J5480" s="89"/>
      <c r="K5480" s="89"/>
      <c r="L5480" s="89"/>
      <c r="M5480" s="89"/>
      <c r="N5480" s="264">
        <v>0</v>
      </c>
      <c r="O5480" s="264">
        <v>2570</v>
      </c>
      <c r="P5480" s="89" t="s">
        <v>670</v>
      </c>
    </row>
    <row r="5481" spans="1:16" ht="51" hidden="1">
      <c r="A5481" s="261" t="s">
        <v>565</v>
      </c>
      <c r="B5481" s="89"/>
      <c r="C5481" s="262" t="s">
        <v>615</v>
      </c>
      <c r="D5481" s="84">
        <v>43672</v>
      </c>
      <c r="E5481" s="85" t="s">
        <v>10093</v>
      </c>
      <c r="F5481" s="85" t="s">
        <v>3</v>
      </c>
      <c r="G5481" s="85">
        <v>1762883</v>
      </c>
      <c r="H5481" s="89"/>
      <c r="I5481" s="263" t="s">
        <v>11626</v>
      </c>
      <c r="J5481" s="89"/>
      <c r="K5481" s="89"/>
      <c r="L5481" s="89"/>
      <c r="M5481" s="89"/>
      <c r="N5481" s="264">
        <v>0</v>
      </c>
      <c r="O5481" s="264">
        <v>1158.7</v>
      </c>
      <c r="P5481" s="89" t="s">
        <v>670</v>
      </c>
    </row>
    <row r="5482" spans="1:16" ht="38.25" hidden="1">
      <c r="A5482" s="261">
        <v>47</v>
      </c>
      <c r="B5482" s="89"/>
      <c r="C5482" s="262" t="s">
        <v>49</v>
      </c>
      <c r="D5482" s="84">
        <v>43672</v>
      </c>
      <c r="E5482" s="85" t="s">
        <v>10094</v>
      </c>
      <c r="F5482" s="85" t="s">
        <v>3</v>
      </c>
      <c r="G5482" s="85">
        <v>1762868</v>
      </c>
      <c r="H5482" s="89"/>
      <c r="I5482" s="263" t="s">
        <v>11627</v>
      </c>
      <c r="J5482" s="89"/>
      <c r="K5482" s="89"/>
      <c r="L5482" s="89"/>
      <c r="M5482" s="89"/>
      <c r="N5482" s="264">
        <v>0</v>
      </c>
      <c r="O5482" s="264">
        <v>56</v>
      </c>
      <c r="P5482" s="89" t="s">
        <v>670</v>
      </c>
    </row>
    <row r="5483" spans="1:16" ht="38.25" hidden="1">
      <c r="A5483" s="261" t="s">
        <v>565</v>
      </c>
      <c r="B5483" s="89"/>
      <c r="C5483" s="262" t="s">
        <v>615</v>
      </c>
      <c r="D5483" s="84">
        <v>43672</v>
      </c>
      <c r="E5483" s="85" t="s">
        <v>10095</v>
      </c>
      <c r="F5483" s="85" t="s">
        <v>3</v>
      </c>
      <c r="G5483" s="85">
        <v>1762860</v>
      </c>
      <c r="H5483" s="89"/>
      <c r="I5483" s="263" t="s">
        <v>11628</v>
      </c>
      <c r="J5483" s="89"/>
      <c r="K5483" s="89"/>
      <c r="L5483" s="89"/>
      <c r="M5483" s="89"/>
      <c r="N5483" s="264">
        <v>0</v>
      </c>
      <c r="O5483" s="264">
        <v>65</v>
      </c>
      <c r="P5483" s="89" t="s">
        <v>670</v>
      </c>
    </row>
    <row r="5484" spans="1:16" ht="38.25" hidden="1">
      <c r="A5484" s="261" t="s">
        <v>565</v>
      </c>
      <c r="B5484" s="89"/>
      <c r="C5484" s="262" t="s">
        <v>615</v>
      </c>
      <c r="D5484" s="84">
        <v>43672</v>
      </c>
      <c r="E5484" s="85" t="s">
        <v>10096</v>
      </c>
      <c r="F5484" s="85" t="s">
        <v>3</v>
      </c>
      <c r="G5484" s="85">
        <v>1762859</v>
      </c>
      <c r="H5484" s="89"/>
      <c r="I5484" s="263" t="s">
        <v>11629</v>
      </c>
      <c r="J5484" s="89"/>
      <c r="K5484" s="89"/>
      <c r="L5484" s="89"/>
      <c r="M5484" s="89"/>
      <c r="N5484" s="264">
        <v>0</v>
      </c>
      <c r="O5484" s="264">
        <v>1355.27</v>
      </c>
      <c r="P5484" s="89" t="s">
        <v>670</v>
      </c>
    </row>
    <row r="5485" spans="1:16" ht="38.25" hidden="1">
      <c r="A5485" s="261">
        <v>590</v>
      </c>
      <c r="B5485" s="89"/>
      <c r="C5485" s="262" t="s">
        <v>611</v>
      </c>
      <c r="D5485" s="84">
        <v>43672</v>
      </c>
      <c r="E5485" s="85" t="s">
        <v>10097</v>
      </c>
      <c r="F5485" s="85" t="s">
        <v>3</v>
      </c>
      <c r="G5485" s="85">
        <v>1762813</v>
      </c>
      <c r="H5485" s="89"/>
      <c r="I5485" s="263" t="s">
        <v>11630</v>
      </c>
      <c r="J5485" s="89"/>
      <c r="K5485" s="89"/>
      <c r="L5485" s="89"/>
      <c r="M5485" s="89"/>
      <c r="N5485" s="264">
        <v>0</v>
      </c>
      <c r="O5485" s="264">
        <v>70</v>
      </c>
      <c r="P5485" s="89" t="s">
        <v>670</v>
      </c>
    </row>
    <row r="5486" spans="1:16" ht="51" hidden="1">
      <c r="A5486" s="261">
        <v>130</v>
      </c>
      <c r="B5486" s="89"/>
      <c r="C5486" s="262" t="s">
        <v>67</v>
      </c>
      <c r="D5486" s="84">
        <v>43672</v>
      </c>
      <c r="E5486" s="85" t="s">
        <v>10098</v>
      </c>
      <c r="F5486" s="85" t="s">
        <v>3</v>
      </c>
      <c r="G5486" s="85">
        <v>1762808</v>
      </c>
      <c r="H5486" s="89"/>
      <c r="I5486" s="263" t="s">
        <v>11631</v>
      </c>
      <c r="J5486" s="89"/>
      <c r="K5486" s="89"/>
      <c r="L5486" s="89"/>
      <c r="M5486" s="89"/>
      <c r="N5486" s="264">
        <v>0</v>
      </c>
      <c r="O5486" s="264">
        <v>219.33</v>
      </c>
      <c r="P5486" s="89" t="s">
        <v>670</v>
      </c>
    </row>
    <row r="5487" spans="1:16" ht="76.5" hidden="1">
      <c r="A5487" s="261">
        <v>47</v>
      </c>
      <c r="B5487" s="89"/>
      <c r="C5487" s="262" t="s">
        <v>49</v>
      </c>
      <c r="D5487" s="84">
        <v>43672</v>
      </c>
      <c r="E5487" s="85" t="s">
        <v>10099</v>
      </c>
      <c r="F5487" s="85" t="s">
        <v>3</v>
      </c>
      <c r="G5487" s="85">
        <v>1762783</v>
      </c>
      <c r="H5487" s="89"/>
      <c r="I5487" s="263" t="s">
        <v>11632</v>
      </c>
      <c r="J5487" s="89"/>
      <c r="K5487" s="89"/>
      <c r="L5487" s="89"/>
      <c r="M5487" s="89"/>
      <c r="N5487" s="264">
        <v>0</v>
      </c>
      <c r="O5487" s="264">
        <v>4860</v>
      </c>
      <c r="P5487" s="89" t="s">
        <v>670</v>
      </c>
    </row>
    <row r="5488" spans="1:16" ht="51" hidden="1">
      <c r="A5488" s="261">
        <v>16</v>
      </c>
      <c r="B5488" s="89"/>
      <c r="C5488" s="262" t="s">
        <v>43</v>
      </c>
      <c r="D5488" s="84">
        <v>43672</v>
      </c>
      <c r="E5488" s="85" t="s">
        <v>10100</v>
      </c>
      <c r="F5488" s="85" t="s">
        <v>3</v>
      </c>
      <c r="G5488" s="85">
        <v>1762680</v>
      </c>
      <c r="H5488" s="89"/>
      <c r="I5488" s="263" t="s">
        <v>11633</v>
      </c>
      <c r="J5488" s="89"/>
      <c r="K5488" s="89"/>
      <c r="L5488" s="89"/>
      <c r="M5488" s="89"/>
      <c r="N5488" s="264">
        <v>0</v>
      </c>
      <c r="O5488" s="264">
        <v>2824.04</v>
      </c>
      <c r="P5488" s="89" t="s">
        <v>670</v>
      </c>
    </row>
    <row r="5489" spans="1:16" ht="51" hidden="1">
      <c r="A5489" s="261">
        <v>16</v>
      </c>
      <c r="B5489" s="89"/>
      <c r="C5489" s="262" t="s">
        <v>43</v>
      </c>
      <c r="D5489" s="84">
        <v>43672</v>
      </c>
      <c r="E5489" s="85" t="s">
        <v>10101</v>
      </c>
      <c r="F5489" s="85" t="s">
        <v>3</v>
      </c>
      <c r="G5489" s="85">
        <v>1762679</v>
      </c>
      <c r="H5489" s="89"/>
      <c r="I5489" s="263" t="s">
        <v>11634</v>
      </c>
      <c r="J5489" s="89"/>
      <c r="K5489" s="89"/>
      <c r="L5489" s="89"/>
      <c r="M5489" s="89"/>
      <c r="N5489" s="264">
        <v>0</v>
      </c>
      <c r="O5489" s="264">
        <v>478</v>
      </c>
      <c r="P5489" s="89" t="s">
        <v>670</v>
      </c>
    </row>
    <row r="5490" spans="1:16" ht="63.75" hidden="1">
      <c r="A5490" s="261">
        <v>35</v>
      </c>
      <c r="B5490" s="89"/>
      <c r="C5490" s="262" t="s">
        <v>46</v>
      </c>
      <c r="D5490" s="84">
        <v>43672</v>
      </c>
      <c r="E5490" s="85" t="s">
        <v>10102</v>
      </c>
      <c r="F5490" s="85" t="s">
        <v>3</v>
      </c>
      <c r="G5490" s="85">
        <v>1762664</v>
      </c>
      <c r="H5490" s="89"/>
      <c r="I5490" s="263" t="s">
        <v>11635</v>
      </c>
      <c r="J5490" s="89"/>
      <c r="K5490" s="89"/>
      <c r="L5490" s="89"/>
      <c r="M5490" s="89"/>
      <c r="N5490" s="264">
        <v>0</v>
      </c>
      <c r="O5490" s="264">
        <v>929.67000000000007</v>
      </c>
      <c r="P5490" s="89" t="s">
        <v>670</v>
      </c>
    </row>
    <row r="5491" spans="1:16" ht="63.75" hidden="1">
      <c r="A5491" s="261">
        <v>35</v>
      </c>
      <c r="B5491" s="89"/>
      <c r="C5491" s="262" t="s">
        <v>46</v>
      </c>
      <c r="D5491" s="84">
        <v>43672</v>
      </c>
      <c r="E5491" s="85" t="s">
        <v>10103</v>
      </c>
      <c r="F5491" s="85" t="s">
        <v>3</v>
      </c>
      <c r="G5491" s="85">
        <v>1762662</v>
      </c>
      <c r="H5491" s="89"/>
      <c r="I5491" s="263" t="s">
        <v>11636</v>
      </c>
      <c r="J5491" s="89"/>
      <c r="K5491" s="89"/>
      <c r="L5491" s="89"/>
      <c r="M5491" s="89"/>
      <c r="N5491" s="264">
        <v>0</v>
      </c>
      <c r="O5491" s="264">
        <v>33327.46</v>
      </c>
      <c r="P5491" s="89" t="s">
        <v>670</v>
      </c>
    </row>
    <row r="5492" spans="1:16" ht="63.75" hidden="1">
      <c r="A5492" s="261">
        <v>650</v>
      </c>
      <c r="B5492" s="89"/>
      <c r="C5492" s="262" t="s">
        <v>187</v>
      </c>
      <c r="D5492" s="84">
        <v>43672</v>
      </c>
      <c r="E5492" s="85" t="s">
        <v>10104</v>
      </c>
      <c r="F5492" s="85" t="s">
        <v>3</v>
      </c>
      <c r="G5492" s="85">
        <v>1762660</v>
      </c>
      <c r="H5492" s="89"/>
      <c r="I5492" s="263" t="s">
        <v>11637</v>
      </c>
      <c r="J5492" s="89"/>
      <c r="K5492" s="89"/>
      <c r="L5492" s="89"/>
      <c r="M5492" s="89"/>
      <c r="N5492" s="264">
        <v>0</v>
      </c>
      <c r="O5492" s="264">
        <v>35</v>
      </c>
      <c r="P5492" s="89" t="s">
        <v>670</v>
      </c>
    </row>
    <row r="5493" spans="1:16" ht="51" hidden="1">
      <c r="A5493" s="261" t="s">
        <v>565</v>
      </c>
      <c r="B5493" s="89"/>
      <c r="C5493" s="262" t="s">
        <v>615</v>
      </c>
      <c r="D5493" s="84">
        <v>43672</v>
      </c>
      <c r="E5493" s="85" t="s">
        <v>10105</v>
      </c>
      <c r="F5493" s="85" t="s">
        <v>3</v>
      </c>
      <c r="G5493" s="85">
        <v>1762659</v>
      </c>
      <c r="H5493" s="89"/>
      <c r="I5493" s="263" t="s">
        <v>11638</v>
      </c>
      <c r="J5493" s="89"/>
      <c r="K5493" s="89"/>
      <c r="L5493" s="89"/>
      <c r="M5493" s="89"/>
      <c r="N5493" s="264">
        <v>0</v>
      </c>
      <c r="O5493" s="264">
        <v>4818.47</v>
      </c>
      <c r="P5493" s="89" t="s">
        <v>670</v>
      </c>
    </row>
    <row r="5494" spans="1:16" ht="63.75" hidden="1">
      <c r="A5494" s="261">
        <v>35</v>
      </c>
      <c r="B5494" s="89"/>
      <c r="C5494" s="262" t="s">
        <v>46</v>
      </c>
      <c r="D5494" s="84">
        <v>43672</v>
      </c>
      <c r="E5494" s="85" t="s">
        <v>10106</v>
      </c>
      <c r="F5494" s="85" t="s">
        <v>3</v>
      </c>
      <c r="G5494" s="85">
        <v>1762657</v>
      </c>
      <c r="H5494" s="89"/>
      <c r="I5494" s="263" t="s">
        <v>11639</v>
      </c>
      <c r="J5494" s="89"/>
      <c r="K5494" s="89"/>
      <c r="L5494" s="89"/>
      <c r="M5494" s="89"/>
      <c r="N5494" s="264">
        <v>0</v>
      </c>
      <c r="O5494" s="264">
        <v>7610</v>
      </c>
      <c r="P5494" s="89" t="s">
        <v>670</v>
      </c>
    </row>
    <row r="5495" spans="1:16" ht="63.75" hidden="1">
      <c r="A5495" s="261">
        <v>650</v>
      </c>
      <c r="B5495" s="89"/>
      <c r="C5495" s="262" t="s">
        <v>187</v>
      </c>
      <c r="D5495" s="84">
        <v>43672</v>
      </c>
      <c r="E5495" s="85" t="s">
        <v>10107</v>
      </c>
      <c r="F5495" s="85" t="s">
        <v>3</v>
      </c>
      <c r="G5495" s="85">
        <v>1762656</v>
      </c>
      <c r="H5495" s="89"/>
      <c r="I5495" s="263" t="s">
        <v>11640</v>
      </c>
      <c r="J5495" s="89"/>
      <c r="K5495" s="89"/>
      <c r="L5495" s="89"/>
      <c r="M5495" s="89"/>
      <c r="N5495" s="264">
        <v>0</v>
      </c>
      <c r="O5495" s="264">
        <v>35</v>
      </c>
      <c r="P5495" s="89" t="s">
        <v>670</v>
      </c>
    </row>
    <row r="5496" spans="1:16" ht="51" hidden="1">
      <c r="A5496" s="261">
        <v>342</v>
      </c>
      <c r="B5496" s="89"/>
      <c r="C5496" s="262" t="s">
        <v>148</v>
      </c>
      <c r="D5496" s="84">
        <v>43672</v>
      </c>
      <c r="E5496" s="85" t="s">
        <v>10108</v>
      </c>
      <c r="F5496" s="85" t="s">
        <v>3</v>
      </c>
      <c r="G5496" s="85">
        <v>1762647</v>
      </c>
      <c r="H5496" s="89"/>
      <c r="I5496" s="263" t="s">
        <v>11641</v>
      </c>
      <c r="J5496" s="89"/>
      <c r="K5496" s="89"/>
      <c r="L5496" s="89"/>
      <c r="M5496" s="89"/>
      <c r="N5496" s="264">
        <v>0</v>
      </c>
      <c r="O5496" s="264">
        <v>1701</v>
      </c>
      <c r="P5496" s="89" t="s">
        <v>670</v>
      </c>
    </row>
    <row r="5497" spans="1:16" ht="51" hidden="1">
      <c r="A5497" s="261">
        <v>342</v>
      </c>
      <c r="B5497" s="89"/>
      <c r="C5497" s="262" t="s">
        <v>148</v>
      </c>
      <c r="D5497" s="84">
        <v>43672</v>
      </c>
      <c r="E5497" s="85" t="s">
        <v>10109</v>
      </c>
      <c r="F5497" s="85" t="s">
        <v>3</v>
      </c>
      <c r="G5497" s="85">
        <v>1762644</v>
      </c>
      <c r="H5497" s="89"/>
      <c r="I5497" s="263" t="s">
        <v>11642</v>
      </c>
      <c r="J5497" s="89"/>
      <c r="K5497" s="89"/>
      <c r="L5497" s="89"/>
      <c r="M5497" s="89"/>
      <c r="N5497" s="264">
        <v>0</v>
      </c>
      <c r="O5497" s="264">
        <v>13808.4</v>
      </c>
      <c r="P5497" s="89" t="s">
        <v>670</v>
      </c>
    </row>
    <row r="5498" spans="1:16" ht="51" hidden="1">
      <c r="A5498" s="261">
        <v>25</v>
      </c>
      <c r="B5498" s="89"/>
      <c r="C5498" s="262" t="s">
        <v>45</v>
      </c>
      <c r="D5498" s="84">
        <v>43672</v>
      </c>
      <c r="E5498" s="85" t="s">
        <v>10110</v>
      </c>
      <c r="F5498" s="85" t="s">
        <v>3</v>
      </c>
      <c r="G5498" s="85">
        <v>1762636</v>
      </c>
      <c r="H5498" s="89"/>
      <c r="I5498" s="263" t="s">
        <v>11643</v>
      </c>
      <c r="J5498" s="89"/>
      <c r="K5498" s="89"/>
      <c r="L5498" s="89"/>
      <c r="M5498" s="89"/>
      <c r="N5498" s="264">
        <v>0</v>
      </c>
      <c r="O5498" s="264">
        <v>31477.31</v>
      </c>
      <c r="P5498" s="89" t="s">
        <v>670</v>
      </c>
    </row>
    <row r="5499" spans="1:16" ht="63.75" hidden="1">
      <c r="A5499" s="261">
        <v>25</v>
      </c>
      <c r="B5499" s="89"/>
      <c r="C5499" s="262" t="s">
        <v>45</v>
      </c>
      <c r="D5499" s="84">
        <v>43672</v>
      </c>
      <c r="E5499" s="85" t="s">
        <v>10111</v>
      </c>
      <c r="F5499" s="85" t="s">
        <v>3</v>
      </c>
      <c r="G5499" s="85">
        <v>1762632</v>
      </c>
      <c r="H5499" s="89"/>
      <c r="I5499" s="263" t="s">
        <v>11644</v>
      </c>
      <c r="J5499" s="89"/>
      <c r="K5499" s="89"/>
      <c r="L5499" s="89"/>
      <c r="M5499" s="89"/>
      <c r="N5499" s="264">
        <v>0</v>
      </c>
      <c r="O5499" s="264">
        <v>311737.7</v>
      </c>
      <c r="P5499" s="89" t="s">
        <v>670</v>
      </c>
    </row>
    <row r="5500" spans="1:16" ht="63.75" hidden="1">
      <c r="A5500" s="261">
        <v>346</v>
      </c>
      <c r="B5500" s="89"/>
      <c r="C5500" s="262" t="s">
        <v>152</v>
      </c>
      <c r="D5500" s="84">
        <v>43672</v>
      </c>
      <c r="E5500" s="85" t="s">
        <v>10112</v>
      </c>
      <c r="F5500" s="85" t="s">
        <v>3</v>
      </c>
      <c r="G5500" s="85">
        <v>1762580</v>
      </c>
      <c r="H5500" s="89"/>
      <c r="I5500" s="263" t="s">
        <v>11645</v>
      </c>
      <c r="J5500" s="89"/>
      <c r="K5500" s="89"/>
      <c r="L5500" s="89"/>
      <c r="M5500" s="89"/>
      <c r="N5500" s="264">
        <v>0</v>
      </c>
      <c r="O5500" s="264">
        <v>4750.12</v>
      </c>
      <c r="P5500" s="89" t="s">
        <v>670</v>
      </c>
    </row>
    <row r="5501" spans="1:16" ht="63.75" hidden="1">
      <c r="A5501" s="261">
        <v>48</v>
      </c>
      <c r="B5501" s="89"/>
      <c r="C5501" s="262" t="s">
        <v>50</v>
      </c>
      <c r="D5501" s="84">
        <v>43672</v>
      </c>
      <c r="E5501" s="85" t="s">
        <v>10113</v>
      </c>
      <c r="F5501" s="85" t="s">
        <v>3</v>
      </c>
      <c r="G5501" s="85">
        <v>1762619</v>
      </c>
      <c r="H5501" s="89"/>
      <c r="I5501" s="263" t="s">
        <v>11646</v>
      </c>
      <c r="J5501" s="89"/>
      <c r="K5501" s="89"/>
      <c r="L5501" s="89"/>
      <c r="M5501" s="89"/>
      <c r="N5501" s="264">
        <v>0</v>
      </c>
      <c r="O5501" s="264">
        <v>968.30000000000007</v>
      </c>
      <c r="P5501" s="89" t="s">
        <v>670</v>
      </c>
    </row>
    <row r="5502" spans="1:16" ht="51" hidden="1">
      <c r="A5502" s="261" t="s">
        <v>565</v>
      </c>
      <c r="B5502" s="89"/>
      <c r="C5502" s="262" t="s">
        <v>615</v>
      </c>
      <c r="D5502" s="84">
        <v>43672</v>
      </c>
      <c r="E5502" s="85" t="s">
        <v>10114</v>
      </c>
      <c r="F5502" s="85" t="s">
        <v>3</v>
      </c>
      <c r="G5502" s="85">
        <v>1762601</v>
      </c>
      <c r="H5502" s="89"/>
      <c r="I5502" s="263" t="s">
        <v>11647</v>
      </c>
      <c r="J5502" s="89"/>
      <c r="K5502" s="89"/>
      <c r="L5502" s="89"/>
      <c r="M5502" s="89"/>
      <c r="N5502" s="264">
        <v>0</v>
      </c>
      <c r="O5502" s="264">
        <v>465</v>
      </c>
      <c r="P5502" s="89" t="s">
        <v>670</v>
      </c>
    </row>
    <row r="5503" spans="1:16" ht="51" hidden="1">
      <c r="A5503" s="261" t="s">
        <v>565</v>
      </c>
      <c r="B5503" s="89"/>
      <c r="C5503" s="262" t="s">
        <v>615</v>
      </c>
      <c r="D5503" s="84">
        <v>43672</v>
      </c>
      <c r="E5503" s="85" t="s">
        <v>10115</v>
      </c>
      <c r="F5503" s="85" t="s">
        <v>3</v>
      </c>
      <c r="G5503" s="85">
        <v>1762599</v>
      </c>
      <c r="H5503" s="89"/>
      <c r="I5503" s="263" t="s">
        <v>11648</v>
      </c>
      <c r="J5503" s="89"/>
      <c r="K5503" s="89"/>
      <c r="L5503" s="89"/>
      <c r="M5503" s="89"/>
      <c r="N5503" s="264">
        <v>0</v>
      </c>
      <c r="O5503" s="264">
        <v>230</v>
      </c>
      <c r="P5503" s="89" t="s">
        <v>670</v>
      </c>
    </row>
    <row r="5504" spans="1:16" ht="51" hidden="1">
      <c r="A5504" s="261">
        <v>48</v>
      </c>
      <c r="B5504" s="89"/>
      <c r="C5504" s="262" t="s">
        <v>50</v>
      </c>
      <c r="D5504" s="84">
        <v>43672</v>
      </c>
      <c r="E5504" s="85" t="s">
        <v>10116</v>
      </c>
      <c r="F5504" s="85" t="s">
        <v>3</v>
      </c>
      <c r="G5504" s="85">
        <v>1762595</v>
      </c>
      <c r="H5504" s="89"/>
      <c r="I5504" s="263" t="s">
        <v>11649</v>
      </c>
      <c r="J5504" s="89"/>
      <c r="K5504" s="89"/>
      <c r="L5504" s="89"/>
      <c r="M5504" s="89"/>
      <c r="N5504" s="264">
        <v>0</v>
      </c>
      <c r="O5504" s="264">
        <v>19955.939999999999</v>
      </c>
      <c r="P5504" s="89" t="s">
        <v>670</v>
      </c>
    </row>
    <row r="5505" spans="1:16" ht="51" hidden="1">
      <c r="A5505" s="261" t="s">
        <v>565</v>
      </c>
      <c r="B5505" s="89"/>
      <c r="C5505" s="262" t="s">
        <v>615</v>
      </c>
      <c r="D5505" s="84">
        <v>43672</v>
      </c>
      <c r="E5505" s="85" t="s">
        <v>10117</v>
      </c>
      <c r="F5505" s="85" t="s">
        <v>3</v>
      </c>
      <c r="G5505" s="85">
        <v>1762710</v>
      </c>
      <c r="H5505" s="89"/>
      <c r="I5505" s="263" t="s">
        <v>11650</v>
      </c>
      <c r="J5505" s="89"/>
      <c r="K5505" s="89"/>
      <c r="L5505" s="89"/>
      <c r="M5505" s="89"/>
      <c r="N5505" s="264">
        <v>0</v>
      </c>
      <c r="O5505" s="264">
        <v>90.600000000000009</v>
      </c>
      <c r="P5505" s="89" t="s">
        <v>670</v>
      </c>
    </row>
    <row r="5506" spans="1:16" ht="51" hidden="1">
      <c r="A5506" s="261" t="s">
        <v>565</v>
      </c>
      <c r="B5506" s="89"/>
      <c r="C5506" s="262" t="s">
        <v>615</v>
      </c>
      <c r="D5506" s="84">
        <v>43672</v>
      </c>
      <c r="E5506" s="85" t="s">
        <v>10118</v>
      </c>
      <c r="F5506" s="85" t="s">
        <v>3</v>
      </c>
      <c r="G5506" s="85">
        <v>1762709</v>
      </c>
      <c r="H5506" s="89"/>
      <c r="I5506" s="263" t="s">
        <v>11651</v>
      </c>
      <c r="J5506" s="89"/>
      <c r="K5506" s="89"/>
      <c r="L5506" s="89"/>
      <c r="M5506" s="89"/>
      <c r="N5506" s="264">
        <v>0</v>
      </c>
      <c r="O5506" s="264">
        <v>319.90000000000003</v>
      </c>
      <c r="P5506" s="89" t="s">
        <v>670</v>
      </c>
    </row>
    <row r="5507" spans="1:16" ht="51" hidden="1">
      <c r="A5507" s="261" t="s">
        <v>565</v>
      </c>
      <c r="B5507" s="89"/>
      <c r="C5507" s="262" t="s">
        <v>615</v>
      </c>
      <c r="D5507" s="84">
        <v>43672</v>
      </c>
      <c r="E5507" s="85" t="s">
        <v>10119</v>
      </c>
      <c r="F5507" s="85" t="s">
        <v>3</v>
      </c>
      <c r="G5507" s="85">
        <v>1762708</v>
      </c>
      <c r="H5507" s="89"/>
      <c r="I5507" s="263" t="s">
        <v>11652</v>
      </c>
      <c r="J5507" s="89"/>
      <c r="K5507" s="89"/>
      <c r="L5507" s="89"/>
      <c r="M5507" s="89"/>
      <c r="N5507" s="264">
        <v>0</v>
      </c>
      <c r="O5507" s="264">
        <v>120</v>
      </c>
      <c r="P5507" s="89" t="s">
        <v>670</v>
      </c>
    </row>
    <row r="5508" spans="1:16" ht="63.75" hidden="1">
      <c r="A5508" s="261">
        <v>660</v>
      </c>
      <c r="B5508" s="89"/>
      <c r="C5508" s="262" t="s">
        <v>188</v>
      </c>
      <c r="D5508" s="84">
        <v>43672</v>
      </c>
      <c r="E5508" s="85" t="s">
        <v>10120</v>
      </c>
      <c r="F5508" s="85" t="s">
        <v>3</v>
      </c>
      <c r="G5508" s="85">
        <v>1762699</v>
      </c>
      <c r="H5508" s="89"/>
      <c r="I5508" s="263" t="s">
        <v>11653</v>
      </c>
      <c r="J5508" s="89"/>
      <c r="K5508" s="89"/>
      <c r="L5508" s="89"/>
      <c r="M5508" s="89"/>
      <c r="N5508" s="264">
        <v>0</v>
      </c>
      <c r="O5508" s="264">
        <v>9.2000000000000011</v>
      </c>
      <c r="P5508" s="89" t="s">
        <v>670</v>
      </c>
    </row>
    <row r="5509" spans="1:16" ht="63.75" hidden="1">
      <c r="A5509" s="261">
        <v>660</v>
      </c>
      <c r="B5509" s="89"/>
      <c r="C5509" s="262" t="s">
        <v>188</v>
      </c>
      <c r="D5509" s="84">
        <v>43672</v>
      </c>
      <c r="E5509" s="85" t="s">
        <v>10121</v>
      </c>
      <c r="F5509" s="85" t="s">
        <v>3</v>
      </c>
      <c r="G5509" s="85">
        <v>1762693</v>
      </c>
      <c r="H5509" s="89"/>
      <c r="I5509" s="263" t="s">
        <v>11654</v>
      </c>
      <c r="J5509" s="89"/>
      <c r="K5509" s="89"/>
      <c r="L5509" s="89"/>
      <c r="M5509" s="89"/>
      <c r="N5509" s="264">
        <v>0</v>
      </c>
      <c r="O5509" s="264">
        <v>607</v>
      </c>
      <c r="P5509" s="89" t="s">
        <v>670</v>
      </c>
    </row>
    <row r="5510" spans="1:16" ht="63.75" hidden="1">
      <c r="A5510" s="261">
        <v>340</v>
      </c>
      <c r="B5510" s="89"/>
      <c r="C5510" s="262" t="s">
        <v>147</v>
      </c>
      <c r="D5510" s="84">
        <v>43672</v>
      </c>
      <c r="E5510" s="85" t="s">
        <v>10122</v>
      </c>
      <c r="F5510" s="85" t="s">
        <v>3</v>
      </c>
      <c r="G5510" s="85">
        <v>1762694</v>
      </c>
      <c r="H5510" s="89"/>
      <c r="I5510" s="263" t="s">
        <v>11655</v>
      </c>
      <c r="J5510" s="89"/>
      <c r="K5510" s="89"/>
      <c r="L5510" s="89"/>
      <c r="M5510" s="89"/>
      <c r="N5510" s="264">
        <v>0</v>
      </c>
      <c r="O5510" s="264">
        <v>896</v>
      </c>
      <c r="P5510" s="89" t="s">
        <v>670</v>
      </c>
    </row>
    <row r="5511" spans="1:16" ht="63.75" hidden="1">
      <c r="A5511" s="261">
        <v>660</v>
      </c>
      <c r="B5511" s="89"/>
      <c r="C5511" s="262" t="s">
        <v>188</v>
      </c>
      <c r="D5511" s="84">
        <v>43672</v>
      </c>
      <c r="E5511" s="85" t="s">
        <v>10123</v>
      </c>
      <c r="F5511" s="85" t="s">
        <v>3</v>
      </c>
      <c r="G5511" s="85">
        <v>1762695</v>
      </c>
      <c r="H5511" s="89"/>
      <c r="I5511" s="263" t="s">
        <v>11656</v>
      </c>
      <c r="J5511" s="89"/>
      <c r="K5511" s="89"/>
      <c r="L5511" s="89"/>
      <c r="M5511" s="89"/>
      <c r="N5511" s="264">
        <v>0</v>
      </c>
      <c r="O5511" s="264">
        <v>10.8</v>
      </c>
      <c r="P5511" s="89" t="s">
        <v>670</v>
      </c>
    </row>
    <row r="5512" spans="1:16" ht="63.75" hidden="1">
      <c r="A5512" s="261">
        <v>340</v>
      </c>
      <c r="B5512" s="89"/>
      <c r="C5512" s="262" t="s">
        <v>147</v>
      </c>
      <c r="D5512" s="84">
        <v>43672</v>
      </c>
      <c r="E5512" s="85" t="s">
        <v>10124</v>
      </c>
      <c r="F5512" s="85" t="s">
        <v>3</v>
      </c>
      <c r="G5512" s="85">
        <v>1762696</v>
      </c>
      <c r="H5512" s="89"/>
      <c r="I5512" s="263" t="s">
        <v>11657</v>
      </c>
      <c r="J5512" s="89"/>
      <c r="K5512" s="89"/>
      <c r="L5512" s="89"/>
      <c r="M5512" s="89"/>
      <c r="N5512" s="264">
        <v>0</v>
      </c>
      <c r="O5512" s="264">
        <v>3300</v>
      </c>
      <c r="P5512" s="89" t="s">
        <v>670</v>
      </c>
    </row>
    <row r="5513" spans="1:16" ht="63.75" hidden="1">
      <c r="A5513" s="261">
        <v>660</v>
      </c>
      <c r="B5513" s="89"/>
      <c r="C5513" s="262" t="s">
        <v>188</v>
      </c>
      <c r="D5513" s="84">
        <v>43672</v>
      </c>
      <c r="E5513" s="85" t="s">
        <v>10125</v>
      </c>
      <c r="F5513" s="85" t="s">
        <v>3</v>
      </c>
      <c r="G5513" s="85">
        <v>1762697</v>
      </c>
      <c r="H5513" s="89"/>
      <c r="I5513" s="263" t="s">
        <v>11658</v>
      </c>
      <c r="J5513" s="89"/>
      <c r="K5513" s="89"/>
      <c r="L5513" s="89"/>
      <c r="M5513" s="89"/>
      <c r="N5513" s="264">
        <v>0</v>
      </c>
      <c r="O5513" s="264">
        <v>138.02000000000001</v>
      </c>
      <c r="P5513" s="89" t="s">
        <v>670</v>
      </c>
    </row>
    <row r="5514" spans="1:16" ht="38.25" hidden="1">
      <c r="A5514" s="261">
        <v>526</v>
      </c>
      <c r="B5514" s="89"/>
      <c r="C5514" s="262" t="s">
        <v>610</v>
      </c>
      <c r="D5514" s="84">
        <v>43675</v>
      </c>
      <c r="E5514" s="85" t="s">
        <v>10126</v>
      </c>
      <c r="F5514" s="85" t="s">
        <v>3</v>
      </c>
      <c r="G5514" s="85">
        <v>1763288</v>
      </c>
      <c r="H5514" s="89"/>
      <c r="I5514" s="263" t="s">
        <v>11659</v>
      </c>
      <c r="J5514" s="89"/>
      <c r="K5514" s="89"/>
      <c r="L5514" s="89"/>
      <c r="M5514" s="89"/>
      <c r="N5514" s="264">
        <v>0</v>
      </c>
      <c r="O5514" s="264">
        <v>22</v>
      </c>
      <c r="P5514" s="89" t="s">
        <v>670</v>
      </c>
    </row>
    <row r="5515" spans="1:16" ht="38.25" hidden="1">
      <c r="A5515" s="261">
        <v>526</v>
      </c>
      <c r="B5515" s="89"/>
      <c r="C5515" s="262" t="s">
        <v>610</v>
      </c>
      <c r="D5515" s="84">
        <v>43675</v>
      </c>
      <c r="E5515" s="85" t="s">
        <v>10127</v>
      </c>
      <c r="F5515" s="85" t="s">
        <v>3</v>
      </c>
      <c r="G5515" s="85">
        <v>1763287</v>
      </c>
      <c r="H5515" s="89"/>
      <c r="I5515" s="263" t="s">
        <v>11660</v>
      </c>
      <c r="J5515" s="89"/>
      <c r="K5515" s="89"/>
      <c r="L5515" s="89"/>
      <c r="M5515" s="89"/>
      <c r="N5515" s="264">
        <v>0</v>
      </c>
      <c r="O5515" s="264">
        <v>22</v>
      </c>
      <c r="P5515" s="89" t="s">
        <v>670</v>
      </c>
    </row>
    <row r="5516" spans="1:16" ht="51" hidden="1">
      <c r="A5516" s="261">
        <v>526</v>
      </c>
      <c r="B5516" s="89"/>
      <c r="C5516" s="262" t="s">
        <v>610</v>
      </c>
      <c r="D5516" s="84">
        <v>43675</v>
      </c>
      <c r="E5516" s="85" t="s">
        <v>10128</v>
      </c>
      <c r="F5516" s="85" t="s">
        <v>3</v>
      </c>
      <c r="G5516" s="85">
        <v>1763286</v>
      </c>
      <c r="H5516" s="89"/>
      <c r="I5516" s="263" t="s">
        <v>11661</v>
      </c>
      <c r="J5516" s="89"/>
      <c r="K5516" s="89"/>
      <c r="L5516" s="89"/>
      <c r="M5516" s="89"/>
      <c r="N5516" s="264">
        <v>0</v>
      </c>
      <c r="O5516" s="264">
        <v>22</v>
      </c>
      <c r="P5516" s="89" t="s">
        <v>670</v>
      </c>
    </row>
    <row r="5517" spans="1:16" ht="38.25" hidden="1">
      <c r="A5517" s="261" t="s">
        <v>565</v>
      </c>
      <c r="B5517" s="89"/>
      <c r="C5517" s="262" t="s">
        <v>615</v>
      </c>
      <c r="D5517" s="84">
        <v>43675</v>
      </c>
      <c r="E5517" s="85" t="s">
        <v>10129</v>
      </c>
      <c r="F5517" s="85" t="s">
        <v>3</v>
      </c>
      <c r="G5517" s="85">
        <v>1763284</v>
      </c>
      <c r="H5517" s="89"/>
      <c r="I5517" s="263" t="s">
        <v>11662</v>
      </c>
      <c r="J5517" s="89"/>
      <c r="K5517" s="89"/>
      <c r="L5517" s="89"/>
      <c r="M5517" s="89"/>
      <c r="N5517" s="264">
        <v>0</v>
      </c>
      <c r="O5517" s="264">
        <v>3000</v>
      </c>
      <c r="P5517" s="89" t="s">
        <v>670</v>
      </c>
    </row>
    <row r="5518" spans="1:16" ht="51" hidden="1">
      <c r="A5518" s="261">
        <v>46</v>
      </c>
      <c r="B5518" s="89"/>
      <c r="C5518" s="262" t="s">
        <v>48</v>
      </c>
      <c r="D5518" s="84">
        <v>43675</v>
      </c>
      <c r="E5518" s="85" t="s">
        <v>10130</v>
      </c>
      <c r="F5518" s="85" t="s">
        <v>3</v>
      </c>
      <c r="G5518" s="85">
        <v>1763264</v>
      </c>
      <c r="H5518" s="89"/>
      <c r="I5518" s="263" t="s">
        <v>11663</v>
      </c>
      <c r="J5518" s="89"/>
      <c r="K5518" s="89"/>
      <c r="L5518" s="89"/>
      <c r="M5518" s="89"/>
      <c r="N5518" s="264">
        <v>0</v>
      </c>
      <c r="O5518" s="264">
        <v>1500</v>
      </c>
      <c r="P5518" s="89" t="s">
        <v>670</v>
      </c>
    </row>
    <row r="5519" spans="1:16" ht="51" hidden="1">
      <c r="A5519" s="261" t="s">
        <v>565</v>
      </c>
      <c r="B5519" s="89"/>
      <c r="C5519" s="262" t="s">
        <v>615</v>
      </c>
      <c r="D5519" s="84">
        <v>43675</v>
      </c>
      <c r="E5519" s="85" t="s">
        <v>10131</v>
      </c>
      <c r="F5519" s="85" t="s">
        <v>3</v>
      </c>
      <c r="G5519" s="85">
        <v>1763252</v>
      </c>
      <c r="H5519" s="89"/>
      <c r="I5519" s="263" t="s">
        <v>738</v>
      </c>
      <c r="J5519" s="89"/>
      <c r="K5519" s="89"/>
      <c r="L5519" s="89"/>
      <c r="M5519" s="89"/>
      <c r="N5519" s="264">
        <v>0</v>
      </c>
      <c r="O5519" s="264">
        <v>700</v>
      </c>
      <c r="P5519" s="89" t="s">
        <v>670</v>
      </c>
    </row>
    <row r="5520" spans="1:16" ht="51" hidden="1">
      <c r="A5520" s="261" t="s">
        <v>565</v>
      </c>
      <c r="B5520" s="89"/>
      <c r="C5520" s="262" t="s">
        <v>615</v>
      </c>
      <c r="D5520" s="84">
        <v>43675</v>
      </c>
      <c r="E5520" s="85" t="s">
        <v>10132</v>
      </c>
      <c r="F5520" s="85" t="s">
        <v>3</v>
      </c>
      <c r="G5520" s="85">
        <v>1763251</v>
      </c>
      <c r="H5520" s="89"/>
      <c r="I5520" s="263" t="s">
        <v>11664</v>
      </c>
      <c r="J5520" s="89"/>
      <c r="K5520" s="89"/>
      <c r="L5520" s="89"/>
      <c r="M5520" s="89"/>
      <c r="N5520" s="264">
        <v>0</v>
      </c>
      <c r="O5520" s="264">
        <v>445</v>
      </c>
      <c r="P5520" s="89" t="s">
        <v>670</v>
      </c>
    </row>
    <row r="5521" spans="1:16" ht="51" hidden="1">
      <c r="A5521" s="261">
        <v>203</v>
      </c>
      <c r="B5521" s="89"/>
      <c r="C5521" s="262" t="s">
        <v>96</v>
      </c>
      <c r="D5521" s="84">
        <v>43675</v>
      </c>
      <c r="E5521" s="85" t="s">
        <v>10133</v>
      </c>
      <c r="F5521" s="85" t="s">
        <v>3</v>
      </c>
      <c r="G5521" s="85">
        <v>1763246</v>
      </c>
      <c r="H5521" s="89"/>
      <c r="I5521" s="263" t="s">
        <v>11665</v>
      </c>
      <c r="J5521" s="89"/>
      <c r="K5521" s="89"/>
      <c r="L5521" s="89"/>
      <c r="M5521" s="89"/>
      <c r="N5521" s="264">
        <v>0</v>
      </c>
      <c r="O5521" s="264">
        <v>371</v>
      </c>
      <c r="P5521" s="89" t="s">
        <v>670</v>
      </c>
    </row>
    <row r="5522" spans="1:16" ht="63.75" hidden="1">
      <c r="A5522" s="261">
        <v>48</v>
      </c>
      <c r="B5522" s="89"/>
      <c r="C5522" s="262" t="s">
        <v>50</v>
      </c>
      <c r="D5522" s="84">
        <v>43675</v>
      </c>
      <c r="E5522" s="85" t="s">
        <v>10134</v>
      </c>
      <c r="F5522" s="85" t="s">
        <v>3</v>
      </c>
      <c r="G5522" s="85">
        <v>1763221</v>
      </c>
      <c r="H5522" s="89"/>
      <c r="I5522" s="263" t="s">
        <v>11666</v>
      </c>
      <c r="J5522" s="89"/>
      <c r="K5522" s="89"/>
      <c r="L5522" s="89"/>
      <c r="M5522" s="89"/>
      <c r="N5522" s="264">
        <v>0</v>
      </c>
      <c r="O5522" s="264">
        <v>669.95</v>
      </c>
      <c r="P5522" s="89" t="s">
        <v>670</v>
      </c>
    </row>
    <row r="5523" spans="1:16" ht="51" hidden="1">
      <c r="A5523" s="261">
        <v>526</v>
      </c>
      <c r="B5523" s="89"/>
      <c r="C5523" s="262" t="s">
        <v>610</v>
      </c>
      <c r="D5523" s="84">
        <v>43675</v>
      </c>
      <c r="E5523" s="85" t="s">
        <v>10135</v>
      </c>
      <c r="F5523" s="85" t="s">
        <v>3</v>
      </c>
      <c r="G5523" s="85">
        <v>1763219</v>
      </c>
      <c r="H5523" s="89"/>
      <c r="I5523" s="263" t="s">
        <v>9090</v>
      </c>
      <c r="J5523" s="89"/>
      <c r="K5523" s="89"/>
      <c r="L5523" s="89"/>
      <c r="M5523" s="89"/>
      <c r="N5523" s="264">
        <v>0</v>
      </c>
      <c r="O5523" s="264">
        <v>40</v>
      </c>
      <c r="P5523" s="89" t="s">
        <v>670</v>
      </c>
    </row>
    <row r="5524" spans="1:16" ht="51" hidden="1">
      <c r="A5524" s="261" t="s">
        <v>565</v>
      </c>
      <c r="B5524" s="89"/>
      <c r="C5524" s="262" t="s">
        <v>615</v>
      </c>
      <c r="D5524" s="84">
        <v>43675</v>
      </c>
      <c r="E5524" s="85" t="s">
        <v>10136</v>
      </c>
      <c r="F5524" s="85" t="s">
        <v>3</v>
      </c>
      <c r="G5524" s="85">
        <v>1763218</v>
      </c>
      <c r="H5524" s="89"/>
      <c r="I5524" s="263" t="s">
        <v>11667</v>
      </c>
      <c r="J5524" s="89"/>
      <c r="K5524" s="89"/>
      <c r="L5524" s="89"/>
      <c r="M5524" s="89"/>
      <c r="N5524" s="264">
        <v>0</v>
      </c>
      <c r="O5524" s="264">
        <v>16260.18</v>
      </c>
      <c r="P5524" s="89" t="s">
        <v>670</v>
      </c>
    </row>
    <row r="5525" spans="1:16" ht="51" hidden="1">
      <c r="A5525" s="261">
        <v>234</v>
      </c>
      <c r="B5525" s="89"/>
      <c r="C5525" s="262" t="s">
        <v>644</v>
      </c>
      <c r="D5525" s="84">
        <v>43675</v>
      </c>
      <c r="E5525" s="85" t="s">
        <v>10137</v>
      </c>
      <c r="F5525" s="85" t="s">
        <v>3</v>
      </c>
      <c r="G5525" s="85">
        <v>1763216</v>
      </c>
      <c r="H5525" s="89"/>
      <c r="I5525" s="263" t="s">
        <v>11668</v>
      </c>
      <c r="J5525" s="89"/>
      <c r="K5525" s="89"/>
      <c r="L5525" s="89"/>
      <c r="M5525" s="89"/>
      <c r="N5525" s="264">
        <v>0</v>
      </c>
      <c r="O5525" s="264">
        <v>24.5</v>
      </c>
      <c r="P5525" s="89" t="s">
        <v>670</v>
      </c>
    </row>
    <row r="5526" spans="1:16" ht="51" hidden="1">
      <c r="A5526" s="261">
        <v>234</v>
      </c>
      <c r="B5526" s="89"/>
      <c r="C5526" s="262" t="s">
        <v>644</v>
      </c>
      <c r="D5526" s="84">
        <v>43675</v>
      </c>
      <c r="E5526" s="85" t="s">
        <v>10138</v>
      </c>
      <c r="F5526" s="85" t="s">
        <v>3</v>
      </c>
      <c r="G5526" s="85">
        <v>1763215</v>
      </c>
      <c r="H5526" s="89"/>
      <c r="I5526" s="263" t="s">
        <v>11669</v>
      </c>
      <c r="J5526" s="89"/>
      <c r="K5526" s="89"/>
      <c r="L5526" s="89"/>
      <c r="M5526" s="89"/>
      <c r="N5526" s="264">
        <v>0</v>
      </c>
      <c r="O5526" s="264">
        <v>514.97</v>
      </c>
      <c r="P5526" s="89" t="s">
        <v>670</v>
      </c>
    </row>
    <row r="5527" spans="1:16" ht="51" hidden="1">
      <c r="A5527" s="261">
        <v>660</v>
      </c>
      <c r="B5527" s="89"/>
      <c r="C5527" s="262" t="s">
        <v>188</v>
      </c>
      <c r="D5527" s="84">
        <v>43675</v>
      </c>
      <c r="E5527" s="85" t="s">
        <v>10139</v>
      </c>
      <c r="F5527" s="85" t="s">
        <v>3</v>
      </c>
      <c r="G5527" s="85">
        <v>1763214</v>
      </c>
      <c r="H5527" s="89"/>
      <c r="I5527" s="263" t="s">
        <v>11670</v>
      </c>
      <c r="J5527" s="89"/>
      <c r="K5527" s="89"/>
      <c r="L5527" s="89"/>
      <c r="M5527" s="89"/>
      <c r="N5527" s="264">
        <v>0</v>
      </c>
      <c r="O5527" s="264">
        <v>193</v>
      </c>
      <c r="P5527" s="89" t="s">
        <v>670</v>
      </c>
    </row>
    <row r="5528" spans="1:16" ht="51" hidden="1">
      <c r="A5528" s="261">
        <v>46</v>
      </c>
      <c r="B5528" s="89"/>
      <c r="C5528" s="262" t="s">
        <v>48</v>
      </c>
      <c r="D5528" s="84">
        <v>43675</v>
      </c>
      <c r="E5528" s="85" t="s">
        <v>10140</v>
      </c>
      <c r="F5528" s="85" t="s">
        <v>3</v>
      </c>
      <c r="G5528" s="85">
        <v>1763211</v>
      </c>
      <c r="H5528" s="89"/>
      <c r="I5528" s="263" t="s">
        <v>11671</v>
      </c>
      <c r="J5528" s="89"/>
      <c r="K5528" s="89"/>
      <c r="L5528" s="89"/>
      <c r="M5528" s="89"/>
      <c r="N5528" s="264">
        <v>0</v>
      </c>
      <c r="O5528" s="264">
        <v>5000</v>
      </c>
      <c r="P5528" s="89" t="s">
        <v>670</v>
      </c>
    </row>
    <row r="5529" spans="1:16" ht="51" hidden="1">
      <c r="A5529" s="261">
        <v>46</v>
      </c>
      <c r="B5529" s="89"/>
      <c r="C5529" s="262" t="s">
        <v>48</v>
      </c>
      <c r="D5529" s="84">
        <v>43675</v>
      </c>
      <c r="E5529" s="85" t="s">
        <v>10141</v>
      </c>
      <c r="F5529" s="85" t="s">
        <v>3</v>
      </c>
      <c r="G5529" s="85">
        <v>1763210</v>
      </c>
      <c r="H5529" s="89"/>
      <c r="I5529" s="263" t="s">
        <v>11672</v>
      </c>
      <c r="J5529" s="89"/>
      <c r="K5529" s="89"/>
      <c r="L5529" s="89"/>
      <c r="M5529" s="89"/>
      <c r="N5529" s="264">
        <v>0</v>
      </c>
      <c r="O5529" s="264">
        <v>15000</v>
      </c>
      <c r="P5529" s="89" t="s">
        <v>670</v>
      </c>
    </row>
    <row r="5530" spans="1:16" ht="51" hidden="1">
      <c r="A5530" s="261" t="s">
        <v>565</v>
      </c>
      <c r="B5530" s="89"/>
      <c r="C5530" s="262" t="s">
        <v>615</v>
      </c>
      <c r="D5530" s="84">
        <v>43675</v>
      </c>
      <c r="E5530" s="85" t="s">
        <v>10142</v>
      </c>
      <c r="F5530" s="85" t="s">
        <v>3</v>
      </c>
      <c r="G5530" s="85">
        <v>1763351</v>
      </c>
      <c r="H5530" s="89"/>
      <c r="I5530" s="263" t="s">
        <v>11673</v>
      </c>
      <c r="J5530" s="89"/>
      <c r="K5530" s="89"/>
      <c r="L5530" s="89"/>
      <c r="M5530" s="89"/>
      <c r="N5530" s="264">
        <v>0</v>
      </c>
      <c r="O5530" s="264">
        <v>225.70000000000002</v>
      </c>
      <c r="P5530" s="89" t="s">
        <v>670</v>
      </c>
    </row>
    <row r="5531" spans="1:16" ht="51" hidden="1">
      <c r="A5531" s="261">
        <v>46</v>
      </c>
      <c r="B5531" s="89"/>
      <c r="C5531" s="262" t="s">
        <v>48</v>
      </c>
      <c r="D5531" s="84">
        <v>43675</v>
      </c>
      <c r="E5531" s="85" t="s">
        <v>10143</v>
      </c>
      <c r="F5531" s="85" t="s">
        <v>3</v>
      </c>
      <c r="G5531" s="85">
        <v>1763314</v>
      </c>
      <c r="H5531" s="89"/>
      <c r="I5531" s="263" t="s">
        <v>11674</v>
      </c>
      <c r="J5531" s="89"/>
      <c r="K5531" s="89"/>
      <c r="L5531" s="89"/>
      <c r="M5531" s="89"/>
      <c r="N5531" s="264">
        <v>0</v>
      </c>
      <c r="O5531" s="264">
        <v>5000</v>
      </c>
      <c r="P5531" s="89" t="s">
        <v>670</v>
      </c>
    </row>
    <row r="5532" spans="1:16" ht="51" hidden="1">
      <c r="A5532" s="261">
        <v>283</v>
      </c>
      <c r="B5532" s="89"/>
      <c r="C5532" s="262" t="s">
        <v>125</v>
      </c>
      <c r="D5532" s="84">
        <v>43675</v>
      </c>
      <c r="E5532" s="85" t="s">
        <v>10144</v>
      </c>
      <c r="F5532" s="85" t="s">
        <v>3</v>
      </c>
      <c r="G5532" s="85">
        <v>1763313</v>
      </c>
      <c r="H5532" s="89"/>
      <c r="I5532" s="263" t="s">
        <v>11675</v>
      </c>
      <c r="J5532" s="89"/>
      <c r="K5532" s="89"/>
      <c r="L5532" s="89"/>
      <c r="M5532" s="89"/>
      <c r="N5532" s="264">
        <v>0</v>
      </c>
      <c r="O5532" s="264">
        <v>509.2</v>
      </c>
      <c r="P5532" s="89" t="s">
        <v>670</v>
      </c>
    </row>
    <row r="5533" spans="1:16" ht="51" hidden="1">
      <c r="A5533" s="261">
        <v>283</v>
      </c>
      <c r="B5533" s="89"/>
      <c r="C5533" s="262" t="s">
        <v>125</v>
      </c>
      <c r="D5533" s="84">
        <v>43675</v>
      </c>
      <c r="E5533" s="85" t="s">
        <v>10145</v>
      </c>
      <c r="F5533" s="85" t="s">
        <v>3</v>
      </c>
      <c r="G5533" s="85">
        <v>1763312</v>
      </c>
      <c r="H5533" s="89"/>
      <c r="I5533" s="263" t="s">
        <v>11676</v>
      </c>
      <c r="J5533" s="89"/>
      <c r="K5533" s="89"/>
      <c r="L5533" s="89"/>
      <c r="M5533" s="89"/>
      <c r="N5533" s="264">
        <v>0</v>
      </c>
      <c r="O5533" s="264">
        <v>92.2</v>
      </c>
      <c r="P5533" s="89" t="s">
        <v>670</v>
      </c>
    </row>
    <row r="5534" spans="1:16" ht="51" hidden="1">
      <c r="A5534" s="261" t="s">
        <v>565</v>
      </c>
      <c r="B5534" s="89"/>
      <c r="C5534" s="262" t="s">
        <v>615</v>
      </c>
      <c r="D5534" s="84">
        <v>43675</v>
      </c>
      <c r="E5534" s="85" t="s">
        <v>10146</v>
      </c>
      <c r="F5534" s="85" t="s">
        <v>3</v>
      </c>
      <c r="G5534" s="85">
        <v>1763311</v>
      </c>
      <c r="H5534" s="89"/>
      <c r="I5534" s="263" t="s">
        <v>11677</v>
      </c>
      <c r="J5534" s="89"/>
      <c r="K5534" s="89"/>
      <c r="L5534" s="89"/>
      <c r="M5534" s="89"/>
      <c r="N5534" s="264">
        <v>0</v>
      </c>
      <c r="O5534" s="264">
        <v>1317.18</v>
      </c>
      <c r="P5534" s="89" t="s">
        <v>670</v>
      </c>
    </row>
    <row r="5535" spans="1:16" ht="38.25" hidden="1">
      <c r="A5535" s="261">
        <v>526</v>
      </c>
      <c r="B5535" s="89"/>
      <c r="C5535" s="262" t="s">
        <v>610</v>
      </c>
      <c r="D5535" s="84">
        <v>43675</v>
      </c>
      <c r="E5535" s="85" t="s">
        <v>10147</v>
      </c>
      <c r="F5535" s="85" t="s">
        <v>3</v>
      </c>
      <c r="G5535" s="85">
        <v>1763308</v>
      </c>
      <c r="H5535" s="89"/>
      <c r="I5535" s="263" t="s">
        <v>11678</v>
      </c>
      <c r="J5535" s="89"/>
      <c r="K5535" s="89"/>
      <c r="L5535" s="89"/>
      <c r="M5535" s="89"/>
      <c r="N5535" s="264">
        <v>0</v>
      </c>
      <c r="O5535" s="264">
        <v>22</v>
      </c>
      <c r="P5535" s="89" t="s">
        <v>670</v>
      </c>
    </row>
    <row r="5536" spans="1:16" ht="51" hidden="1">
      <c r="A5536" s="261">
        <v>16</v>
      </c>
      <c r="B5536" s="89"/>
      <c r="C5536" s="262" t="s">
        <v>43</v>
      </c>
      <c r="D5536" s="84">
        <v>43675</v>
      </c>
      <c r="E5536" s="85" t="s">
        <v>10148</v>
      </c>
      <c r="F5536" s="85" t="s">
        <v>3</v>
      </c>
      <c r="G5536" s="85">
        <v>1763307</v>
      </c>
      <c r="H5536" s="89"/>
      <c r="I5536" s="263" t="s">
        <v>11679</v>
      </c>
      <c r="J5536" s="89"/>
      <c r="K5536" s="89"/>
      <c r="L5536" s="89"/>
      <c r="M5536" s="89"/>
      <c r="N5536" s="264">
        <v>0</v>
      </c>
      <c r="O5536" s="264">
        <v>90</v>
      </c>
      <c r="P5536" s="89" t="s">
        <v>670</v>
      </c>
    </row>
    <row r="5537" spans="1:16" ht="38.25" hidden="1">
      <c r="A5537" s="261">
        <v>526</v>
      </c>
      <c r="B5537" s="89"/>
      <c r="C5537" s="262" t="s">
        <v>610</v>
      </c>
      <c r="D5537" s="84">
        <v>43675</v>
      </c>
      <c r="E5537" s="85" t="s">
        <v>10149</v>
      </c>
      <c r="F5537" s="85" t="s">
        <v>3</v>
      </c>
      <c r="G5537" s="85">
        <v>1763306</v>
      </c>
      <c r="H5537" s="89"/>
      <c r="I5537" s="263" t="s">
        <v>11680</v>
      </c>
      <c r="J5537" s="89"/>
      <c r="K5537" s="89"/>
      <c r="L5537" s="89"/>
      <c r="M5537" s="89"/>
      <c r="N5537" s="264">
        <v>0</v>
      </c>
      <c r="O5537" s="264">
        <v>22</v>
      </c>
      <c r="P5537" s="89" t="s">
        <v>670</v>
      </c>
    </row>
    <row r="5538" spans="1:16" ht="38.25" hidden="1">
      <c r="A5538" s="261">
        <v>526</v>
      </c>
      <c r="B5538" s="89"/>
      <c r="C5538" s="262" t="s">
        <v>610</v>
      </c>
      <c r="D5538" s="84">
        <v>43675</v>
      </c>
      <c r="E5538" s="85" t="s">
        <v>10150</v>
      </c>
      <c r="F5538" s="85" t="s">
        <v>3</v>
      </c>
      <c r="G5538" s="85">
        <v>1763305</v>
      </c>
      <c r="H5538" s="89"/>
      <c r="I5538" s="263" t="s">
        <v>11681</v>
      </c>
      <c r="J5538" s="89"/>
      <c r="K5538" s="89"/>
      <c r="L5538" s="89"/>
      <c r="M5538" s="89"/>
      <c r="N5538" s="264">
        <v>0</v>
      </c>
      <c r="O5538" s="264">
        <v>22</v>
      </c>
      <c r="P5538" s="89" t="s">
        <v>670</v>
      </c>
    </row>
    <row r="5539" spans="1:16" ht="38.25" hidden="1">
      <c r="A5539" s="261">
        <v>526</v>
      </c>
      <c r="B5539" s="89"/>
      <c r="C5539" s="262" t="s">
        <v>610</v>
      </c>
      <c r="D5539" s="84">
        <v>43675</v>
      </c>
      <c r="E5539" s="85" t="s">
        <v>10151</v>
      </c>
      <c r="F5539" s="85" t="s">
        <v>3</v>
      </c>
      <c r="G5539" s="85">
        <v>1763304</v>
      </c>
      <c r="H5539" s="89"/>
      <c r="I5539" s="263" t="s">
        <v>11682</v>
      </c>
      <c r="J5539" s="89"/>
      <c r="K5539" s="89"/>
      <c r="L5539" s="89"/>
      <c r="M5539" s="89"/>
      <c r="N5539" s="264">
        <v>0</v>
      </c>
      <c r="O5539" s="264">
        <v>22</v>
      </c>
      <c r="P5539" s="89" t="s">
        <v>670</v>
      </c>
    </row>
    <row r="5540" spans="1:16" ht="51" hidden="1">
      <c r="A5540" s="261">
        <v>212</v>
      </c>
      <c r="B5540" s="89"/>
      <c r="C5540" s="262" t="s">
        <v>100</v>
      </c>
      <c r="D5540" s="84">
        <v>43675</v>
      </c>
      <c r="E5540" s="85" t="s">
        <v>10152</v>
      </c>
      <c r="F5540" s="85" t="s">
        <v>3</v>
      </c>
      <c r="G5540" s="85">
        <v>1763302</v>
      </c>
      <c r="H5540" s="89"/>
      <c r="I5540" s="263" t="s">
        <v>11683</v>
      </c>
      <c r="J5540" s="89"/>
      <c r="K5540" s="89"/>
      <c r="L5540" s="89"/>
      <c r="M5540" s="89"/>
      <c r="N5540" s="264">
        <v>0</v>
      </c>
      <c r="O5540" s="264">
        <v>430</v>
      </c>
      <c r="P5540" s="89" t="s">
        <v>670</v>
      </c>
    </row>
    <row r="5541" spans="1:16" ht="51" hidden="1">
      <c r="A5541" s="261">
        <v>16</v>
      </c>
      <c r="B5541" s="89"/>
      <c r="C5541" s="262" t="s">
        <v>43</v>
      </c>
      <c r="D5541" s="84">
        <v>43675</v>
      </c>
      <c r="E5541" s="85" t="s">
        <v>10153</v>
      </c>
      <c r="F5541" s="85" t="s">
        <v>3</v>
      </c>
      <c r="G5541" s="85">
        <v>1763300</v>
      </c>
      <c r="H5541" s="89"/>
      <c r="I5541" s="263" t="s">
        <v>11684</v>
      </c>
      <c r="J5541" s="89"/>
      <c r="K5541" s="89"/>
      <c r="L5541" s="89"/>
      <c r="M5541" s="89"/>
      <c r="N5541" s="264">
        <v>0</v>
      </c>
      <c r="O5541" s="264">
        <v>720</v>
      </c>
      <c r="P5541" s="89" t="s">
        <v>670</v>
      </c>
    </row>
    <row r="5542" spans="1:16" ht="51" hidden="1">
      <c r="A5542" s="261">
        <v>46</v>
      </c>
      <c r="B5542" s="89"/>
      <c r="C5542" s="262" t="s">
        <v>48</v>
      </c>
      <c r="D5542" s="84">
        <v>43675</v>
      </c>
      <c r="E5542" s="85" t="s">
        <v>10154</v>
      </c>
      <c r="F5542" s="85" t="s">
        <v>3</v>
      </c>
      <c r="G5542" s="85">
        <v>1763292</v>
      </c>
      <c r="H5542" s="89"/>
      <c r="I5542" s="263" t="s">
        <v>11685</v>
      </c>
      <c r="J5542" s="89"/>
      <c r="K5542" s="89"/>
      <c r="L5542" s="89"/>
      <c r="M5542" s="89"/>
      <c r="N5542" s="264">
        <v>0</v>
      </c>
      <c r="O5542" s="264">
        <v>373.6</v>
      </c>
      <c r="P5542" s="89" t="s">
        <v>670</v>
      </c>
    </row>
    <row r="5543" spans="1:16" ht="51" hidden="1">
      <c r="A5543" s="261">
        <v>526</v>
      </c>
      <c r="B5543" s="89"/>
      <c r="C5543" s="262" t="s">
        <v>610</v>
      </c>
      <c r="D5543" s="84">
        <v>43675</v>
      </c>
      <c r="E5543" s="85" t="s">
        <v>10155</v>
      </c>
      <c r="F5543" s="85" t="s">
        <v>3</v>
      </c>
      <c r="G5543" s="85">
        <v>1763291</v>
      </c>
      <c r="H5543" s="89"/>
      <c r="I5543" s="263" t="s">
        <v>11686</v>
      </c>
      <c r="J5543" s="89"/>
      <c r="K5543" s="89"/>
      <c r="L5543" s="89"/>
      <c r="M5543" s="89"/>
      <c r="N5543" s="264">
        <v>0</v>
      </c>
      <c r="O5543" s="264">
        <v>22</v>
      </c>
      <c r="P5543" s="89" t="s">
        <v>670</v>
      </c>
    </row>
    <row r="5544" spans="1:16" ht="38.25" hidden="1">
      <c r="A5544" s="261">
        <v>526</v>
      </c>
      <c r="B5544" s="89"/>
      <c r="C5544" s="262" t="s">
        <v>610</v>
      </c>
      <c r="D5544" s="84">
        <v>43675</v>
      </c>
      <c r="E5544" s="85" t="s">
        <v>10156</v>
      </c>
      <c r="F5544" s="85" t="s">
        <v>3</v>
      </c>
      <c r="G5544" s="85">
        <v>1763290</v>
      </c>
      <c r="H5544" s="89"/>
      <c r="I5544" s="263" t="s">
        <v>11687</v>
      </c>
      <c r="J5544" s="89"/>
      <c r="K5544" s="89"/>
      <c r="L5544" s="89"/>
      <c r="M5544" s="89"/>
      <c r="N5544" s="264">
        <v>0</v>
      </c>
      <c r="O5544" s="264">
        <v>22</v>
      </c>
      <c r="P5544" s="89" t="s">
        <v>670</v>
      </c>
    </row>
    <row r="5545" spans="1:16" ht="38.25" hidden="1">
      <c r="A5545" s="261">
        <v>526</v>
      </c>
      <c r="B5545" s="89"/>
      <c r="C5545" s="262" t="s">
        <v>610</v>
      </c>
      <c r="D5545" s="84">
        <v>43675</v>
      </c>
      <c r="E5545" s="85" t="s">
        <v>10157</v>
      </c>
      <c r="F5545" s="85" t="s">
        <v>3</v>
      </c>
      <c r="G5545" s="85">
        <v>1763289</v>
      </c>
      <c r="H5545" s="89"/>
      <c r="I5545" s="263" t="s">
        <v>11688</v>
      </c>
      <c r="J5545" s="89"/>
      <c r="K5545" s="89"/>
      <c r="L5545" s="89"/>
      <c r="M5545" s="89"/>
      <c r="N5545" s="264">
        <v>0</v>
      </c>
      <c r="O5545" s="264">
        <v>22</v>
      </c>
      <c r="P5545" s="89" t="s">
        <v>670</v>
      </c>
    </row>
    <row r="5546" spans="1:16" ht="51" hidden="1">
      <c r="A5546" s="261">
        <v>163</v>
      </c>
      <c r="B5546" s="89"/>
      <c r="C5546" s="262" t="s">
        <v>88</v>
      </c>
      <c r="D5546" s="84">
        <v>43675</v>
      </c>
      <c r="E5546" s="85" t="s">
        <v>10158</v>
      </c>
      <c r="F5546" s="85" t="s">
        <v>3</v>
      </c>
      <c r="G5546" s="85">
        <v>1763199</v>
      </c>
      <c r="H5546" s="89"/>
      <c r="I5546" s="263" t="s">
        <v>11689</v>
      </c>
      <c r="J5546" s="89"/>
      <c r="K5546" s="89"/>
      <c r="L5546" s="89"/>
      <c r="M5546" s="89"/>
      <c r="N5546" s="264">
        <v>0</v>
      </c>
      <c r="O5546" s="264">
        <v>510.07</v>
      </c>
      <c r="P5546" s="89" t="s">
        <v>670</v>
      </c>
    </row>
    <row r="5547" spans="1:16" ht="51" hidden="1">
      <c r="A5547" s="261">
        <v>163</v>
      </c>
      <c r="B5547" s="89"/>
      <c r="C5547" s="262" t="s">
        <v>88</v>
      </c>
      <c r="D5547" s="84">
        <v>43675</v>
      </c>
      <c r="E5547" s="85" t="s">
        <v>10159</v>
      </c>
      <c r="F5547" s="85" t="s">
        <v>3</v>
      </c>
      <c r="G5547" s="85">
        <v>1763197</v>
      </c>
      <c r="H5547" s="89"/>
      <c r="I5547" s="263" t="s">
        <v>11690</v>
      </c>
      <c r="J5547" s="89"/>
      <c r="K5547" s="89"/>
      <c r="L5547" s="89"/>
      <c r="M5547" s="89"/>
      <c r="N5547" s="264">
        <v>0</v>
      </c>
      <c r="O5547" s="264">
        <v>3380.59</v>
      </c>
      <c r="P5547" s="89" t="s">
        <v>670</v>
      </c>
    </row>
    <row r="5548" spans="1:16" ht="51" hidden="1">
      <c r="A5548" s="261" t="s">
        <v>565</v>
      </c>
      <c r="B5548" s="89"/>
      <c r="C5548" s="262" t="s">
        <v>615</v>
      </c>
      <c r="D5548" s="84">
        <v>43675</v>
      </c>
      <c r="E5548" s="85" t="s">
        <v>10160</v>
      </c>
      <c r="F5548" s="85" t="s">
        <v>3</v>
      </c>
      <c r="G5548" s="85">
        <v>1763195</v>
      </c>
      <c r="H5548" s="89"/>
      <c r="I5548" s="263" t="s">
        <v>11691</v>
      </c>
      <c r="J5548" s="89"/>
      <c r="K5548" s="89"/>
      <c r="L5548" s="89"/>
      <c r="M5548" s="89"/>
      <c r="N5548" s="264">
        <v>0</v>
      </c>
      <c r="O5548" s="264">
        <v>473</v>
      </c>
      <c r="P5548" s="89" t="s">
        <v>670</v>
      </c>
    </row>
    <row r="5549" spans="1:16" ht="51" hidden="1">
      <c r="A5549" s="261">
        <v>592</v>
      </c>
      <c r="B5549" s="89"/>
      <c r="C5549" s="262" t="s">
        <v>645</v>
      </c>
      <c r="D5549" s="84">
        <v>43675</v>
      </c>
      <c r="E5549" s="85" t="s">
        <v>10161</v>
      </c>
      <c r="F5549" s="85" t="s">
        <v>3</v>
      </c>
      <c r="G5549" s="85">
        <v>1763193</v>
      </c>
      <c r="H5549" s="89"/>
      <c r="I5549" s="263" t="s">
        <v>11692</v>
      </c>
      <c r="J5549" s="89"/>
      <c r="K5549" s="89"/>
      <c r="L5549" s="89"/>
      <c r="M5549" s="89"/>
      <c r="N5549" s="264">
        <v>0</v>
      </c>
      <c r="O5549" s="264">
        <v>8175.22</v>
      </c>
      <c r="P5549" s="89" t="s">
        <v>670</v>
      </c>
    </row>
    <row r="5550" spans="1:16" ht="51" hidden="1">
      <c r="A5550" s="261">
        <v>206</v>
      </c>
      <c r="B5550" s="89"/>
      <c r="C5550" s="262" t="s">
        <v>97</v>
      </c>
      <c r="D5550" s="84">
        <v>43675</v>
      </c>
      <c r="E5550" s="85" t="s">
        <v>10162</v>
      </c>
      <c r="F5550" s="85" t="s">
        <v>3</v>
      </c>
      <c r="G5550" s="85">
        <v>1763191</v>
      </c>
      <c r="H5550" s="89"/>
      <c r="I5550" s="263" t="s">
        <v>11693</v>
      </c>
      <c r="J5550" s="89"/>
      <c r="K5550" s="89"/>
      <c r="L5550" s="89"/>
      <c r="M5550" s="89"/>
      <c r="N5550" s="264">
        <v>0</v>
      </c>
      <c r="O5550" s="264">
        <v>270</v>
      </c>
      <c r="P5550" s="89" t="s">
        <v>670</v>
      </c>
    </row>
    <row r="5551" spans="1:16" ht="63.75" hidden="1">
      <c r="A5551" s="261">
        <v>591</v>
      </c>
      <c r="B5551" s="89"/>
      <c r="C5551" s="262" t="s">
        <v>1364</v>
      </c>
      <c r="D5551" s="84">
        <v>43675</v>
      </c>
      <c r="E5551" s="85" t="s">
        <v>10163</v>
      </c>
      <c r="F5551" s="85" t="s">
        <v>3</v>
      </c>
      <c r="G5551" s="85">
        <v>1763180</v>
      </c>
      <c r="H5551" s="89"/>
      <c r="I5551" s="263" t="s">
        <v>11694</v>
      </c>
      <c r="J5551" s="89"/>
      <c r="K5551" s="89"/>
      <c r="L5551" s="89"/>
      <c r="M5551" s="89"/>
      <c r="N5551" s="264">
        <v>0</v>
      </c>
      <c r="O5551" s="264">
        <v>7702.5</v>
      </c>
      <c r="P5551" s="89" t="s">
        <v>670</v>
      </c>
    </row>
    <row r="5552" spans="1:16" ht="51" hidden="1">
      <c r="A5552" s="261">
        <v>591</v>
      </c>
      <c r="B5552" s="89"/>
      <c r="C5552" s="262" t="s">
        <v>1364</v>
      </c>
      <c r="D5552" s="84">
        <v>43675</v>
      </c>
      <c r="E5552" s="85" t="s">
        <v>10164</v>
      </c>
      <c r="F5552" s="85" t="s">
        <v>3</v>
      </c>
      <c r="G5552" s="85">
        <v>1763178</v>
      </c>
      <c r="H5552" s="89"/>
      <c r="I5552" s="263" t="s">
        <v>11695</v>
      </c>
      <c r="J5552" s="89"/>
      <c r="K5552" s="89"/>
      <c r="L5552" s="89"/>
      <c r="M5552" s="89"/>
      <c r="N5552" s="264">
        <v>0</v>
      </c>
      <c r="O5552" s="264">
        <v>50</v>
      </c>
      <c r="P5552" s="89" t="s">
        <v>670</v>
      </c>
    </row>
    <row r="5553" spans="1:16" ht="63.75" hidden="1">
      <c r="A5553" s="261">
        <v>660</v>
      </c>
      <c r="B5553" s="89"/>
      <c r="C5553" s="262" t="s">
        <v>188</v>
      </c>
      <c r="D5553" s="84">
        <v>43675</v>
      </c>
      <c r="E5553" s="85" t="s">
        <v>10165</v>
      </c>
      <c r="F5553" s="85" t="s">
        <v>3</v>
      </c>
      <c r="G5553" s="85">
        <v>1763177</v>
      </c>
      <c r="H5553" s="89"/>
      <c r="I5553" s="263" t="s">
        <v>11696</v>
      </c>
      <c r="J5553" s="89"/>
      <c r="K5553" s="89"/>
      <c r="L5553" s="89"/>
      <c r="M5553" s="89"/>
      <c r="N5553" s="264">
        <v>0</v>
      </c>
      <c r="O5553" s="264">
        <v>3092.76</v>
      </c>
      <c r="P5553" s="89" t="s">
        <v>670</v>
      </c>
    </row>
    <row r="5554" spans="1:16" ht="63.75" hidden="1">
      <c r="A5554" s="261">
        <v>87</v>
      </c>
      <c r="B5554" s="89"/>
      <c r="C5554" s="262" t="s">
        <v>57</v>
      </c>
      <c r="D5554" s="84">
        <v>43675</v>
      </c>
      <c r="E5554" s="85" t="s">
        <v>10166</v>
      </c>
      <c r="F5554" s="85" t="s">
        <v>3</v>
      </c>
      <c r="G5554" s="85">
        <v>1763146</v>
      </c>
      <c r="H5554" s="89"/>
      <c r="I5554" s="263" t="s">
        <v>11697</v>
      </c>
      <c r="J5554" s="89"/>
      <c r="K5554" s="89"/>
      <c r="L5554" s="89"/>
      <c r="M5554" s="89"/>
      <c r="N5554" s="264">
        <v>0</v>
      </c>
      <c r="O5554" s="264">
        <v>16000</v>
      </c>
      <c r="P5554" s="89" t="s">
        <v>670</v>
      </c>
    </row>
    <row r="5555" spans="1:16" ht="63.75" hidden="1">
      <c r="A5555" s="261">
        <v>35</v>
      </c>
      <c r="B5555" s="89"/>
      <c r="C5555" s="262" t="s">
        <v>46</v>
      </c>
      <c r="D5555" s="84">
        <v>43675</v>
      </c>
      <c r="E5555" s="85" t="s">
        <v>10167</v>
      </c>
      <c r="F5555" s="85" t="s">
        <v>3</v>
      </c>
      <c r="G5555" s="85">
        <v>1763133</v>
      </c>
      <c r="H5555" s="89"/>
      <c r="I5555" s="263" t="s">
        <v>11698</v>
      </c>
      <c r="J5555" s="89"/>
      <c r="K5555" s="89"/>
      <c r="L5555" s="89"/>
      <c r="M5555" s="89"/>
      <c r="N5555" s="264">
        <v>0</v>
      </c>
      <c r="O5555" s="264">
        <v>1665.5900000000001</v>
      </c>
      <c r="P5555" s="89" t="s">
        <v>670</v>
      </c>
    </row>
    <row r="5556" spans="1:16" ht="63.75" hidden="1">
      <c r="A5556" s="261">
        <v>47</v>
      </c>
      <c r="B5556" s="89"/>
      <c r="C5556" s="262" t="s">
        <v>49</v>
      </c>
      <c r="D5556" s="84">
        <v>43675</v>
      </c>
      <c r="E5556" s="85" t="s">
        <v>10168</v>
      </c>
      <c r="F5556" s="85" t="s">
        <v>3</v>
      </c>
      <c r="G5556" s="85">
        <v>1763123</v>
      </c>
      <c r="H5556" s="89"/>
      <c r="I5556" s="263" t="s">
        <v>11699</v>
      </c>
      <c r="J5556" s="89"/>
      <c r="K5556" s="89"/>
      <c r="L5556" s="89"/>
      <c r="M5556" s="89"/>
      <c r="N5556" s="264">
        <v>0</v>
      </c>
      <c r="O5556" s="264">
        <v>60000</v>
      </c>
      <c r="P5556" s="89" t="s">
        <v>670</v>
      </c>
    </row>
    <row r="5557" spans="1:16" ht="51" hidden="1">
      <c r="A5557" s="261">
        <v>342</v>
      </c>
      <c r="B5557" s="89"/>
      <c r="C5557" s="262" t="s">
        <v>148</v>
      </c>
      <c r="D5557" s="84">
        <v>43675</v>
      </c>
      <c r="E5557" s="85" t="s">
        <v>10169</v>
      </c>
      <c r="F5557" s="85" t="s">
        <v>3</v>
      </c>
      <c r="G5557" s="85">
        <v>1763108</v>
      </c>
      <c r="H5557" s="89"/>
      <c r="I5557" s="263" t="s">
        <v>11700</v>
      </c>
      <c r="J5557" s="89"/>
      <c r="K5557" s="89"/>
      <c r="L5557" s="89"/>
      <c r="M5557" s="89"/>
      <c r="N5557" s="264">
        <v>0</v>
      </c>
      <c r="O5557" s="264">
        <v>51</v>
      </c>
      <c r="P5557" s="89" t="s">
        <v>670</v>
      </c>
    </row>
    <row r="5558" spans="1:16" ht="51" hidden="1">
      <c r="A5558" s="261">
        <v>342</v>
      </c>
      <c r="B5558" s="89"/>
      <c r="C5558" s="262" t="s">
        <v>148</v>
      </c>
      <c r="D5558" s="84">
        <v>43675</v>
      </c>
      <c r="E5558" s="85" t="s">
        <v>10170</v>
      </c>
      <c r="F5558" s="85" t="s">
        <v>3</v>
      </c>
      <c r="G5558" s="85">
        <v>1763105</v>
      </c>
      <c r="H5558" s="89"/>
      <c r="I5558" s="263" t="s">
        <v>11701</v>
      </c>
      <c r="J5558" s="89"/>
      <c r="K5558" s="89"/>
      <c r="L5558" s="89"/>
      <c r="M5558" s="89"/>
      <c r="N5558" s="264">
        <v>0</v>
      </c>
      <c r="O5558" s="264">
        <v>5622.67</v>
      </c>
      <c r="P5558" s="89" t="s">
        <v>670</v>
      </c>
    </row>
    <row r="5559" spans="1:16" ht="38.25" hidden="1">
      <c r="A5559" s="261" t="s">
        <v>565</v>
      </c>
      <c r="B5559" s="89"/>
      <c r="C5559" s="262" t="s">
        <v>615</v>
      </c>
      <c r="D5559" s="84">
        <v>43675</v>
      </c>
      <c r="E5559" s="85" t="s">
        <v>10171</v>
      </c>
      <c r="F5559" s="85" t="s">
        <v>3</v>
      </c>
      <c r="G5559" s="85">
        <v>1763171</v>
      </c>
      <c r="H5559" s="89"/>
      <c r="I5559" s="263" t="s">
        <v>11702</v>
      </c>
      <c r="J5559" s="89"/>
      <c r="K5559" s="89"/>
      <c r="L5559" s="89"/>
      <c r="M5559" s="89"/>
      <c r="N5559" s="264">
        <v>0</v>
      </c>
      <c r="O5559" s="264">
        <v>1113</v>
      </c>
      <c r="P5559" s="89" t="s">
        <v>670</v>
      </c>
    </row>
    <row r="5560" spans="1:16" ht="51" hidden="1">
      <c r="A5560" s="261">
        <v>234</v>
      </c>
      <c r="B5560" s="89"/>
      <c r="C5560" s="262" t="s">
        <v>644</v>
      </c>
      <c r="D5560" s="84">
        <v>43675</v>
      </c>
      <c r="E5560" s="85" t="s">
        <v>10172</v>
      </c>
      <c r="F5560" s="85" t="s">
        <v>3</v>
      </c>
      <c r="G5560" s="85">
        <v>1763169</v>
      </c>
      <c r="H5560" s="89"/>
      <c r="I5560" s="263" t="s">
        <v>11703</v>
      </c>
      <c r="J5560" s="89"/>
      <c r="K5560" s="89"/>
      <c r="L5560" s="89"/>
      <c r="M5560" s="89"/>
      <c r="N5560" s="264">
        <v>0</v>
      </c>
      <c r="O5560" s="264">
        <v>38</v>
      </c>
      <c r="P5560" s="89" t="s">
        <v>670</v>
      </c>
    </row>
    <row r="5561" spans="1:16" ht="38.25" hidden="1">
      <c r="A5561" s="261" t="s">
        <v>565</v>
      </c>
      <c r="B5561" s="89"/>
      <c r="C5561" s="262" t="s">
        <v>615</v>
      </c>
      <c r="D5561" s="84">
        <v>43675</v>
      </c>
      <c r="E5561" s="85" t="s">
        <v>10173</v>
      </c>
      <c r="F5561" s="85" t="s">
        <v>3</v>
      </c>
      <c r="G5561" s="85">
        <v>1763167</v>
      </c>
      <c r="H5561" s="89"/>
      <c r="I5561" s="263" t="s">
        <v>11704</v>
      </c>
      <c r="J5561" s="89"/>
      <c r="K5561" s="89"/>
      <c r="L5561" s="89"/>
      <c r="M5561" s="89"/>
      <c r="N5561" s="264">
        <v>0</v>
      </c>
      <c r="O5561" s="264">
        <v>371</v>
      </c>
      <c r="P5561" s="89" t="s">
        <v>670</v>
      </c>
    </row>
    <row r="5562" spans="1:16" ht="63.75" hidden="1">
      <c r="A5562" s="261">
        <v>234</v>
      </c>
      <c r="B5562" s="89"/>
      <c r="C5562" s="262" t="s">
        <v>644</v>
      </c>
      <c r="D5562" s="84">
        <v>43675</v>
      </c>
      <c r="E5562" s="85" t="s">
        <v>10174</v>
      </c>
      <c r="F5562" s="85" t="s">
        <v>3</v>
      </c>
      <c r="G5562" s="85">
        <v>1763165</v>
      </c>
      <c r="H5562" s="89"/>
      <c r="I5562" s="263" t="s">
        <v>11705</v>
      </c>
      <c r="J5562" s="89"/>
      <c r="K5562" s="89"/>
      <c r="L5562" s="89"/>
      <c r="M5562" s="89"/>
      <c r="N5562" s="264">
        <v>0</v>
      </c>
      <c r="O5562" s="264">
        <v>105.3</v>
      </c>
      <c r="P5562" s="89" t="s">
        <v>670</v>
      </c>
    </row>
    <row r="5563" spans="1:16" ht="38.25" hidden="1">
      <c r="A5563" s="261" t="s">
        <v>565</v>
      </c>
      <c r="B5563" s="89"/>
      <c r="C5563" s="262" t="s">
        <v>615</v>
      </c>
      <c r="D5563" s="84">
        <v>43675</v>
      </c>
      <c r="E5563" s="85" t="s">
        <v>10175</v>
      </c>
      <c r="F5563" s="85" t="s">
        <v>3</v>
      </c>
      <c r="G5563" s="85">
        <v>1763163</v>
      </c>
      <c r="H5563" s="89"/>
      <c r="I5563" s="263" t="s">
        <v>11706</v>
      </c>
      <c r="J5563" s="89"/>
      <c r="K5563" s="89"/>
      <c r="L5563" s="89"/>
      <c r="M5563" s="89"/>
      <c r="N5563" s="264">
        <v>0</v>
      </c>
      <c r="O5563" s="264">
        <v>1113</v>
      </c>
      <c r="P5563" s="89" t="s">
        <v>670</v>
      </c>
    </row>
    <row r="5564" spans="1:16" ht="63.75" hidden="1">
      <c r="A5564" s="261">
        <v>234</v>
      </c>
      <c r="B5564" s="89"/>
      <c r="C5564" s="262" t="s">
        <v>644</v>
      </c>
      <c r="D5564" s="84">
        <v>43675</v>
      </c>
      <c r="E5564" s="85" t="s">
        <v>10176</v>
      </c>
      <c r="F5564" s="85" t="s">
        <v>3</v>
      </c>
      <c r="G5564" s="85">
        <v>1763161</v>
      </c>
      <c r="H5564" s="89"/>
      <c r="I5564" s="263" t="s">
        <v>11707</v>
      </c>
      <c r="J5564" s="89"/>
      <c r="K5564" s="89"/>
      <c r="L5564" s="89"/>
      <c r="M5564" s="89"/>
      <c r="N5564" s="264">
        <v>0</v>
      </c>
      <c r="O5564" s="264">
        <v>369.82</v>
      </c>
      <c r="P5564" s="89" t="s">
        <v>670</v>
      </c>
    </row>
    <row r="5565" spans="1:16" ht="51" hidden="1">
      <c r="A5565" s="261">
        <v>20</v>
      </c>
      <c r="B5565" s="89"/>
      <c r="C5565" s="262" t="s">
        <v>44</v>
      </c>
      <c r="D5565" s="84">
        <v>43675</v>
      </c>
      <c r="E5565" s="85" t="s">
        <v>10177</v>
      </c>
      <c r="F5565" s="85" t="s">
        <v>3</v>
      </c>
      <c r="G5565" s="85">
        <v>1763139</v>
      </c>
      <c r="H5565" s="89"/>
      <c r="I5565" s="263" t="s">
        <v>11708</v>
      </c>
      <c r="J5565" s="89"/>
      <c r="K5565" s="89"/>
      <c r="L5565" s="89"/>
      <c r="M5565" s="89"/>
      <c r="N5565" s="264">
        <v>0</v>
      </c>
      <c r="O5565" s="264">
        <v>10</v>
      </c>
      <c r="P5565" s="89" t="s">
        <v>670</v>
      </c>
    </row>
    <row r="5566" spans="1:16" ht="51" hidden="1">
      <c r="A5566" s="261">
        <v>342</v>
      </c>
      <c r="B5566" s="89"/>
      <c r="C5566" s="262" t="s">
        <v>148</v>
      </c>
      <c r="D5566" s="84">
        <v>43675</v>
      </c>
      <c r="E5566" s="85" t="s">
        <v>10178</v>
      </c>
      <c r="F5566" s="85" t="s">
        <v>3</v>
      </c>
      <c r="G5566" s="85">
        <v>1763111</v>
      </c>
      <c r="H5566" s="89"/>
      <c r="I5566" s="263" t="s">
        <v>11709</v>
      </c>
      <c r="J5566" s="89"/>
      <c r="K5566" s="89"/>
      <c r="L5566" s="89"/>
      <c r="M5566" s="89"/>
      <c r="N5566" s="264">
        <v>0</v>
      </c>
      <c r="O5566" s="264">
        <v>722</v>
      </c>
      <c r="P5566" s="89" t="s">
        <v>670</v>
      </c>
    </row>
    <row r="5567" spans="1:16" ht="63.75" hidden="1">
      <c r="A5567" s="261">
        <v>46</v>
      </c>
      <c r="B5567" s="89"/>
      <c r="C5567" s="262" t="s">
        <v>48</v>
      </c>
      <c r="D5567" s="84">
        <v>43675</v>
      </c>
      <c r="E5567" s="85" t="s">
        <v>10179</v>
      </c>
      <c r="F5567" s="85" t="s">
        <v>3</v>
      </c>
      <c r="G5567" s="85">
        <v>1763107</v>
      </c>
      <c r="H5567" s="89"/>
      <c r="I5567" s="263" t="s">
        <v>11710</v>
      </c>
      <c r="J5567" s="89"/>
      <c r="K5567" s="89"/>
      <c r="L5567" s="89"/>
      <c r="M5567" s="89"/>
      <c r="N5567" s="264">
        <v>0</v>
      </c>
      <c r="O5567" s="264">
        <v>720</v>
      </c>
      <c r="P5567" s="89" t="s">
        <v>670</v>
      </c>
    </row>
    <row r="5568" spans="1:16" ht="51" hidden="1">
      <c r="A5568" s="261" t="s">
        <v>565</v>
      </c>
      <c r="B5568" s="89"/>
      <c r="C5568" s="262" t="s">
        <v>615</v>
      </c>
      <c r="D5568" s="84">
        <v>43675</v>
      </c>
      <c r="E5568" s="85" t="s">
        <v>10180</v>
      </c>
      <c r="F5568" s="85" t="s">
        <v>3</v>
      </c>
      <c r="G5568" s="85">
        <v>1763091</v>
      </c>
      <c r="H5568" s="89"/>
      <c r="I5568" s="263" t="s">
        <v>11711</v>
      </c>
      <c r="J5568" s="89"/>
      <c r="K5568" s="89"/>
      <c r="L5568" s="89"/>
      <c r="M5568" s="89"/>
      <c r="N5568" s="264">
        <v>0</v>
      </c>
      <c r="O5568" s="264">
        <v>331</v>
      </c>
      <c r="P5568" s="89" t="s">
        <v>670</v>
      </c>
    </row>
    <row r="5569" spans="1:16" ht="51" hidden="1">
      <c r="A5569" s="261">
        <v>41</v>
      </c>
      <c r="B5569" s="89"/>
      <c r="C5569" s="262" t="s">
        <v>47</v>
      </c>
      <c r="D5569" s="84">
        <v>43675</v>
      </c>
      <c r="E5569" s="85" t="s">
        <v>10181</v>
      </c>
      <c r="F5569" s="85" t="s">
        <v>3</v>
      </c>
      <c r="G5569" s="85">
        <v>1763074</v>
      </c>
      <c r="H5569" s="89"/>
      <c r="I5569" s="263" t="s">
        <v>11305</v>
      </c>
      <c r="J5569" s="89"/>
      <c r="K5569" s="89"/>
      <c r="L5569" s="89"/>
      <c r="M5569" s="89"/>
      <c r="N5569" s="264">
        <v>0</v>
      </c>
      <c r="O5569" s="264">
        <v>5</v>
      </c>
      <c r="P5569" s="89" t="s">
        <v>670</v>
      </c>
    </row>
    <row r="5570" spans="1:16" ht="51" hidden="1">
      <c r="A5570" s="261">
        <v>41</v>
      </c>
      <c r="B5570" s="89"/>
      <c r="C5570" s="262" t="s">
        <v>47</v>
      </c>
      <c r="D5570" s="84">
        <v>43675</v>
      </c>
      <c r="E5570" s="85" t="s">
        <v>10182</v>
      </c>
      <c r="F5570" s="85" t="s">
        <v>3</v>
      </c>
      <c r="G5570" s="85">
        <v>1763073</v>
      </c>
      <c r="H5570" s="89"/>
      <c r="I5570" s="263" t="s">
        <v>11712</v>
      </c>
      <c r="J5570" s="89"/>
      <c r="K5570" s="89"/>
      <c r="L5570" s="89"/>
      <c r="M5570" s="89"/>
      <c r="N5570" s="264">
        <v>0</v>
      </c>
      <c r="O5570" s="264">
        <v>45</v>
      </c>
      <c r="P5570" s="89" t="s">
        <v>670</v>
      </c>
    </row>
    <row r="5571" spans="1:16" ht="51" hidden="1">
      <c r="A5571" s="261">
        <v>41</v>
      </c>
      <c r="B5571" s="89"/>
      <c r="C5571" s="262" t="s">
        <v>47</v>
      </c>
      <c r="D5571" s="84">
        <v>43675</v>
      </c>
      <c r="E5571" s="85" t="s">
        <v>10183</v>
      </c>
      <c r="F5571" s="85" t="s">
        <v>3</v>
      </c>
      <c r="G5571" s="85">
        <v>1763072</v>
      </c>
      <c r="H5571" s="89"/>
      <c r="I5571" s="263" t="s">
        <v>11305</v>
      </c>
      <c r="J5571" s="89"/>
      <c r="K5571" s="89"/>
      <c r="L5571" s="89"/>
      <c r="M5571" s="89"/>
      <c r="N5571" s="264">
        <v>0</v>
      </c>
      <c r="O5571" s="264">
        <v>35</v>
      </c>
      <c r="P5571" s="89" t="s">
        <v>670</v>
      </c>
    </row>
    <row r="5572" spans="1:16" ht="38.25" hidden="1">
      <c r="A5572" s="261" t="s">
        <v>565</v>
      </c>
      <c r="B5572" s="89"/>
      <c r="C5572" s="262" t="s">
        <v>615</v>
      </c>
      <c r="D5572" s="84">
        <v>43675</v>
      </c>
      <c r="E5572" s="85" t="s">
        <v>10184</v>
      </c>
      <c r="F5572" s="85" t="s">
        <v>3</v>
      </c>
      <c r="G5572" s="85">
        <v>1763071</v>
      </c>
      <c r="H5572" s="89"/>
      <c r="I5572" s="263" t="s">
        <v>11713</v>
      </c>
      <c r="J5572" s="89"/>
      <c r="K5572" s="89"/>
      <c r="L5572" s="89"/>
      <c r="M5572" s="89"/>
      <c r="N5572" s="264">
        <v>0</v>
      </c>
      <c r="O5572" s="264">
        <v>220</v>
      </c>
      <c r="P5572" s="89" t="s">
        <v>670</v>
      </c>
    </row>
    <row r="5573" spans="1:16" ht="63.75" hidden="1">
      <c r="A5573" s="261">
        <v>41</v>
      </c>
      <c r="B5573" s="89"/>
      <c r="C5573" s="262" t="s">
        <v>47</v>
      </c>
      <c r="D5573" s="84">
        <v>43675</v>
      </c>
      <c r="E5573" s="85" t="s">
        <v>10185</v>
      </c>
      <c r="F5573" s="85" t="s">
        <v>3</v>
      </c>
      <c r="G5573" s="85">
        <v>1763068</v>
      </c>
      <c r="H5573" s="89"/>
      <c r="I5573" s="263" t="s">
        <v>11714</v>
      </c>
      <c r="J5573" s="89"/>
      <c r="K5573" s="89"/>
      <c r="L5573" s="89"/>
      <c r="M5573" s="89"/>
      <c r="N5573" s="264">
        <v>0</v>
      </c>
      <c r="O5573" s="264">
        <v>371</v>
      </c>
      <c r="P5573" s="89" t="s">
        <v>670</v>
      </c>
    </row>
    <row r="5574" spans="1:16" ht="38.25" hidden="1">
      <c r="A5574" s="261">
        <v>526</v>
      </c>
      <c r="B5574" s="89"/>
      <c r="C5574" s="262" t="s">
        <v>610</v>
      </c>
      <c r="D5574" s="84">
        <v>43676</v>
      </c>
      <c r="E5574" s="85" t="s">
        <v>10186</v>
      </c>
      <c r="F5574" s="85" t="s">
        <v>3</v>
      </c>
      <c r="G5574" s="85">
        <v>1763617</v>
      </c>
      <c r="H5574" s="89"/>
      <c r="I5574" s="263" t="s">
        <v>11715</v>
      </c>
      <c r="J5574" s="89"/>
      <c r="K5574" s="89"/>
      <c r="L5574" s="89"/>
      <c r="M5574" s="89"/>
      <c r="N5574" s="264">
        <v>0</v>
      </c>
      <c r="O5574" s="264">
        <v>368</v>
      </c>
      <c r="P5574" s="89" t="s">
        <v>670</v>
      </c>
    </row>
    <row r="5575" spans="1:16" ht="63.75" hidden="1">
      <c r="A5575" s="261" t="s">
        <v>565</v>
      </c>
      <c r="B5575" s="89"/>
      <c r="C5575" s="262" t="s">
        <v>615</v>
      </c>
      <c r="D5575" s="84">
        <v>43676</v>
      </c>
      <c r="E5575" s="85" t="s">
        <v>10187</v>
      </c>
      <c r="F5575" s="85" t="s">
        <v>3</v>
      </c>
      <c r="G5575" s="85">
        <v>1763618</v>
      </c>
      <c r="H5575" s="89"/>
      <c r="I5575" s="263" t="s">
        <v>11716</v>
      </c>
      <c r="J5575" s="89"/>
      <c r="K5575" s="89"/>
      <c r="L5575" s="89"/>
      <c r="M5575" s="89"/>
      <c r="N5575" s="264">
        <v>0</v>
      </c>
      <c r="O5575" s="264">
        <v>463.75</v>
      </c>
      <c r="P5575" s="89" t="s">
        <v>670</v>
      </c>
    </row>
    <row r="5576" spans="1:16" ht="63.75" hidden="1">
      <c r="A5576" s="261" t="s">
        <v>565</v>
      </c>
      <c r="B5576" s="89"/>
      <c r="C5576" s="262" t="s">
        <v>615</v>
      </c>
      <c r="D5576" s="84">
        <v>43676</v>
      </c>
      <c r="E5576" s="85" t="s">
        <v>10188</v>
      </c>
      <c r="F5576" s="85" t="s">
        <v>3</v>
      </c>
      <c r="G5576" s="85">
        <v>1763621</v>
      </c>
      <c r="H5576" s="89"/>
      <c r="I5576" s="263" t="s">
        <v>11717</v>
      </c>
      <c r="J5576" s="89"/>
      <c r="K5576" s="89"/>
      <c r="L5576" s="89"/>
      <c r="M5576" s="89"/>
      <c r="N5576" s="264">
        <v>0</v>
      </c>
      <c r="O5576" s="264">
        <v>15</v>
      </c>
      <c r="P5576" s="89" t="s">
        <v>670</v>
      </c>
    </row>
    <row r="5577" spans="1:16" ht="38.25" hidden="1">
      <c r="A5577" s="261" t="s">
        <v>565</v>
      </c>
      <c r="B5577" s="89"/>
      <c r="C5577" s="262" t="s">
        <v>615</v>
      </c>
      <c r="D5577" s="84">
        <v>43676</v>
      </c>
      <c r="E5577" s="85" t="s">
        <v>10189</v>
      </c>
      <c r="F5577" s="85" t="s">
        <v>3</v>
      </c>
      <c r="G5577" s="85">
        <v>1763635</v>
      </c>
      <c r="H5577" s="89"/>
      <c r="I5577" s="263" t="s">
        <v>11718</v>
      </c>
      <c r="J5577" s="89"/>
      <c r="K5577" s="89"/>
      <c r="L5577" s="89"/>
      <c r="M5577" s="89"/>
      <c r="N5577" s="264">
        <v>0</v>
      </c>
      <c r="O5577" s="264">
        <v>323</v>
      </c>
      <c r="P5577" s="89" t="s">
        <v>670</v>
      </c>
    </row>
    <row r="5578" spans="1:16" ht="38.25" hidden="1">
      <c r="A5578" s="261">
        <v>526</v>
      </c>
      <c r="B5578" s="89"/>
      <c r="C5578" s="262" t="s">
        <v>610</v>
      </c>
      <c r="D5578" s="84">
        <v>43676</v>
      </c>
      <c r="E5578" s="85" t="s">
        <v>10190</v>
      </c>
      <c r="F5578" s="85" t="s">
        <v>3</v>
      </c>
      <c r="G5578" s="85">
        <v>1763649</v>
      </c>
      <c r="H5578" s="89"/>
      <c r="I5578" s="263" t="s">
        <v>11719</v>
      </c>
      <c r="J5578" s="89"/>
      <c r="K5578" s="89"/>
      <c r="L5578" s="89"/>
      <c r="M5578" s="89"/>
      <c r="N5578" s="264">
        <v>0</v>
      </c>
      <c r="O5578" s="264">
        <v>31</v>
      </c>
      <c r="P5578" s="89" t="s">
        <v>670</v>
      </c>
    </row>
    <row r="5579" spans="1:16" ht="51" hidden="1">
      <c r="A5579" s="261" t="s">
        <v>565</v>
      </c>
      <c r="B5579" s="89"/>
      <c r="C5579" s="262" t="s">
        <v>615</v>
      </c>
      <c r="D5579" s="84">
        <v>43676</v>
      </c>
      <c r="E5579" s="85" t="s">
        <v>10191</v>
      </c>
      <c r="F5579" s="85" t="s">
        <v>3</v>
      </c>
      <c r="G5579" s="85">
        <v>1763667</v>
      </c>
      <c r="H5579" s="89"/>
      <c r="I5579" s="263" t="s">
        <v>11720</v>
      </c>
      <c r="J5579" s="89"/>
      <c r="K5579" s="89"/>
      <c r="L5579" s="89"/>
      <c r="M5579" s="89"/>
      <c r="N5579" s="264">
        <v>0</v>
      </c>
      <c r="O5579" s="264">
        <v>1617.5</v>
      </c>
      <c r="P5579" s="89" t="s">
        <v>670</v>
      </c>
    </row>
    <row r="5580" spans="1:16" ht="63.75" hidden="1">
      <c r="A5580" s="261">
        <v>81</v>
      </c>
      <c r="B5580" s="89"/>
      <c r="C5580" s="262" t="s">
        <v>55</v>
      </c>
      <c r="D5580" s="84">
        <v>43676</v>
      </c>
      <c r="E5580" s="85" t="s">
        <v>10192</v>
      </c>
      <c r="F5580" s="85" t="s">
        <v>3</v>
      </c>
      <c r="G5580" s="85">
        <v>1763668</v>
      </c>
      <c r="H5580" s="89"/>
      <c r="I5580" s="263" t="s">
        <v>11721</v>
      </c>
      <c r="J5580" s="89"/>
      <c r="K5580" s="89"/>
      <c r="L5580" s="89"/>
      <c r="M5580" s="89"/>
      <c r="N5580" s="264">
        <v>0</v>
      </c>
      <c r="O5580" s="264">
        <v>1013.6700000000001</v>
      </c>
      <c r="P5580" s="89" t="s">
        <v>670</v>
      </c>
    </row>
    <row r="5581" spans="1:16" ht="38.25" hidden="1">
      <c r="A5581" s="261">
        <v>526</v>
      </c>
      <c r="B5581" s="89"/>
      <c r="C5581" s="262" t="s">
        <v>610</v>
      </c>
      <c r="D5581" s="84">
        <v>43676</v>
      </c>
      <c r="E5581" s="85" t="s">
        <v>10193</v>
      </c>
      <c r="F5581" s="85" t="s">
        <v>3</v>
      </c>
      <c r="G5581" s="85">
        <v>1763616</v>
      </c>
      <c r="H5581" s="89"/>
      <c r="I5581" s="263" t="s">
        <v>11722</v>
      </c>
      <c r="J5581" s="89"/>
      <c r="K5581" s="89"/>
      <c r="L5581" s="89"/>
      <c r="M5581" s="89"/>
      <c r="N5581" s="264">
        <v>0</v>
      </c>
      <c r="O5581" s="264">
        <v>368</v>
      </c>
      <c r="P5581" s="89" t="s">
        <v>670</v>
      </c>
    </row>
    <row r="5582" spans="1:16" ht="51" hidden="1">
      <c r="A5582" s="261">
        <v>526</v>
      </c>
      <c r="B5582" s="89"/>
      <c r="C5582" s="262" t="s">
        <v>610</v>
      </c>
      <c r="D5582" s="84">
        <v>43676</v>
      </c>
      <c r="E5582" s="85" t="s">
        <v>10194</v>
      </c>
      <c r="F5582" s="85" t="s">
        <v>3</v>
      </c>
      <c r="G5582" s="85">
        <v>1763615</v>
      </c>
      <c r="H5582" s="89"/>
      <c r="I5582" s="263" t="s">
        <v>11723</v>
      </c>
      <c r="J5582" s="89"/>
      <c r="K5582" s="89"/>
      <c r="L5582" s="89"/>
      <c r="M5582" s="89"/>
      <c r="N5582" s="264">
        <v>0</v>
      </c>
      <c r="O5582" s="264">
        <v>6.84</v>
      </c>
      <c r="P5582" s="89" t="s">
        <v>670</v>
      </c>
    </row>
    <row r="5583" spans="1:16" ht="51" hidden="1">
      <c r="A5583" s="261">
        <v>526</v>
      </c>
      <c r="B5583" s="89"/>
      <c r="C5583" s="262" t="s">
        <v>610</v>
      </c>
      <c r="D5583" s="84">
        <v>43676</v>
      </c>
      <c r="E5583" s="85" t="s">
        <v>10195</v>
      </c>
      <c r="F5583" s="85" t="s">
        <v>3</v>
      </c>
      <c r="G5583" s="85">
        <v>1763614</v>
      </c>
      <c r="H5583" s="89"/>
      <c r="I5583" s="263" t="s">
        <v>11723</v>
      </c>
      <c r="J5583" s="89"/>
      <c r="K5583" s="89"/>
      <c r="L5583" s="89"/>
      <c r="M5583" s="89"/>
      <c r="N5583" s="264">
        <v>0</v>
      </c>
      <c r="O5583" s="264">
        <v>146.19</v>
      </c>
      <c r="P5583" s="89" t="s">
        <v>670</v>
      </c>
    </row>
    <row r="5584" spans="1:16" ht="51" hidden="1">
      <c r="A5584" s="261">
        <v>203</v>
      </c>
      <c r="B5584" s="89"/>
      <c r="C5584" s="262" t="s">
        <v>96</v>
      </c>
      <c r="D5584" s="84">
        <v>43676</v>
      </c>
      <c r="E5584" s="85" t="s">
        <v>10196</v>
      </c>
      <c r="F5584" s="85" t="s">
        <v>3</v>
      </c>
      <c r="G5584" s="85">
        <v>1763609</v>
      </c>
      <c r="H5584" s="89"/>
      <c r="I5584" s="263" t="s">
        <v>11724</v>
      </c>
      <c r="J5584" s="89"/>
      <c r="K5584" s="89"/>
      <c r="L5584" s="89"/>
      <c r="M5584" s="89"/>
      <c r="N5584" s="264">
        <v>0</v>
      </c>
      <c r="O5584" s="264">
        <v>463.75</v>
      </c>
      <c r="P5584" s="89" t="s">
        <v>670</v>
      </c>
    </row>
    <row r="5585" spans="1:16" ht="51" hidden="1">
      <c r="A5585" s="261">
        <v>203</v>
      </c>
      <c r="B5585" s="89"/>
      <c r="C5585" s="262" t="s">
        <v>96</v>
      </c>
      <c r="D5585" s="84">
        <v>43676</v>
      </c>
      <c r="E5585" s="85" t="s">
        <v>10197</v>
      </c>
      <c r="F5585" s="85" t="s">
        <v>3</v>
      </c>
      <c r="G5585" s="85">
        <v>1763607</v>
      </c>
      <c r="H5585" s="89"/>
      <c r="I5585" s="263" t="s">
        <v>11725</v>
      </c>
      <c r="J5585" s="89"/>
      <c r="K5585" s="89"/>
      <c r="L5585" s="89"/>
      <c r="M5585" s="89"/>
      <c r="N5585" s="264">
        <v>0</v>
      </c>
      <c r="O5585" s="264">
        <v>463.75</v>
      </c>
      <c r="P5585" s="89" t="s">
        <v>670</v>
      </c>
    </row>
    <row r="5586" spans="1:16" ht="63.75" hidden="1">
      <c r="A5586" s="261">
        <v>203</v>
      </c>
      <c r="B5586" s="89"/>
      <c r="C5586" s="262" t="s">
        <v>96</v>
      </c>
      <c r="D5586" s="84">
        <v>43676</v>
      </c>
      <c r="E5586" s="85" t="s">
        <v>10198</v>
      </c>
      <c r="F5586" s="85" t="s">
        <v>3</v>
      </c>
      <c r="G5586" s="85">
        <v>1763606</v>
      </c>
      <c r="H5586" s="89"/>
      <c r="I5586" s="263" t="s">
        <v>11726</v>
      </c>
      <c r="J5586" s="89"/>
      <c r="K5586" s="89"/>
      <c r="L5586" s="89"/>
      <c r="M5586" s="89"/>
      <c r="N5586" s="264">
        <v>0</v>
      </c>
      <c r="O5586" s="264">
        <v>463.75</v>
      </c>
      <c r="P5586" s="89" t="s">
        <v>670</v>
      </c>
    </row>
    <row r="5587" spans="1:16" ht="51" hidden="1">
      <c r="A5587" s="261">
        <v>86</v>
      </c>
      <c r="B5587" s="89"/>
      <c r="C5587" s="262" t="s">
        <v>56</v>
      </c>
      <c r="D5587" s="84">
        <v>43676</v>
      </c>
      <c r="E5587" s="85" t="s">
        <v>10199</v>
      </c>
      <c r="F5587" s="85" t="s">
        <v>3</v>
      </c>
      <c r="G5587" s="85">
        <v>1763603</v>
      </c>
      <c r="H5587" s="89"/>
      <c r="I5587" s="263" t="s">
        <v>11727</v>
      </c>
      <c r="J5587" s="89"/>
      <c r="K5587" s="89"/>
      <c r="L5587" s="89"/>
      <c r="M5587" s="89"/>
      <c r="N5587" s="264">
        <v>0</v>
      </c>
      <c r="O5587" s="264">
        <v>3</v>
      </c>
      <c r="P5587" s="89" t="s">
        <v>670</v>
      </c>
    </row>
    <row r="5588" spans="1:16" ht="38.25" hidden="1">
      <c r="A5588" s="261">
        <v>526</v>
      </c>
      <c r="B5588" s="89"/>
      <c r="C5588" s="262" t="s">
        <v>610</v>
      </c>
      <c r="D5588" s="84">
        <v>43676</v>
      </c>
      <c r="E5588" s="85" t="s">
        <v>10200</v>
      </c>
      <c r="F5588" s="85" t="s">
        <v>3</v>
      </c>
      <c r="G5588" s="85">
        <v>1763594</v>
      </c>
      <c r="H5588" s="89"/>
      <c r="I5588" s="263" t="s">
        <v>11728</v>
      </c>
      <c r="J5588" s="89"/>
      <c r="K5588" s="89"/>
      <c r="L5588" s="89"/>
      <c r="M5588" s="89"/>
      <c r="N5588" s="264">
        <v>0</v>
      </c>
      <c r="O5588" s="264">
        <v>29</v>
      </c>
      <c r="P5588" s="89" t="s">
        <v>670</v>
      </c>
    </row>
    <row r="5589" spans="1:16" ht="51" hidden="1">
      <c r="A5589" s="261" t="s">
        <v>565</v>
      </c>
      <c r="B5589" s="89"/>
      <c r="C5589" s="262" t="s">
        <v>615</v>
      </c>
      <c r="D5589" s="84">
        <v>43676</v>
      </c>
      <c r="E5589" s="85" t="s">
        <v>10201</v>
      </c>
      <c r="F5589" s="85" t="s">
        <v>3</v>
      </c>
      <c r="G5589" s="85">
        <v>1763592</v>
      </c>
      <c r="H5589" s="89"/>
      <c r="I5589" s="263" t="s">
        <v>11729</v>
      </c>
      <c r="J5589" s="89"/>
      <c r="K5589" s="89"/>
      <c r="L5589" s="89"/>
      <c r="M5589" s="89"/>
      <c r="N5589" s="264">
        <v>0</v>
      </c>
      <c r="O5589" s="264">
        <v>323</v>
      </c>
      <c r="P5589" s="89" t="s">
        <v>670</v>
      </c>
    </row>
    <row r="5590" spans="1:16" ht="63.75" hidden="1">
      <c r="A5590" s="261">
        <v>20</v>
      </c>
      <c r="B5590" s="89"/>
      <c r="C5590" s="262" t="s">
        <v>44</v>
      </c>
      <c r="D5590" s="84">
        <v>43676</v>
      </c>
      <c r="E5590" s="85" t="s">
        <v>10202</v>
      </c>
      <c r="F5590" s="85" t="s">
        <v>3</v>
      </c>
      <c r="G5590" s="85">
        <v>1763758</v>
      </c>
      <c r="H5590" s="89"/>
      <c r="I5590" s="263" t="s">
        <v>11730</v>
      </c>
      <c r="J5590" s="89"/>
      <c r="K5590" s="89"/>
      <c r="L5590" s="89"/>
      <c r="M5590" s="89"/>
      <c r="N5590" s="264">
        <v>0</v>
      </c>
      <c r="O5590" s="264">
        <v>26.5</v>
      </c>
      <c r="P5590" s="89" t="s">
        <v>670</v>
      </c>
    </row>
    <row r="5591" spans="1:16" ht="51" hidden="1">
      <c r="A5591" s="261">
        <v>20</v>
      </c>
      <c r="B5591" s="89"/>
      <c r="C5591" s="262" t="s">
        <v>44</v>
      </c>
      <c r="D5591" s="84">
        <v>43676</v>
      </c>
      <c r="E5591" s="85" t="s">
        <v>10203</v>
      </c>
      <c r="F5591" s="85" t="s">
        <v>3</v>
      </c>
      <c r="G5591" s="85">
        <v>1763756</v>
      </c>
      <c r="H5591" s="89"/>
      <c r="I5591" s="263" t="s">
        <v>11731</v>
      </c>
      <c r="J5591" s="89"/>
      <c r="K5591" s="89"/>
      <c r="L5591" s="89"/>
      <c r="M5591" s="89"/>
      <c r="N5591" s="264">
        <v>0</v>
      </c>
      <c r="O5591" s="264">
        <v>522</v>
      </c>
      <c r="P5591" s="89" t="s">
        <v>670</v>
      </c>
    </row>
    <row r="5592" spans="1:16" ht="51" hidden="1">
      <c r="A5592" s="261">
        <v>20</v>
      </c>
      <c r="B5592" s="89"/>
      <c r="C5592" s="262" t="s">
        <v>44</v>
      </c>
      <c r="D5592" s="84">
        <v>43676</v>
      </c>
      <c r="E5592" s="85" t="s">
        <v>10204</v>
      </c>
      <c r="F5592" s="85" t="s">
        <v>3</v>
      </c>
      <c r="G5592" s="85">
        <v>1763755</v>
      </c>
      <c r="H5592" s="89"/>
      <c r="I5592" s="263" t="s">
        <v>11732</v>
      </c>
      <c r="J5592" s="89"/>
      <c r="K5592" s="89"/>
      <c r="L5592" s="89"/>
      <c r="M5592" s="89"/>
      <c r="N5592" s="264">
        <v>0</v>
      </c>
      <c r="O5592" s="264">
        <v>367</v>
      </c>
      <c r="P5592" s="89" t="s">
        <v>670</v>
      </c>
    </row>
    <row r="5593" spans="1:16" ht="51" hidden="1">
      <c r="A5593" s="261">
        <v>526</v>
      </c>
      <c r="B5593" s="89"/>
      <c r="C5593" s="262" t="s">
        <v>610</v>
      </c>
      <c r="D5593" s="84">
        <v>43676</v>
      </c>
      <c r="E5593" s="85" t="s">
        <v>10205</v>
      </c>
      <c r="F5593" s="85" t="s">
        <v>3</v>
      </c>
      <c r="G5593" s="85">
        <v>1763753</v>
      </c>
      <c r="H5593" s="89"/>
      <c r="I5593" s="263" t="s">
        <v>11733</v>
      </c>
      <c r="J5593" s="89"/>
      <c r="K5593" s="89"/>
      <c r="L5593" s="89"/>
      <c r="M5593" s="89"/>
      <c r="N5593" s="264">
        <v>0</v>
      </c>
      <c r="O5593" s="264">
        <v>110</v>
      </c>
      <c r="P5593" s="89" t="s">
        <v>670</v>
      </c>
    </row>
    <row r="5594" spans="1:16" ht="51" hidden="1">
      <c r="A5594" s="261">
        <v>526</v>
      </c>
      <c r="B5594" s="89"/>
      <c r="C5594" s="262" t="s">
        <v>610</v>
      </c>
      <c r="D5594" s="84">
        <v>43676</v>
      </c>
      <c r="E5594" s="85" t="s">
        <v>10206</v>
      </c>
      <c r="F5594" s="85" t="s">
        <v>3</v>
      </c>
      <c r="G5594" s="85">
        <v>1763752</v>
      </c>
      <c r="H5594" s="89"/>
      <c r="I5594" s="263" t="s">
        <v>11734</v>
      </c>
      <c r="J5594" s="89"/>
      <c r="K5594" s="89"/>
      <c r="L5594" s="89"/>
      <c r="M5594" s="89"/>
      <c r="N5594" s="264">
        <v>0</v>
      </c>
      <c r="O5594" s="264">
        <v>40</v>
      </c>
      <c r="P5594" s="89" t="s">
        <v>670</v>
      </c>
    </row>
    <row r="5595" spans="1:16" ht="51" hidden="1">
      <c r="A5595" s="261">
        <v>212</v>
      </c>
      <c r="B5595" s="89"/>
      <c r="C5595" s="262" t="s">
        <v>100</v>
      </c>
      <c r="D5595" s="84">
        <v>43676</v>
      </c>
      <c r="E5595" s="85" t="s">
        <v>10207</v>
      </c>
      <c r="F5595" s="85" t="s">
        <v>3</v>
      </c>
      <c r="G5595" s="85">
        <v>1763749</v>
      </c>
      <c r="H5595" s="89"/>
      <c r="I5595" s="263" t="s">
        <v>11735</v>
      </c>
      <c r="J5595" s="89"/>
      <c r="K5595" s="89"/>
      <c r="L5595" s="89"/>
      <c r="M5595" s="89"/>
      <c r="N5595" s="264">
        <v>0</v>
      </c>
      <c r="O5595" s="264">
        <v>83.600000000000009</v>
      </c>
      <c r="P5595" s="89" t="s">
        <v>670</v>
      </c>
    </row>
    <row r="5596" spans="1:16" ht="51" hidden="1">
      <c r="A5596" s="261">
        <v>212</v>
      </c>
      <c r="B5596" s="89"/>
      <c r="C5596" s="262" t="s">
        <v>100</v>
      </c>
      <c r="D5596" s="84">
        <v>43676</v>
      </c>
      <c r="E5596" s="85" t="s">
        <v>10208</v>
      </c>
      <c r="F5596" s="85" t="s">
        <v>3</v>
      </c>
      <c r="G5596" s="85">
        <v>1763748</v>
      </c>
      <c r="H5596" s="89"/>
      <c r="I5596" s="263" t="s">
        <v>11736</v>
      </c>
      <c r="J5596" s="89"/>
      <c r="K5596" s="89"/>
      <c r="L5596" s="89"/>
      <c r="M5596" s="89"/>
      <c r="N5596" s="264">
        <v>0</v>
      </c>
      <c r="O5596" s="264">
        <v>540</v>
      </c>
      <c r="P5596" s="89" t="s">
        <v>670</v>
      </c>
    </row>
    <row r="5597" spans="1:16" ht="38.25" hidden="1">
      <c r="A5597" s="261" t="s">
        <v>565</v>
      </c>
      <c r="B5597" s="89"/>
      <c r="C5597" s="262" t="s">
        <v>615</v>
      </c>
      <c r="D5597" s="84">
        <v>43676</v>
      </c>
      <c r="E5597" s="85" t="s">
        <v>10209</v>
      </c>
      <c r="F5597" s="85" t="s">
        <v>3</v>
      </c>
      <c r="G5597" s="85">
        <v>1763710</v>
      </c>
      <c r="H5597" s="89"/>
      <c r="I5597" s="263" t="s">
        <v>11737</v>
      </c>
      <c r="J5597" s="89"/>
      <c r="K5597" s="89"/>
      <c r="L5597" s="89"/>
      <c r="M5597" s="89"/>
      <c r="N5597" s="264">
        <v>0</v>
      </c>
      <c r="O5597" s="264">
        <v>3436.57</v>
      </c>
      <c r="P5597" s="89" t="s">
        <v>670</v>
      </c>
    </row>
    <row r="5598" spans="1:16" ht="51" hidden="1">
      <c r="A5598" s="261">
        <v>47</v>
      </c>
      <c r="B5598" s="89"/>
      <c r="C5598" s="262" t="s">
        <v>49</v>
      </c>
      <c r="D5598" s="84">
        <v>43676</v>
      </c>
      <c r="E5598" s="85" t="s">
        <v>10210</v>
      </c>
      <c r="F5598" s="85" t="s">
        <v>3</v>
      </c>
      <c r="G5598" s="85">
        <v>1763694</v>
      </c>
      <c r="H5598" s="89"/>
      <c r="I5598" s="263" t="s">
        <v>11738</v>
      </c>
      <c r="J5598" s="89"/>
      <c r="K5598" s="89"/>
      <c r="L5598" s="89"/>
      <c r="M5598" s="89"/>
      <c r="N5598" s="264">
        <v>0</v>
      </c>
      <c r="O5598" s="264">
        <v>720</v>
      </c>
      <c r="P5598" s="89" t="s">
        <v>670</v>
      </c>
    </row>
    <row r="5599" spans="1:16" ht="38.25" hidden="1">
      <c r="A5599" s="261" t="s">
        <v>565</v>
      </c>
      <c r="B5599" s="89"/>
      <c r="C5599" s="262" t="s">
        <v>615</v>
      </c>
      <c r="D5599" s="84">
        <v>43676</v>
      </c>
      <c r="E5599" s="85" t="s">
        <v>10211</v>
      </c>
      <c r="F5599" s="85" t="s">
        <v>3</v>
      </c>
      <c r="G5599" s="85">
        <v>1763687</v>
      </c>
      <c r="H5599" s="89"/>
      <c r="I5599" s="263" t="s">
        <v>11739</v>
      </c>
      <c r="J5599" s="89"/>
      <c r="K5599" s="89"/>
      <c r="L5599" s="89"/>
      <c r="M5599" s="89"/>
      <c r="N5599" s="264">
        <v>0</v>
      </c>
      <c r="O5599" s="264">
        <v>140</v>
      </c>
      <c r="P5599" s="89" t="s">
        <v>670</v>
      </c>
    </row>
    <row r="5600" spans="1:16" ht="51" hidden="1">
      <c r="A5600" s="261">
        <v>293</v>
      </c>
      <c r="B5600" s="89"/>
      <c r="C5600" s="262" t="s">
        <v>131</v>
      </c>
      <c r="D5600" s="84">
        <v>43676</v>
      </c>
      <c r="E5600" s="85" t="s">
        <v>10212</v>
      </c>
      <c r="F5600" s="85" t="s">
        <v>3</v>
      </c>
      <c r="G5600" s="85">
        <v>1763677</v>
      </c>
      <c r="H5600" s="89"/>
      <c r="I5600" s="263" t="s">
        <v>11740</v>
      </c>
      <c r="J5600" s="89"/>
      <c r="K5600" s="89"/>
      <c r="L5600" s="89"/>
      <c r="M5600" s="89"/>
      <c r="N5600" s="264">
        <v>0</v>
      </c>
      <c r="O5600" s="264">
        <v>465</v>
      </c>
      <c r="P5600" s="89" t="s">
        <v>670</v>
      </c>
    </row>
    <row r="5601" spans="1:16" ht="51" hidden="1">
      <c r="A5601" s="261">
        <v>253</v>
      </c>
      <c r="B5601" s="89"/>
      <c r="C5601" s="262" t="s">
        <v>114</v>
      </c>
      <c r="D5601" s="84">
        <v>43676</v>
      </c>
      <c r="E5601" s="85" t="s">
        <v>10213</v>
      </c>
      <c r="F5601" s="85" t="s">
        <v>3</v>
      </c>
      <c r="G5601" s="85">
        <v>1763674</v>
      </c>
      <c r="H5601" s="89"/>
      <c r="I5601" s="263" t="s">
        <v>11741</v>
      </c>
      <c r="J5601" s="89"/>
      <c r="K5601" s="89"/>
      <c r="L5601" s="89"/>
      <c r="M5601" s="89"/>
      <c r="N5601" s="264">
        <v>0</v>
      </c>
      <c r="O5601" s="264">
        <v>530</v>
      </c>
      <c r="P5601" s="89" t="s">
        <v>670</v>
      </c>
    </row>
    <row r="5602" spans="1:16" ht="63.75" hidden="1">
      <c r="A5602" s="261">
        <v>76</v>
      </c>
      <c r="B5602" s="89"/>
      <c r="C5602" s="262" t="s">
        <v>54</v>
      </c>
      <c r="D5602" s="84">
        <v>43676</v>
      </c>
      <c r="E5602" s="85" t="s">
        <v>10214</v>
      </c>
      <c r="F5602" s="85" t="s">
        <v>3</v>
      </c>
      <c r="G5602" s="85">
        <v>1763673</v>
      </c>
      <c r="H5602" s="89"/>
      <c r="I5602" s="263" t="s">
        <v>11742</v>
      </c>
      <c r="J5602" s="89"/>
      <c r="K5602" s="89"/>
      <c r="L5602" s="89"/>
      <c r="M5602" s="89"/>
      <c r="N5602" s="264">
        <v>0</v>
      </c>
      <c r="O5602" s="264">
        <v>72</v>
      </c>
      <c r="P5602" s="89" t="s">
        <v>670</v>
      </c>
    </row>
    <row r="5603" spans="1:16" ht="51" hidden="1">
      <c r="A5603" s="261">
        <v>70</v>
      </c>
      <c r="B5603" s="89"/>
      <c r="C5603" s="262" t="s">
        <v>53</v>
      </c>
      <c r="D5603" s="84">
        <v>43676</v>
      </c>
      <c r="E5603" s="85" t="s">
        <v>10215</v>
      </c>
      <c r="F5603" s="85" t="s">
        <v>3</v>
      </c>
      <c r="G5603" s="85">
        <v>1763672</v>
      </c>
      <c r="H5603" s="89"/>
      <c r="I5603" s="263" t="s">
        <v>11743</v>
      </c>
      <c r="J5603" s="89"/>
      <c r="K5603" s="89"/>
      <c r="L5603" s="89"/>
      <c r="M5603" s="89"/>
      <c r="N5603" s="264">
        <v>0</v>
      </c>
      <c r="O5603" s="264">
        <v>20</v>
      </c>
      <c r="P5603" s="89" t="s">
        <v>670</v>
      </c>
    </row>
    <row r="5604" spans="1:16" ht="63.75" hidden="1">
      <c r="A5604" s="261">
        <v>76</v>
      </c>
      <c r="B5604" s="89"/>
      <c r="C5604" s="262" t="s">
        <v>54</v>
      </c>
      <c r="D5604" s="84">
        <v>43676</v>
      </c>
      <c r="E5604" s="85" t="s">
        <v>10216</v>
      </c>
      <c r="F5604" s="85" t="s">
        <v>3</v>
      </c>
      <c r="G5604" s="85">
        <v>1763671</v>
      </c>
      <c r="H5604" s="89"/>
      <c r="I5604" s="263" t="s">
        <v>11744</v>
      </c>
      <c r="J5604" s="89"/>
      <c r="K5604" s="89"/>
      <c r="L5604" s="89"/>
      <c r="M5604" s="89"/>
      <c r="N5604" s="264">
        <v>0</v>
      </c>
      <c r="O5604" s="264">
        <v>484.5</v>
      </c>
      <c r="P5604" s="89" t="s">
        <v>670</v>
      </c>
    </row>
    <row r="5605" spans="1:16" ht="38.25" hidden="1">
      <c r="A5605" s="261" t="s">
        <v>565</v>
      </c>
      <c r="B5605" s="89"/>
      <c r="C5605" s="262" t="s">
        <v>615</v>
      </c>
      <c r="D5605" s="84">
        <v>43676</v>
      </c>
      <c r="E5605" s="85" t="s">
        <v>10217</v>
      </c>
      <c r="F5605" s="85" t="s">
        <v>3</v>
      </c>
      <c r="G5605" s="85">
        <v>1763670</v>
      </c>
      <c r="H5605" s="89"/>
      <c r="I5605" s="263" t="s">
        <v>11745</v>
      </c>
      <c r="J5605" s="89"/>
      <c r="K5605" s="89"/>
      <c r="L5605" s="89"/>
      <c r="M5605" s="89"/>
      <c r="N5605" s="264">
        <v>0</v>
      </c>
      <c r="O5605" s="264">
        <v>190</v>
      </c>
      <c r="P5605" s="89" t="s">
        <v>670</v>
      </c>
    </row>
    <row r="5606" spans="1:16" ht="51" hidden="1">
      <c r="A5606" s="261">
        <v>212</v>
      </c>
      <c r="B5606" s="89"/>
      <c r="C5606" s="262" t="s">
        <v>100</v>
      </c>
      <c r="D5606" s="84">
        <v>43676</v>
      </c>
      <c r="E5606" s="85" t="s">
        <v>10218</v>
      </c>
      <c r="F5606" s="85" t="s">
        <v>3</v>
      </c>
      <c r="G5606" s="85">
        <v>1763487</v>
      </c>
      <c r="H5606" s="89"/>
      <c r="I5606" s="263" t="s">
        <v>11746</v>
      </c>
      <c r="J5606" s="89"/>
      <c r="K5606" s="89"/>
      <c r="L5606" s="89"/>
      <c r="M5606" s="89"/>
      <c r="N5606" s="264">
        <v>0</v>
      </c>
      <c r="O5606" s="264">
        <v>60</v>
      </c>
      <c r="P5606" s="89" t="s">
        <v>670</v>
      </c>
    </row>
    <row r="5607" spans="1:16" ht="51" hidden="1">
      <c r="A5607" s="261" t="s">
        <v>563</v>
      </c>
      <c r="B5607" s="89"/>
      <c r="C5607" s="262" t="s">
        <v>614</v>
      </c>
      <c r="D5607" s="84">
        <v>43676</v>
      </c>
      <c r="E5607" s="85" t="s">
        <v>10219</v>
      </c>
      <c r="F5607" s="85" t="s">
        <v>3</v>
      </c>
      <c r="G5607" s="85">
        <v>1763580</v>
      </c>
      <c r="H5607" s="89"/>
      <c r="I5607" s="263" t="s">
        <v>11747</v>
      </c>
      <c r="J5607" s="89"/>
      <c r="K5607" s="89"/>
      <c r="L5607" s="89"/>
      <c r="M5607" s="89"/>
      <c r="N5607" s="264">
        <v>0</v>
      </c>
      <c r="O5607" s="264">
        <v>2608.3000000000002</v>
      </c>
      <c r="P5607" s="89" t="s">
        <v>670</v>
      </c>
    </row>
    <row r="5608" spans="1:16" ht="51" hidden="1">
      <c r="A5608" s="261" t="s">
        <v>563</v>
      </c>
      <c r="B5608" s="89"/>
      <c r="C5608" s="262" t="s">
        <v>614</v>
      </c>
      <c r="D5608" s="84">
        <v>43676</v>
      </c>
      <c r="E5608" s="85" t="s">
        <v>10220</v>
      </c>
      <c r="F5608" s="85" t="s">
        <v>3</v>
      </c>
      <c r="G5608" s="85">
        <v>1763578</v>
      </c>
      <c r="H5608" s="89"/>
      <c r="I5608" s="263" t="s">
        <v>11748</v>
      </c>
      <c r="J5608" s="89"/>
      <c r="K5608" s="89"/>
      <c r="L5608" s="89"/>
      <c r="M5608" s="89"/>
      <c r="N5608" s="264">
        <v>0</v>
      </c>
      <c r="O5608" s="264">
        <v>342.93</v>
      </c>
      <c r="P5608" s="89" t="s">
        <v>670</v>
      </c>
    </row>
    <row r="5609" spans="1:16" ht="63.75" hidden="1">
      <c r="A5609" s="261">
        <v>287</v>
      </c>
      <c r="B5609" s="89"/>
      <c r="C5609" s="262" t="s">
        <v>126</v>
      </c>
      <c r="D5609" s="84">
        <v>43676</v>
      </c>
      <c r="E5609" s="85" t="s">
        <v>10221</v>
      </c>
      <c r="F5609" s="85" t="s">
        <v>3</v>
      </c>
      <c r="G5609" s="85">
        <v>1763577</v>
      </c>
      <c r="H5609" s="89"/>
      <c r="I5609" s="263" t="s">
        <v>11749</v>
      </c>
      <c r="J5609" s="89"/>
      <c r="K5609" s="89"/>
      <c r="L5609" s="89"/>
      <c r="M5609" s="89"/>
      <c r="N5609" s="264">
        <v>0</v>
      </c>
      <c r="O5609" s="264">
        <v>64618.22</v>
      </c>
      <c r="P5609" s="89" t="s">
        <v>670</v>
      </c>
    </row>
    <row r="5610" spans="1:16" ht="63.75" hidden="1">
      <c r="A5610" s="261">
        <v>660</v>
      </c>
      <c r="B5610" s="89"/>
      <c r="C5610" s="262" t="s">
        <v>188</v>
      </c>
      <c r="D5610" s="84">
        <v>43676</v>
      </c>
      <c r="E5610" s="85" t="s">
        <v>10222</v>
      </c>
      <c r="F5610" s="85" t="s">
        <v>3</v>
      </c>
      <c r="G5610" s="85">
        <v>1763574</v>
      </c>
      <c r="H5610" s="89"/>
      <c r="I5610" s="263" t="s">
        <v>11750</v>
      </c>
      <c r="J5610" s="89"/>
      <c r="K5610" s="89"/>
      <c r="L5610" s="89"/>
      <c r="M5610" s="89"/>
      <c r="N5610" s="264">
        <v>0</v>
      </c>
      <c r="O5610" s="264">
        <v>13.02</v>
      </c>
      <c r="P5610" s="89" t="s">
        <v>670</v>
      </c>
    </row>
    <row r="5611" spans="1:16" ht="51" hidden="1">
      <c r="A5611" s="261">
        <v>660</v>
      </c>
      <c r="B5611" s="89"/>
      <c r="C5611" s="262" t="s">
        <v>188</v>
      </c>
      <c r="D5611" s="84">
        <v>43676</v>
      </c>
      <c r="E5611" s="85" t="s">
        <v>10223</v>
      </c>
      <c r="F5611" s="85" t="s">
        <v>3</v>
      </c>
      <c r="G5611" s="85">
        <v>1763572</v>
      </c>
      <c r="H5611" s="89"/>
      <c r="I5611" s="263" t="s">
        <v>11751</v>
      </c>
      <c r="J5611" s="89"/>
      <c r="K5611" s="89"/>
      <c r="L5611" s="89"/>
      <c r="M5611" s="89"/>
      <c r="N5611" s="264">
        <v>0</v>
      </c>
      <c r="O5611" s="264">
        <v>984</v>
      </c>
      <c r="P5611" s="89" t="s">
        <v>670</v>
      </c>
    </row>
    <row r="5612" spans="1:16" ht="63.75" hidden="1">
      <c r="A5612" s="261">
        <v>287</v>
      </c>
      <c r="B5612" s="89"/>
      <c r="C5612" s="262" t="s">
        <v>126</v>
      </c>
      <c r="D5612" s="84">
        <v>43676</v>
      </c>
      <c r="E5612" s="85" t="s">
        <v>10224</v>
      </c>
      <c r="F5612" s="85" t="s">
        <v>3</v>
      </c>
      <c r="G5612" s="85">
        <v>1763571</v>
      </c>
      <c r="H5612" s="89"/>
      <c r="I5612" s="263" t="s">
        <v>11752</v>
      </c>
      <c r="J5612" s="89"/>
      <c r="K5612" s="89"/>
      <c r="L5612" s="89"/>
      <c r="M5612" s="89"/>
      <c r="N5612" s="264">
        <v>0</v>
      </c>
      <c r="O5612" s="264">
        <v>12550.7</v>
      </c>
      <c r="P5612" s="89" t="s">
        <v>670</v>
      </c>
    </row>
    <row r="5613" spans="1:16" ht="63.75" hidden="1">
      <c r="A5613" s="261">
        <v>660</v>
      </c>
      <c r="B5613" s="89"/>
      <c r="C5613" s="262" t="s">
        <v>188</v>
      </c>
      <c r="D5613" s="84">
        <v>43676</v>
      </c>
      <c r="E5613" s="85" t="s">
        <v>10225</v>
      </c>
      <c r="F5613" s="85" t="s">
        <v>3</v>
      </c>
      <c r="G5613" s="85">
        <v>1763570</v>
      </c>
      <c r="H5613" s="89"/>
      <c r="I5613" s="263" t="s">
        <v>11753</v>
      </c>
      <c r="J5613" s="89"/>
      <c r="K5613" s="89"/>
      <c r="L5613" s="89"/>
      <c r="M5613" s="89"/>
      <c r="N5613" s="264">
        <v>0</v>
      </c>
      <c r="O5613" s="264">
        <v>53.06</v>
      </c>
      <c r="P5613" s="89" t="s">
        <v>670</v>
      </c>
    </row>
    <row r="5614" spans="1:16" ht="63.75" hidden="1">
      <c r="A5614" s="261">
        <v>512</v>
      </c>
      <c r="B5614" s="89"/>
      <c r="C5614" s="262" t="s">
        <v>779</v>
      </c>
      <c r="D5614" s="84">
        <v>43676</v>
      </c>
      <c r="E5614" s="85" t="s">
        <v>10226</v>
      </c>
      <c r="F5614" s="85" t="s">
        <v>3</v>
      </c>
      <c r="G5614" s="85">
        <v>1763568</v>
      </c>
      <c r="H5614" s="89"/>
      <c r="I5614" s="263" t="s">
        <v>11754</v>
      </c>
      <c r="J5614" s="89"/>
      <c r="K5614" s="89"/>
      <c r="L5614" s="89"/>
      <c r="M5614" s="89"/>
      <c r="N5614" s="264">
        <v>0</v>
      </c>
      <c r="O5614" s="264">
        <v>835.92000000000007</v>
      </c>
      <c r="P5614" s="89" t="s">
        <v>670</v>
      </c>
    </row>
    <row r="5615" spans="1:16" ht="51" hidden="1">
      <c r="A5615" s="261">
        <v>15</v>
      </c>
      <c r="B5615" s="89"/>
      <c r="C5615" s="262" t="s">
        <v>42</v>
      </c>
      <c r="D5615" s="84">
        <v>43676</v>
      </c>
      <c r="E5615" s="85" t="s">
        <v>10227</v>
      </c>
      <c r="F5615" s="85" t="s">
        <v>3</v>
      </c>
      <c r="G5615" s="85">
        <v>1763550</v>
      </c>
      <c r="H5615" s="89"/>
      <c r="I5615" s="263" t="s">
        <v>11755</v>
      </c>
      <c r="J5615" s="89"/>
      <c r="K5615" s="89"/>
      <c r="L5615" s="89"/>
      <c r="M5615" s="89"/>
      <c r="N5615" s="264">
        <v>0</v>
      </c>
      <c r="O5615" s="264">
        <v>299</v>
      </c>
      <c r="P5615" s="89" t="s">
        <v>670</v>
      </c>
    </row>
    <row r="5616" spans="1:16" ht="51" hidden="1">
      <c r="A5616" s="261">
        <v>15</v>
      </c>
      <c r="B5616" s="89"/>
      <c r="C5616" s="262" t="s">
        <v>42</v>
      </c>
      <c r="D5616" s="84">
        <v>43676</v>
      </c>
      <c r="E5616" s="85" t="s">
        <v>10228</v>
      </c>
      <c r="F5616" s="85" t="s">
        <v>3</v>
      </c>
      <c r="G5616" s="85">
        <v>1763544</v>
      </c>
      <c r="H5616" s="89"/>
      <c r="I5616" s="263" t="s">
        <v>11756</v>
      </c>
      <c r="J5616" s="89"/>
      <c r="K5616" s="89"/>
      <c r="L5616" s="89"/>
      <c r="M5616" s="89"/>
      <c r="N5616" s="264">
        <v>0</v>
      </c>
      <c r="O5616" s="264">
        <v>688.18000000000006</v>
      </c>
      <c r="P5616" s="89" t="s">
        <v>670</v>
      </c>
    </row>
    <row r="5617" spans="1:16" ht="51" hidden="1">
      <c r="A5617" s="261">
        <v>16</v>
      </c>
      <c r="B5617" s="89"/>
      <c r="C5617" s="262" t="s">
        <v>43</v>
      </c>
      <c r="D5617" s="84">
        <v>43676</v>
      </c>
      <c r="E5617" s="85" t="s">
        <v>10229</v>
      </c>
      <c r="F5617" s="85" t="s">
        <v>3</v>
      </c>
      <c r="G5617" s="85">
        <v>1763541</v>
      </c>
      <c r="H5617" s="89"/>
      <c r="I5617" s="263" t="s">
        <v>11757</v>
      </c>
      <c r="J5617" s="89"/>
      <c r="K5617" s="89"/>
      <c r="L5617" s="89"/>
      <c r="M5617" s="89"/>
      <c r="N5617" s="264">
        <v>0</v>
      </c>
      <c r="O5617" s="264">
        <v>2792.37</v>
      </c>
      <c r="P5617" s="89" t="s">
        <v>670</v>
      </c>
    </row>
    <row r="5618" spans="1:16" ht="51" hidden="1">
      <c r="A5618" s="261">
        <v>16</v>
      </c>
      <c r="B5618" s="89"/>
      <c r="C5618" s="262" t="s">
        <v>43</v>
      </c>
      <c r="D5618" s="84">
        <v>43676</v>
      </c>
      <c r="E5618" s="85" t="s">
        <v>10230</v>
      </c>
      <c r="F5618" s="85" t="s">
        <v>3</v>
      </c>
      <c r="G5618" s="85">
        <v>1763539</v>
      </c>
      <c r="H5618" s="89"/>
      <c r="I5618" s="263" t="s">
        <v>11758</v>
      </c>
      <c r="J5618" s="89"/>
      <c r="K5618" s="89"/>
      <c r="L5618" s="89"/>
      <c r="M5618" s="89"/>
      <c r="N5618" s="264">
        <v>0</v>
      </c>
      <c r="O5618" s="264">
        <v>371.6</v>
      </c>
      <c r="P5618" s="89" t="s">
        <v>670</v>
      </c>
    </row>
    <row r="5619" spans="1:16" ht="51" hidden="1">
      <c r="A5619" s="261">
        <v>16</v>
      </c>
      <c r="B5619" s="89"/>
      <c r="C5619" s="262" t="s">
        <v>43</v>
      </c>
      <c r="D5619" s="84">
        <v>43676</v>
      </c>
      <c r="E5619" s="85" t="s">
        <v>10231</v>
      </c>
      <c r="F5619" s="85" t="s">
        <v>3</v>
      </c>
      <c r="G5619" s="85">
        <v>1763536</v>
      </c>
      <c r="H5619" s="89"/>
      <c r="I5619" s="263" t="s">
        <v>11759</v>
      </c>
      <c r="J5619" s="89"/>
      <c r="K5619" s="89"/>
      <c r="L5619" s="89"/>
      <c r="M5619" s="89"/>
      <c r="N5619" s="264">
        <v>0</v>
      </c>
      <c r="O5619" s="264">
        <v>183.6</v>
      </c>
      <c r="P5619" s="89" t="s">
        <v>670</v>
      </c>
    </row>
    <row r="5620" spans="1:16" ht="51" hidden="1">
      <c r="A5620" s="261">
        <v>16</v>
      </c>
      <c r="B5620" s="89"/>
      <c r="C5620" s="262" t="s">
        <v>43</v>
      </c>
      <c r="D5620" s="84">
        <v>43676</v>
      </c>
      <c r="E5620" s="85" t="s">
        <v>10232</v>
      </c>
      <c r="F5620" s="85" t="s">
        <v>3</v>
      </c>
      <c r="G5620" s="85">
        <v>1763533</v>
      </c>
      <c r="H5620" s="89"/>
      <c r="I5620" s="263" t="s">
        <v>11760</v>
      </c>
      <c r="J5620" s="89"/>
      <c r="K5620" s="89"/>
      <c r="L5620" s="89"/>
      <c r="M5620" s="89"/>
      <c r="N5620" s="264">
        <v>0</v>
      </c>
      <c r="O5620" s="264">
        <v>1237.7</v>
      </c>
      <c r="P5620" s="89" t="s">
        <v>670</v>
      </c>
    </row>
    <row r="5621" spans="1:16" ht="51" hidden="1">
      <c r="A5621" s="261" t="s">
        <v>565</v>
      </c>
      <c r="B5621" s="89"/>
      <c r="C5621" s="262" t="s">
        <v>615</v>
      </c>
      <c r="D5621" s="84">
        <v>43676</v>
      </c>
      <c r="E5621" s="85" t="s">
        <v>10233</v>
      </c>
      <c r="F5621" s="85" t="s">
        <v>3</v>
      </c>
      <c r="G5621" s="85">
        <v>1763586</v>
      </c>
      <c r="H5621" s="89"/>
      <c r="I5621" s="263" t="s">
        <v>11761</v>
      </c>
      <c r="J5621" s="89"/>
      <c r="K5621" s="89"/>
      <c r="L5621" s="89"/>
      <c r="M5621" s="89"/>
      <c r="N5621" s="264">
        <v>0</v>
      </c>
      <c r="O5621" s="264">
        <v>7827.63</v>
      </c>
      <c r="P5621" s="89" t="s">
        <v>670</v>
      </c>
    </row>
    <row r="5622" spans="1:16" ht="51" hidden="1">
      <c r="A5622" s="261" t="s">
        <v>565</v>
      </c>
      <c r="B5622" s="89"/>
      <c r="C5622" s="262" t="s">
        <v>615</v>
      </c>
      <c r="D5622" s="84">
        <v>43676</v>
      </c>
      <c r="E5622" s="85" t="s">
        <v>10234</v>
      </c>
      <c r="F5622" s="85" t="s">
        <v>3</v>
      </c>
      <c r="G5622" s="85">
        <v>1763584</v>
      </c>
      <c r="H5622" s="89"/>
      <c r="I5622" s="263" t="s">
        <v>11762</v>
      </c>
      <c r="J5622" s="89"/>
      <c r="K5622" s="89"/>
      <c r="L5622" s="89"/>
      <c r="M5622" s="89"/>
      <c r="N5622" s="264">
        <v>0</v>
      </c>
      <c r="O5622" s="264">
        <v>600</v>
      </c>
      <c r="P5622" s="89" t="s">
        <v>670</v>
      </c>
    </row>
    <row r="5623" spans="1:16" ht="51" hidden="1">
      <c r="A5623" s="261">
        <v>660</v>
      </c>
      <c r="B5623" s="89"/>
      <c r="C5623" s="262" t="s">
        <v>188</v>
      </c>
      <c r="D5623" s="84">
        <v>43676</v>
      </c>
      <c r="E5623" s="85" t="s">
        <v>10235</v>
      </c>
      <c r="F5623" s="85" t="s">
        <v>3</v>
      </c>
      <c r="G5623" s="85">
        <v>1763569</v>
      </c>
      <c r="H5623" s="89"/>
      <c r="I5623" s="263" t="s">
        <v>11763</v>
      </c>
      <c r="J5623" s="89"/>
      <c r="K5623" s="89"/>
      <c r="L5623" s="89"/>
      <c r="M5623" s="89"/>
      <c r="N5623" s="264">
        <v>0</v>
      </c>
      <c r="O5623" s="264">
        <v>193</v>
      </c>
      <c r="P5623" s="89" t="s">
        <v>670</v>
      </c>
    </row>
    <row r="5624" spans="1:16" ht="63.75" hidden="1">
      <c r="A5624" s="261" t="s">
        <v>565</v>
      </c>
      <c r="B5624" s="89"/>
      <c r="C5624" s="262" t="s">
        <v>615</v>
      </c>
      <c r="D5624" s="84">
        <v>43676</v>
      </c>
      <c r="E5624" s="85" t="s">
        <v>10236</v>
      </c>
      <c r="F5624" s="85" t="s">
        <v>3</v>
      </c>
      <c r="G5624" s="85">
        <v>1763565</v>
      </c>
      <c r="H5624" s="89"/>
      <c r="I5624" s="263" t="s">
        <v>11764</v>
      </c>
      <c r="J5624" s="89"/>
      <c r="K5624" s="89"/>
      <c r="L5624" s="89"/>
      <c r="M5624" s="89"/>
      <c r="N5624" s="264">
        <v>0</v>
      </c>
      <c r="O5624" s="264">
        <v>15</v>
      </c>
      <c r="P5624" s="89" t="s">
        <v>670</v>
      </c>
    </row>
    <row r="5625" spans="1:16" ht="51" hidden="1">
      <c r="A5625" s="261">
        <v>513</v>
      </c>
      <c r="B5625" s="89"/>
      <c r="C5625" s="262" t="s">
        <v>171</v>
      </c>
      <c r="D5625" s="84">
        <v>43676</v>
      </c>
      <c r="E5625" s="85" t="s">
        <v>10237</v>
      </c>
      <c r="F5625" s="85" t="s">
        <v>3</v>
      </c>
      <c r="G5625" s="85">
        <v>1763562</v>
      </c>
      <c r="H5625" s="89"/>
      <c r="I5625" s="263" t="s">
        <v>11765</v>
      </c>
      <c r="J5625" s="89"/>
      <c r="K5625" s="89"/>
      <c r="L5625" s="89"/>
      <c r="M5625" s="89"/>
      <c r="N5625" s="264">
        <v>0</v>
      </c>
      <c r="O5625" s="264">
        <v>790.32</v>
      </c>
      <c r="P5625" s="89" t="s">
        <v>670</v>
      </c>
    </row>
    <row r="5626" spans="1:16" ht="63.75" hidden="1">
      <c r="A5626" s="261">
        <v>46</v>
      </c>
      <c r="B5626" s="89"/>
      <c r="C5626" s="262" t="s">
        <v>48</v>
      </c>
      <c r="D5626" s="84">
        <v>43676</v>
      </c>
      <c r="E5626" s="85" t="s">
        <v>10238</v>
      </c>
      <c r="F5626" s="85" t="s">
        <v>3</v>
      </c>
      <c r="G5626" s="85">
        <v>1763558</v>
      </c>
      <c r="H5626" s="89"/>
      <c r="I5626" s="263" t="s">
        <v>11766</v>
      </c>
      <c r="J5626" s="89"/>
      <c r="K5626" s="89"/>
      <c r="L5626" s="89"/>
      <c r="M5626" s="89"/>
      <c r="N5626" s="264">
        <v>0</v>
      </c>
      <c r="O5626" s="264">
        <v>74.39</v>
      </c>
      <c r="P5626" s="89" t="s">
        <v>670</v>
      </c>
    </row>
    <row r="5627" spans="1:16" ht="63.75" hidden="1">
      <c r="A5627" s="261">
        <v>46</v>
      </c>
      <c r="B5627" s="89"/>
      <c r="C5627" s="262" t="s">
        <v>48</v>
      </c>
      <c r="D5627" s="84">
        <v>43676</v>
      </c>
      <c r="E5627" s="85" t="s">
        <v>10239</v>
      </c>
      <c r="F5627" s="85" t="s">
        <v>3</v>
      </c>
      <c r="G5627" s="85">
        <v>1763553</v>
      </c>
      <c r="H5627" s="89"/>
      <c r="I5627" s="263" t="s">
        <v>11767</v>
      </c>
      <c r="J5627" s="89"/>
      <c r="K5627" s="89"/>
      <c r="L5627" s="89"/>
      <c r="M5627" s="89"/>
      <c r="N5627" s="264">
        <v>0</v>
      </c>
      <c r="O5627" s="264">
        <v>49.9</v>
      </c>
      <c r="P5627" s="89" t="s">
        <v>670</v>
      </c>
    </row>
    <row r="5628" spans="1:16" ht="51" hidden="1">
      <c r="A5628" s="261">
        <v>46</v>
      </c>
      <c r="B5628" s="89"/>
      <c r="C5628" s="262" t="s">
        <v>48</v>
      </c>
      <c r="D5628" s="84">
        <v>43676</v>
      </c>
      <c r="E5628" s="85" t="s">
        <v>10240</v>
      </c>
      <c r="F5628" s="85" t="s">
        <v>3</v>
      </c>
      <c r="G5628" s="85">
        <v>1763552</v>
      </c>
      <c r="H5628" s="89"/>
      <c r="I5628" s="263" t="s">
        <v>11768</v>
      </c>
      <c r="J5628" s="89"/>
      <c r="K5628" s="89"/>
      <c r="L5628" s="89"/>
      <c r="M5628" s="89"/>
      <c r="N5628" s="264">
        <v>0</v>
      </c>
      <c r="O5628" s="264">
        <v>1080</v>
      </c>
      <c r="P5628" s="89" t="s">
        <v>670</v>
      </c>
    </row>
    <row r="5629" spans="1:16" ht="63.75" hidden="1">
      <c r="A5629" s="261">
        <v>46</v>
      </c>
      <c r="B5629" s="89"/>
      <c r="C5629" s="262" t="s">
        <v>48</v>
      </c>
      <c r="D5629" s="84">
        <v>43676</v>
      </c>
      <c r="E5629" s="85" t="s">
        <v>10241</v>
      </c>
      <c r="F5629" s="85" t="s">
        <v>3</v>
      </c>
      <c r="G5629" s="85">
        <v>1763549</v>
      </c>
      <c r="H5629" s="89"/>
      <c r="I5629" s="263" t="s">
        <v>11769</v>
      </c>
      <c r="J5629" s="89"/>
      <c r="K5629" s="89"/>
      <c r="L5629" s="89"/>
      <c r="M5629" s="89"/>
      <c r="N5629" s="264">
        <v>0</v>
      </c>
      <c r="O5629" s="264">
        <v>93.5</v>
      </c>
      <c r="P5629" s="89" t="s">
        <v>670</v>
      </c>
    </row>
    <row r="5630" spans="1:16" ht="63.75" hidden="1">
      <c r="A5630" s="261">
        <v>46</v>
      </c>
      <c r="B5630" s="89"/>
      <c r="C5630" s="262" t="s">
        <v>48</v>
      </c>
      <c r="D5630" s="84">
        <v>43676</v>
      </c>
      <c r="E5630" s="85" t="s">
        <v>10242</v>
      </c>
      <c r="F5630" s="85" t="s">
        <v>3</v>
      </c>
      <c r="G5630" s="85">
        <v>1763546</v>
      </c>
      <c r="H5630" s="89"/>
      <c r="I5630" s="263" t="s">
        <v>11770</v>
      </c>
      <c r="J5630" s="89"/>
      <c r="K5630" s="89"/>
      <c r="L5630" s="89"/>
      <c r="M5630" s="89"/>
      <c r="N5630" s="264">
        <v>0</v>
      </c>
      <c r="O5630" s="264">
        <v>1</v>
      </c>
      <c r="P5630" s="89" t="s">
        <v>670</v>
      </c>
    </row>
    <row r="5631" spans="1:16" ht="51" hidden="1">
      <c r="A5631" s="261">
        <v>132</v>
      </c>
      <c r="B5631" s="89"/>
      <c r="C5631" s="262" t="s">
        <v>68</v>
      </c>
      <c r="D5631" s="84">
        <v>43676</v>
      </c>
      <c r="E5631" s="85" t="s">
        <v>10243</v>
      </c>
      <c r="F5631" s="85" t="s">
        <v>3</v>
      </c>
      <c r="G5631" s="85">
        <v>1763534</v>
      </c>
      <c r="H5631" s="89"/>
      <c r="I5631" s="263" t="s">
        <v>11771</v>
      </c>
      <c r="J5631" s="89"/>
      <c r="K5631" s="89"/>
      <c r="L5631" s="89"/>
      <c r="M5631" s="89"/>
      <c r="N5631" s="264">
        <v>0</v>
      </c>
      <c r="O5631" s="264">
        <v>132</v>
      </c>
      <c r="P5631" s="89" t="s">
        <v>670</v>
      </c>
    </row>
    <row r="5632" spans="1:16" ht="51" hidden="1">
      <c r="A5632" s="261">
        <v>132</v>
      </c>
      <c r="B5632" s="89"/>
      <c r="C5632" s="262" t="s">
        <v>68</v>
      </c>
      <c r="D5632" s="84">
        <v>43676</v>
      </c>
      <c r="E5632" s="85" t="s">
        <v>10244</v>
      </c>
      <c r="F5632" s="85" t="s">
        <v>3</v>
      </c>
      <c r="G5632" s="85">
        <v>1763532</v>
      </c>
      <c r="H5632" s="89"/>
      <c r="I5632" s="263" t="s">
        <v>11772</v>
      </c>
      <c r="J5632" s="89"/>
      <c r="K5632" s="89"/>
      <c r="L5632" s="89"/>
      <c r="M5632" s="89"/>
      <c r="N5632" s="264">
        <v>0</v>
      </c>
      <c r="O5632" s="264">
        <v>4210.57</v>
      </c>
      <c r="P5632" s="89" t="s">
        <v>670</v>
      </c>
    </row>
    <row r="5633" spans="1:16" ht="38.25" hidden="1">
      <c r="A5633" s="261" t="s">
        <v>565</v>
      </c>
      <c r="B5633" s="89"/>
      <c r="C5633" s="262" t="s">
        <v>615</v>
      </c>
      <c r="D5633" s="84">
        <v>43676</v>
      </c>
      <c r="E5633" s="85" t="s">
        <v>10245</v>
      </c>
      <c r="F5633" s="85" t="s">
        <v>3</v>
      </c>
      <c r="G5633" s="85">
        <v>1763531</v>
      </c>
      <c r="H5633" s="89"/>
      <c r="I5633" s="263" t="s">
        <v>11773</v>
      </c>
      <c r="J5633" s="89"/>
      <c r="K5633" s="89"/>
      <c r="L5633" s="89"/>
      <c r="M5633" s="89"/>
      <c r="N5633" s="264">
        <v>0</v>
      </c>
      <c r="O5633" s="264">
        <v>427.17</v>
      </c>
      <c r="P5633" s="89" t="s">
        <v>670</v>
      </c>
    </row>
    <row r="5634" spans="1:16" ht="51" hidden="1">
      <c r="A5634" s="261">
        <v>46</v>
      </c>
      <c r="B5634" s="89"/>
      <c r="C5634" s="262" t="s">
        <v>48</v>
      </c>
      <c r="D5634" s="84">
        <v>43676</v>
      </c>
      <c r="E5634" s="85" t="s">
        <v>10246</v>
      </c>
      <c r="F5634" s="85" t="s">
        <v>3</v>
      </c>
      <c r="G5634" s="85">
        <v>1763525</v>
      </c>
      <c r="H5634" s="89"/>
      <c r="I5634" s="263" t="s">
        <v>11774</v>
      </c>
      <c r="J5634" s="89"/>
      <c r="K5634" s="89"/>
      <c r="L5634" s="89"/>
      <c r="M5634" s="89"/>
      <c r="N5634" s="264">
        <v>0</v>
      </c>
      <c r="O5634" s="264">
        <v>1250</v>
      </c>
      <c r="P5634" s="89" t="s">
        <v>670</v>
      </c>
    </row>
    <row r="5635" spans="1:16" ht="38.25" hidden="1">
      <c r="A5635" s="261">
        <v>46</v>
      </c>
      <c r="B5635" s="89"/>
      <c r="C5635" s="262" t="s">
        <v>48</v>
      </c>
      <c r="D5635" s="84">
        <v>43676</v>
      </c>
      <c r="E5635" s="85" t="s">
        <v>10247</v>
      </c>
      <c r="F5635" s="85" t="s">
        <v>3</v>
      </c>
      <c r="G5635" s="85">
        <v>1763519</v>
      </c>
      <c r="H5635" s="89"/>
      <c r="I5635" s="263" t="s">
        <v>11775</v>
      </c>
      <c r="J5635" s="89"/>
      <c r="K5635" s="89"/>
      <c r="L5635" s="89"/>
      <c r="M5635" s="89"/>
      <c r="N5635" s="264">
        <v>0</v>
      </c>
      <c r="O5635" s="264">
        <v>20</v>
      </c>
      <c r="P5635" s="89" t="s">
        <v>670</v>
      </c>
    </row>
    <row r="5636" spans="1:16" ht="51" hidden="1">
      <c r="A5636" s="261" t="s">
        <v>565</v>
      </c>
      <c r="B5636" s="89"/>
      <c r="C5636" s="262" t="s">
        <v>615</v>
      </c>
      <c r="D5636" s="84">
        <v>43676</v>
      </c>
      <c r="E5636" s="85" t="s">
        <v>10248</v>
      </c>
      <c r="F5636" s="85" t="s">
        <v>3</v>
      </c>
      <c r="G5636" s="85">
        <v>1763495</v>
      </c>
      <c r="H5636" s="89"/>
      <c r="I5636" s="263" t="s">
        <v>11776</v>
      </c>
      <c r="J5636" s="89"/>
      <c r="K5636" s="89"/>
      <c r="L5636" s="89"/>
      <c r="M5636" s="89"/>
      <c r="N5636" s="264">
        <v>0</v>
      </c>
      <c r="O5636" s="264">
        <v>15</v>
      </c>
      <c r="P5636" s="89" t="s">
        <v>670</v>
      </c>
    </row>
    <row r="5637" spans="1:16" ht="51" hidden="1">
      <c r="A5637" s="261">
        <v>212</v>
      </c>
      <c r="B5637" s="89"/>
      <c r="C5637" s="262" t="s">
        <v>100</v>
      </c>
      <c r="D5637" s="84">
        <v>43677</v>
      </c>
      <c r="E5637" s="85" t="s">
        <v>10249</v>
      </c>
      <c r="F5637" s="85" t="s">
        <v>3</v>
      </c>
      <c r="G5637" s="85">
        <v>1764061</v>
      </c>
      <c r="H5637" s="89"/>
      <c r="I5637" s="263" t="s">
        <v>11777</v>
      </c>
      <c r="J5637" s="89"/>
      <c r="K5637" s="89"/>
      <c r="L5637" s="89"/>
      <c r="M5637" s="89"/>
      <c r="N5637" s="264">
        <v>0</v>
      </c>
      <c r="O5637" s="264">
        <v>355</v>
      </c>
      <c r="P5637" s="89" t="s">
        <v>670</v>
      </c>
    </row>
    <row r="5638" spans="1:16" ht="51" hidden="1">
      <c r="A5638" s="261">
        <v>203</v>
      </c>
      <c r="B5638" s="89"/>
      <c r="C5638" s="262" t="s">
        <v>96</v>
      </c>
      <c r="D5638" s="84">
        <v>43677</v>
      </c>
      <c r="E5638" s="85" t="s">
        <v>10250</v>
      </c>
      <c r="F5638" s="85" t="s">
        <v>3</v>
      </c>
      <c r="G5638" s="85">
        <v>1764068</v>
      </c>
      <c r="H5638" s="89"/>
      <c r="I5638" s="263" t="s">
        <v>11778</v>
      </c>
      <c r="J5638" s="89"/>
      <c r="K5638" s="89"/>
      <c r="L5638" s="89"/>
      <c r="M5638" s="89"/>
      <c r="N5638" s="264">
        <v>0</v>
      </c>
      <c r="O5638" s="264">
        <v>4967.6900000000005</v>
      </c>
      <c r="P5638" s="89" t="s">
        <v>670</v>
      </c>
    </row>
    <row r="5639" spans="1:16" ht="38.25" hidden="1">
      <c r="A5639" s="261">
        <v>290</v>
      </c>
      <c r="B5639" s="89"/>
      <c r="C5639" s="262" t="s">
        <v>128</v>
      </c>
      <c r="D5639" s="84">
        <v>43677</v>
      </c>
      <c r="E5639" s="85" t="s">
        <v>10251</v>
      </c>
      <c r="F5639" s="85" t="s">
        <v>3</v>
      </c>
      <c r="G5639" s="85">
        <v>1764073</v>
      </c>
      <c r="H5639" s="89"/>
      <c r="I5639" s="263" t="s">
        <v>11779</v>
      </c>
      <c r="J5639" s="89"/>
      <c r="K5639" s="89"/>
      <c r="L5639" s="89"/>
      <c r="M5639" s="89"/>
      <c r="N5639" s="264">
        <v>0</v>
      </c>
      <c r="O5639" s="264">
        <v>30</v>
      </c>
      <c r="P5639" s="89" t="s">
        <v>670</v>
      </c>
    </row>
    <row r="5640" spans="1:16" ht="51" hidden="1">
      <c r="A5640" s="261" t="s">
        <v>565</v>
      </c>
      <c r="B5640" s="89"/>
      <c r="C5640" s="262" t="s">
        <v>615</v>
      </c>
      <c r="D5640" s="84">
        <v>43677</v>
      </c>
      <c r="E5640" s="85" t="s">
        <v>10252</v>
      </c>
      <c r="F5640" s="85" t="s">
        <v>3</v>
      </c>
      <c r="G5640" s="85">
        <v>1764077</v>
      </c>
      <c r="H5640" s="89"/>
      <c r="I5640" s="263" t="s">
        <v>11780</v>
      </c>
      <c r="J5640" s="89"/>
      <c r="K5640" s="89"/>
      <c r="L5640" s="89"/>
      <c r="M5640" s="89"/>
      <c r="N5640" s="264">
        <v>0</v>
      </c>
      <c r="O5640" s="264">
        <v>331</v>
      </c>
      <c r="P5640" s="89" t="s">
        <v>670</v>
      </c>
    </row>
    <row r="5641" spans="1:16" ht="63.75" hidden="1">
      <c r="A5641" s="261">
        <v>70</v>
      </c>
      <c r="B5641" s="89"/>
      <c r="C5641" s="262" t="s">
        <v>53</v>
      </c>
      <c r="D5641" s="84">
        <v>43677</v>
      </c>
      <c r="E5641" s="85" t="s">
        <v>10253</v>
      </c>
      <c r="F5641" s="85" t="s">
        <v>3</v>
      </c>
      <c r="G5641" s="85">
        <v>1764078</v>
      </c>
      <c r="H5641" s="89"/>
      <c r="I5641" s="263" t="s">
        <v>11781</v>
      </c>
      <c r="J5641" s="89"/>
      <c r="K5641" s="89"/>
      <c r="L5641" s="89"/>
      <c r="M5641" s="89"/>
      <c r="N5641" s="264">
        <v>0</v>
      </c>
      <c r="O5641" s="264">
        <v>5540</v>
      </c>
      <c r="P5641" s="89" t="s">
        <v>670</v>
      </c>
    </row>
    <row r="5642" spans="1:16" ht="51" hidden="1">
      <c r="A5642" s="261">
        <v>526</v>
      </c>
      <c r="B5642" s="89"/>
      <c r="C5642" s="262" t="s">
        <v>610</v>
      </c>
      <c r="D5642" s="84">
        <v>43677</v>
      </c>
      <c r="E5642" s="85" t="s">
        <v>10254</v>
      </c>
      <c r="F5642" s="85" t="s">
        <v>3</v>
      </c>
      <c r="G5642" s="85">
        <v>1764086</v>
      </c>
      <c r="H5642" s="89"/>
      <c r="I5642" s="263" t="s">
        <v>11782</v>
      </c>
      <c r="J5642" s="89"/>
      <c r="K5642" s="89"/>
      <c r="L5642" s="89"/>
      <c r="M5642" s="89"/>
      <c r="N5642" s="264">
        <v>0</v>
      </c>
      <c r="O5642" s="264">
        <v>106</v>
      </c>
      <c r="P5642" s="89" t="s">
        <v>670</v>
      </c>
    </row>
    <row r="5643" spans="1:16" ht="38.25" hidden="1">
      <c r="A5643" s="261">
        <v>526</v>
      </c>
      <c r="B5643" s="89"/>
      <c r="C5643" s="262" t="s">
        <v>610</v>
      </c>
      <c r="D5643" s="84">
        <v>43677</v>
      </c>
      <c r="E5643" s="85" t="s">
        <v>10255</v>
      </c>
      <c r="F5643" s="85" t="s">
        <v>3</v>
      </c>
      <c r="G5643" s="85">
        <v>1764088</v>
      </c>
      <c r="H5643" s="89"/>
      <c r="I5643" s="263" t="s">
        <v>11783</v>
      </c>
      <c r="J5643" s="89"/>
      <c r="K5643" s="89"/>
      <c r="L5643" s="89"/>
      <c r="M5643" s="89"/>
      <c r="N5643" s="264">
        <v>0</v>
      </c>
      <c r="O5643" s="264">
        <v>106</v>
      </c>
      <c r="P5643" s="89" t="s">
        <v>670</v>
      </c>
    </row>
    <row r="5644" spans="1:16" ht="38.25" hidden="1">
      <c r="A5644" s="261">
        <v>526</v>
      </c>
      <c r="B5644" s="89"/>
      <c r="C5644" s="262" t="s">
        <v>610</v>
      </c>
      <c r="D5644" s="84">
        <v>43677</v>
      </c>
      <c r="E5644" s="85" t="s">
        <v>10256</v>
      </c>
      <c r="F5644" s="85" t="s">
        <v>3</v>
      </c>
      <c r="G5644" s="85">
        <v>1764089</v>
      </c>
      <c r="H5644" s="89"/>
      <c r="I5644" s="263" t="s">
        <v>11784</v>
      </c>
      <c r="J5644" s="89"/>
      <c r="K5644" s="89"/>
      <c r="L5644" s="89"/>
      <c r="M5644" s="89"/>
      <c r="N5644" s="264">
        <v>0</v>
      </c>
      <c r="O5644" s="264">
        <v>106</v>
      </c>
      <c r="P5644" s="89" t="s">
        <v>670</v>
      </c>
    </row>
    <row r="5645" spans="1:16" ht="51" hidden="1">
      <c r="A5645" s="261">
        <v>526</v>
      </c>
      <c r="B5645" s="89"/>
      <c r="C5645" s="262" t="s">
        <v>610</v>
      </c>
      <c r="D5645" s="84">
        <v>43677</v>
      </c>
      <c r="E5645" s="85" t="s">
        <v>10257</v>
      </c>
      <c r="F5645" s="85" t="s">
        <v>3</v>
      </c>
      <c r="G5645" s="85">
        <v>1764093</v>
      </c>
      <c r="H5645" s="89"/>
      <c r="I5645" s="263" t="s">
        <v>11785</v>
      </c>
      <c r="J5645" s="89"/>
      <c r="K5645" s="89"/>
      <c r="L5645" s="89"/>
      <c r="M5645" s="89"/>
      <c r="N5645" s="264">
        <v>0</v>
      </c>
      <c r="O5645" s="264">
        <v>106</v>
      </c>
      <c r="P5645" s="89" t="s">
        <v>670</v>
      </c>
    </row>
    <row r="5646" spans="1:16" ht="38.25" hidden="1">
      <c r="A5646" s="261">
        <v>86</v>
      </c>
      <c r="B5646" s="89"/>
      <c r="C5646" s="262" t="s">
        <v>56</v>
      </c>
      <c r="D5646" s="84">
        <v>43677</v>
      </c>
      <c r="E5646" s="85" t="s">
        <v>10258</v>
      </c>
      <c r="F5646" s="85" t="s">
        <v>3</v>
      </c>
      <c r="G5646" s="85">
        <v>1764057</v>
      </c>
      <c r="H5646" s="89"/>
      <c r="I5646" s="263" t="s">
        <v>11786</v>
      </c>
      <c r="J5646" s="89"/>
      <c r="K5646" s="89"/>
      <c r="L5646" s="89"/>
      <c r="M5646" s="89"/>
      <c r="N5646" s="264">
        <v>0</v>
      </c>
      <c r="O5646" s="264">
        <v>491.5</v>
      </c>
      <c r="P5646" s="89" t="s">
        <v>670</v>
      </c>
    </row>
    <row r="5647" spans="1:16" ht="51" hidden="1">
      <c r="A5647" s="261">
        <v>203</v>
      </c>
      <c r="B5647" s="89"/>
      <c r="C5647" s="262" t="s">
        <v>96</v>
      </c>
      <c r="D5647" s="84">
        <v>43677</v>
      </c>
      <c r="E5647" s="85" t="s">
        <v>10259</v>
      </c>
      <c r="F5647" s="85" t="s">
        <v>3</v>
      </c>
      <c r="G5647" s="85">
        <v>1764055</v>
      </c>
      <c r="H5647" s="89"/>
      <c r="I5647" s="263" t="s">
        <v>11787</v>
      </c>
      <c r="J5647" s="89"/>
      <c r="K5647" s="89"/>
      <c r="L5647" s="89"/>
      <c r="M5647" s="89"/>
      <c r="N5647" s="264">
        <v>0</v>
      </c>
      <c r="O5647" s="264">
        <v>463.75</v>
      </c>
      <c r="P5647" s="89" t="s">
        <v>670</v>
      </c>
    </row>
    <row r="5648" spans="1:16" ht="51" hidden="1">
      <c r="A5648" s="261">
        <v>41</v>
      </c>
      <c r="B5648" s="89"/>
      <c r="C5648" s="262" t="s">
        <v>47</v>
      </c>
      <c r="D5648" s="84">
        <v>43677</v>
      </c>
      <c r="E5648" s="85" t="s">
        <v>10260</v>
      </c>
      <c r="F5648" s="85" t="s">
        <v>3</v>
      </c>
      <c r="G5648" s="85">
        <v>1764052</v>
      </c>
      <c r="H5648" s="89"/>
      <c r="I5648" s="263" t="s">
        <v>11788</v>
      </c>
      <c r="J5648" s="89"/>
      <c r="K5648" s="89"/>
      <c r="L5648" s="89"/>
      <c r="M5648" s="89"/>
      <c r="N5648" s="264">
        <v>0</v>
      </c>
      <c r="O5648" s="264">
        <v>600</v>
      </c>
      <c r="P5648" s="89" t="s">
        <v>670</v>
      </c>
    </row>
    <row r="5649" spans="1:16" ht="51" hidden="1">
      <c r="A5649" s="261">
        <v>41</v>
      </c>
      <c r="B5649" s="89"/>
      <c r="C5649" s="262" t="s">
        <v>47</v>
      </c>
      <c r="D5649" s="84">
        <v>43677</v>
      </c>
      <c r="E5649" s="85" t="s">
        <v>10261</v>
      </c>
      <c r="F5649" s="85" t="s">
        <v>3</v>
      </c>
      <c r="G5649" s="85">
        <v>1764051</v>
      </c>
      <c r="H5649" s="89"/>
      <c r="I5649" s="263" t="s">
        <v>11789</v>
      </c>
      <c r="J5649" s="89"/>
      <c r="K5649" s="89"/>
      <c r="L5649" s="89"/>
      <c r="M5649" s="89"/>
      <c r="N5649" s="264">
        <v>0</v>
      </c>
      <c r="O5649" s="264">
        <v>35</v>
      </c>
      <c r="P5649" s="89" t="s">
        <v>670</v>
      </c>
    </row>
    <row r="5650" spans="1:16" ht="51" hidden="1">
      <c r="A5650" s="261" t="s">
        <v>565</v>
      </c>
      <c r="B5650" s="89"/>
      <c r="C5650" s="262" t="s">
        <v>615</v>
      </c>
      <c r="D5650" s="84">
        <v>43677</v>
      </c>
      <c r="E5650" s="85" t="s">
        <v>10262</v>
      </c>
      <c r="F5650" s="85" t="s">
        <v>3</v>
      </c>
      <c r="G5650" s="85">
        <v>1764050</v>
      </c>
      <c r="H5650" s="89"/>
      <c r="I5650" s="263" t="s">
        <v>11790</v>
      </c>
      <c r="J5650" s="89"/>
      <c r="K5650" s="89"/>
      <c r="L5650" s="89"/>
      <c r="M5650" s="89"/>
      <c r="N5650" s="264">
        <v>0</v>
      </c>
      <c r="O5650" s="264">
        <v>2003.4</v>
      </c>
      <c r="P5650" s="89" t="s">
        <v>670</v>
      </c>
    </row>
    <row r="5651" spans="1:16" ht="51" hidden="1">
      <c r="A5651" s="261">
        <v>46</v>
      </c>
      <c r="B5651" s="89"/>
      <c r="C5651" s="262" t="s">
        <v>48</v>
      </c>
      <c r="D5651" s="84">
        <v>43677</v>
      </c>
      <c r="E5651" s="85" t="s">
        <v>10263</v>
      </c>
      <c r="F5651" s="85" t="s">
        <v>3</v>
      </c>
      <c r="G5651" s="85">
        <v>1764037</v>
      </c>
      <c r="H5651" s="89"/>
      <c r="I5651" s="263" t="s">
        <v>11791</v>
      </c>
      <c r="J5651" s="89"/>
      <c r="K5651" s="89"/>
      <c r="L5651" s="89"/>
      <c r="M5651" s="89"/>
      <c r="N5651" s="264">
        <v>0</v>
      </c>
      <c r="O5651" s="264">
        <v>2500</v>
      </c>
      <c r="P5651" s="89" t="s">
        <v>670</v>
      </c>
    </row>
    <row r="5652" spans="1:16" ht="51" hidden="1">
      <c r="A5652" s="261">
        <v>526</v>
      </c>
      <c r="B5652" s="89"/>
      <c r="C5652" s="262" t="s">
        <v>610</v>
      </c>
      <c r="D5652" s="84">
        <v>43677</v>
      </c>
      <c r="E5652" s="85" t="s">
        <v>10264</v>
      </c>
      <c r="F5652" s="85" t="s">
        <v>3</v>
      </c>
      <c r="G5652" s="85">
        <v>1764035</v>
      </c>
      <c r="H5652" s="89"/>
      <c r="I5652" s="263" t="s">
        <v>11792</v>
      </c>
      <c r="J5652" s="89"/>
      <c r="K5652" s="89"/>
      <c r="L5652" s="89"/>
      <c r="M5652" s="89"/>
      <c r="N5652" s="264">
        <v>0</v>
      </c>
      <c r="O5652" s="264">
        <v>55</v>
      </c>
      <c r="P5652" s="89" t="s">
        <v>670</v>
      </c>
    </row>
    <row r="5653" spans="1:16" ht="51" hidden="1">
      <c r="A5653" s="261">
        <v>224</v>
      </c>
      <c r="B5653" s="89"/>
      <c r="C5653" s="262" t="s">
        <v>105</v>
      </c>
      <c r="D5653" s="84">
        <v>43677</v>
      </c>
      <c r="E5653" s="85" t="s">
        <v>10265</v>
      </c>
      <c r="F5653" s="85" t="s">
        <v>3</v>
      </c>
      <c r="G5653" s="85">
        <v>1764034</v>
      </c>
      <c r="H5653" s="89"/>
      <c r="I5653" s="263" t="s">
        <v>11793</v>
      </c>
      <c r="J5653" s="89"/>
      <c r="K5653" s="89"/>
      <c r="L5653" s="89"/>
      <c r="M5653" s="89"/>
      <c r="N5653" s="264">
        <v>0</v>
      </c>
      <c r="O5653" s="264">
        <v>10</v>
      </c>
      <c r="P5653" s="89" t="s">
        <v>670</v>
      </c>
    </row>
    <row r="5654" spans="1:16" ht="51" hidden="1">
      <c r="A5654" s="261" t="s">
        <v>565</v>
      </c>
      <c r="B5654" s="89"/>
      <c r="C5654" s="262" t="s">
        <v>615</v>
      </c>
      <c r="D5654" s="84">
        <v>43677</v>
      </c>
      <c r="E5654" s="85" t="s">
        <v>10266</v>
      </c>
      <c r="F5654" s="85" t="s">
        <v>3</v>
      </c>
      <c r="G5654" s="85">
        <v>1764033</v>
      </c>
      <c r="H5654" s="89"/>
      <c r="I5654" s="263" t="s">
        <v>11794</v>
      </c>
      <c r="J5654" s="89"/>
      <c r="K5654" s="89"/>
      <c r="L5654" s="89"/>
      <c r="M5654" s="89"/>
      <c r="N5654" s="264">
        <v>0</v>
      </c>
      <c r="O5654" s="264">
        <v>10</v>
      </c>
      <c r="P5654" s="89" t="s">
        <v>670</v>
      </c>
    </row>
    <row r="5655" spans="1:16" ht="51" hidden="1">
      <c r="A5655" s="261" t="s">
        <v>565</v>
      </c>
      <c r="B5655" s="89"/>
      <c r="C5655" s="262" t="s">
        <v>615</v>
      </c>
      <c r="D5655" s="84">
        <v>43677</v>
      </c>
      <c r="E5655" s="85" t="s">
        <v>10267</v>
      </c>
      <c r="F5655" s="85" t="s">
        <v>3</v>
      </c>
      <c r="G5655" s="85">
        <v>1764032</v>
      </c>
      <c r="H5655" s="89"/>
      <c r="I5655" s="263" t="s">
        <v>11795</v>
      </c>
      <c r="J5655" s="89"/>
      <c r="K5655" s="89"/>
      <c r="L5655" s="89"/>
      <c r="M5655" s="89"/>
      <c r="N5655" s="264">
        <v>0</v>
      </c>
      <c r="O5655" s="264">
        <v>10</v>
      </c>
      <c r="P5655" s="89" t="s">
        <v>670</v>
      </c>
    </row>
    <row r="5656" spans="1:16" ht="63.75" hidden="1">
      <c r="A5656" s="261">
        <v>46</v>
      </c>
      <c r="B5656" s="89"/>
      <c r="C5656" s="262" t="s">
        <v>48</v>
      </c>
      <c r="D5656" s="84">
        <v>43677</v>
      </c>
      <c r="E5656" s="85" t="s">
        <v>10268</v>
      </c>
      <c r="F5656" s="85" t="s">
        <v>3</v>
      </c>
      <c r="G5656" s="85">
        <v>1764006</v>
      </c>
      <c r="H5656" s="89"/>
      <c r="I5656" s="263" t="s">
        <v>11796</v>
      </c>
      <c r="J5656" s="89"/>
      <c r="K5656" s="89"/>
      <c r="L5656" s="89"/>
      <c r="M5656" s="89"/>
      <c r="N5656" s="264">
        <v>0</v>
      </c>
      <c r="O5656" s="264">
        <v>63.800000000000004</v>
      </c>
      <c r="P5656" s="89" t="s">
        <v>670</v>
      </c>
    </row>
    <row r="5657" spans="1:16" ht="51" hidden="1">
      <c r="A5657" s="261">
        <v>132</v>
      </c>
      <c r="B5657" s="89"/>
      <c r="C5657" s="262" t="s">
        <v>68</v>
      </c>
      <c r="D5657" s="84">
        <v>43677</v>
      </c>
      <c r="E5657" s="85" t="s">
        <v>10269</v>
      </c>
      <c r="F5657" s="85" t="s">
        <v>3</v>
      </c>
      <c r="G5657" s="85">
        <v>1764189</v>
      </c>
      <c r="H5657" s="89"/>
      <c r="I5657" s="263" t="s">
        <v>11797</v>
      </c>
      <c r="J5657" s="89"/>
      <c r="K5657" s="89"/>
      <c r="L5657" s="89"/>
      <c r="M5657" s="89"/>
      <c r="N5657" s="264">
        <v>0</v>
      </c>
      <c r="O5657" s="264">
        <v>650</v>
      </c>
      <c r="P5657" s="89" t="s">
        <v>670</v>
      </c>
    </row>
    <row r="5658" spans="1:16" ht="63.75" hidden="1">
      <c r="A5658" s="261">
        <v>310</v>
      </c>
      <c r="B5658" s="89"/>
      <c r="C5658" s="262" t="s">
        <v>141</v>
      </c>
      <c r="D5658" s="84">
        <v>43677</v>
      </c>
      <c r="E5658" s="85" t="s">
        <v>10270</v>
      </c>
      <c r="F5658" s="85" t="s">
        <v>3</v>
      </c>
      <c r="G5658" s="85">
        <v>1764167</v>
      </c>
      <c r="H5658" s="89"/>
      <c r="I5658" s="263" t="s">
        <v>11798</v>
      </c>
      <c r="J5658" s="89"/>
      <c r="K5658" s="89"/>
      <c r="L5658" s="89"/>
      <c r="M5658" s="89"/>
      <c r="N5658" s="264">
        <v>0</v>
      </c>
      <c r="O5658" s="264">
        <v>371</v>
      </c>
      <c r="P5658" s="89" t="s">
        <v>670</v>
      </c>
    </row>
    <row r="5659" spans="1:16" ht="63.75" hidden="1">
      <c r="A5659" s="261">
        <v>592</v>
      </c>
      <c r="B5659" s="89"/>
      <c r="C5659" s="262" t="s">
        <v>645</v>
      </c>
      <c r="D5659" s="84">
        <v>43677</v>
      </c>
      <c r="E5659" s="85" t="s">
        <v>10271</v>
      </c>
      <c r="F5659" s="85" t="s">
        <v>3</v>
      </c>
      <c r="G5659" s="85">
        <v>1764166</v>
      </c>
      <c r="H5659" s="89"/>
      <c r="I5659" s="263" t="s">
        <v>11799</v>
      </c>
      <c r="J5659" s="89"/>
      <c r="K5659" s="89"/>
      <c r="L5659" s="89"/>
      <c r="M5659" s="89"/>
      <c r="N5659" s="264">
        <v>0</v>
      </c>
      <c r="O5659" s="264">
        <v>200</v>
      </c>
      <c r="P5659" s="89" t="s">
        <v>670</v>
      </c>
    </row>
    <row r="5660" spans="1:16" ht="63.75" hidden="1">
      <c r="A5660" s="261">
        <v>310</v>
      </c>
      <c r="B5660" s="89"/>
      <c r="C5660" s="262" t="s">
        <v>141</v>
      </c>
      <c r="D5660" s="84">
        <v>43677</v>
      </c>
      <c r="E5660" s="85" t="s">
        <v>10272</v>
      </c>
      <c r="F5660" s="85" t="s">
        <v>3</v>
      </c>
      <c r="G5660" s="85">
        <v>1764165</v>
      </c>
      <c r="H5660" s="89"/>
      <c r="I5660" s="263" t="s">
        <v>11800</v>
      </c>
      <c r="J5660" s="89"/>
      <c r="K5660" s="89"/>
      <c r="L5660" s="89"/>
      <c r="M5660" s="89"/>
      <c r="N5660" s="264">
        <v>0</v>
      </c>
      <c r="O5660" s="264">
        <v>259.7</v>
      </c>
      <c r="P5660" s="89" t="s">
        <v>670</v>
      </c>
    </row>
    <row r="5661" spans="1:16" ht="63.75" hidden="1">
      <c r="A5661" s="261">
        <v>310</v>
      </c>
      <c r="B5661" s="89"/>
      <c r="C5661" s="262" t="s">
        <v>141</v>
      </c>
      <c r="D5661" s="84">
        <v>43677</v>
      </c>
      <c r="E5661" s="85" t="s">
        <v>10273</v>
      </c>
      <c r="F5661" s="85" t="s">
        <v>3</v>
      </c>
      <c r="G5661" s="85">
        <v>1764164</v>
      </c>
      <c r="H5661" s="89"/>
      <c r="I5661" s="263" t="s">
        <v>11801</v>
      </c>
      <c r="J5661" s="89"/>
      <c r="K5661" s="89"/>
      <c r="L5661" s="89"/>
      <c r="M5661" s="89"/>
      <c r="N5661" s="264">
        <v>0</v>
      </c>
      <c r="O5661" s="264">
        <v>371</v>
      </c>
      <c r="P5661" s="89" t="s">
        <v>670</v>
      </c>
    </row>
    <row r="5662" spans="1:16" ht="38.25" hidden="1">
      <c r="A5662" s="261" t="s">
        <v>565</v>
      </c>
      <c r="B5662" s="89"/>
      <c r="C5662" s="262" t="s">
        <v>615</v>
      </c>
      <c r="D5662" s="84">
        <v>43677</v>
      </c>
      <c r="E5662" s="85" t="s">
        <v>10274</v>
      </c>
      <c r="F5662" s="85" t="s">
        <v>3</v>
      </c>
      <c r="G5662" s="85">
        <v>1764163</v>
      </c>
      <c r="H5662" s="89"/>
      <c r="I5662" s="263" t="s">
        <v>11802</v>
      </c>
      <c r="J5662" s="89"/>
      <c r="K5662" s="89"/>
      <c r="L5662" s="89"/>
      <c r="M5662" s="89"/>
      <c r="N5662" s="264">
        <v>0</v>
      </c>
      <c r="O5662" s="264">
        <v>1000</v>
      </c>
      <c r="P5662" s="89" t="s">
        <v>670</v>
      </c>
    </row>
    <row r="5663" spans="1:16" ht="51" hidden="1">
      <c r="A5663" s="261">
        <v>592</v>
      </c>
      <c r="B5663" s="89"/>
      <c r="C5663" s="262" t="s">
        <v>645</v>
      </c>
      <c r="D5663" s="84">
        <v>43677</v>
      </c>
      <c r="E5663" s="85" t="s">
        <v>10275</v>
      </c>
      <c r="F5663" s="85" t="s">
        <v>3</v>
      </c>
      <c r="G5663" s="85">
        <v>1764162</v>
      </c>
      <c r="H5663" s="89"/>
      <c r="I5663" s="263" t="s">
        <v>2043</v>
      </c>
      <c r="J5663" s="89"/>
      <c r="K5663" s="89"/>
      <c r="L5663" s="89"/>
      <c r="M5663" s="89"/>
      <c r="N5663" s="264">
        <v>0</v>
      </c>
      <c r="O5663" s="264">
        <v>888</v>
      </c>
      <c r="P5663" s="89" t="s">
        <v>670</v>
      </c>
    </row>
    <row r="5664" spans="1:16" ht="51" hidden="1">
      <c r="A5664" s="261">
        <v>592</v>
      </c>
      <c r="B5664" s="89"/>
      <c r="C5664" s="262" t="s">
        <v>645</v>
      </c>
      <c r="D5664" s="84">
        <v>43677</v>
      </c>
      <c r="E5664" s="85" t="s">
        <v>10276</v>
      </c>
      <c r="F5664" s="85" t="s">
        <v>3</v>
      </c>
      <c r="G5664" s="85">
        <v>1764160</v>
      </c>
      <c r="H5664" s="89"/>
      <c r="I5664" s="263" t="s">
        <v>5425</v>
      </c>
      <c r="J5664" s="89"/>
      <c r="K5664" s="89"/>
      <c r="L5664" s="89"/>
      <c r="M5664" s="89"/>
      <c r="N5664" s="264">
        <v>0</v>
      </c>
      <c r="O5664" s="264">
        <v>3019</v>
      </c>
      <c r="P5664" s="89" t="s">
        <v>670</v>
      </c>
    </row>
    <row r="5665" spans="1:16" ht="51" hidden="1">
      <c r="A5665" s="261">
        <v>592</v>
      </c>
      <c r="B5665" s="89"/>
      <c r="C5665" s="262" t="s">
        <v>645</v>
      </c>
      <c r="D5665" s="84">
        <v>43677</v>
      </c>
      <c r="E5665" s="85" t="s">
        <v>10277</v>
      </c>
      <c r="F5665" s="85" t="s">
        <v>3</v>
      </c>
      <c r="G5665" s="85">
        <v>1764158</v>
      </c>
      <c r="H5665" s="89"/>
      <c r="I5665" s="263" t="s">
        <v>11803</v>
      </c>
      <c r="J5665" s="89"/>
      <c r="K5665" s="89"/>
      <c r="L5665" s="89"/>
      <c r="M5665" s="89"/>
      <c r="N5665" s="264">
        <v>0</v>
      </c>
      <c r="O5665" s="264">
        <v>29738</v>
      </c>
      <c r="P5665" s="89" t="s">
        <v>670</v>
      </c>
    </row>
    <row r="5666" spans="1:16" ht="51" hidden="1">
      <c r="A5666" s="261">
        <v>526</v>
      </c>
      <c r="B5666" s="89"/>
      <c r="C5666" s="262" t="s">
        <v>610</v>
      </c>
      <c r="D5666" s="84">
        <v>43677</v>
      </c>
      <c r="E5666" s="85" t="s">
        <v>10278</v>
      </c>
      <c r="F5666" s="85" t="s">
        <v>3</v>
      </c>
      <c r="G5666" s="85">
        <v>1764152</v>
      </c>
      <c r="H5666" s="89"/>
      <c r="I5666" s="263" t="s">
        <v>11804</v>
      </c>
      <c r="J5666" s="89"/>
      <c r="K5666" s="89"/>
      <c r="L5666" s="89"/>
      <c r="M5666" s="89"/>
      <c r="N5666" s="264">
        <v>0</v>
      </c>
      <c r="O5666" s="264">
        <v>51</v>
      </c>
      <c r="P5666" s="89" t="s">
        <v>670</v>
      </c>
    </row>
    <row r="5667" spans="1:16" ht="38.25" hidden="1">
      <c r="A5667" s="261">
        <v>650</v>
      </c>
      <c r="B5667" s="89"/>
      <c r="C5667" s="262" t="s">
        <v>187</v>
      </c>
      <c r="D5667" s="84">
        <v>43677</v>
      </c>
      <c r="E5667" s="85" t="s">
        <v>10279</v>
      </c>
      <c r="F5667" s="85" t="s">
        <v>3</v>
      </c>
      <c r="G5667" s="85">
        <v>1764133</v>
      </c>
      <c r="H5667" s="89"/>
      <c r="I5667" s="263" t="s">
        <v>11805</v>
      </c>
      <c r="J5667" s="89"/>
      <c r="K5667" s="89"/>
      <c r="L5667" s="89"/>
      <c r="M5667" s="89"/>
      <c r="N5667" s="264">
        <v>0</v>
      </c>
      <c r="O5667" s="264">
        <v>0.39</v>
      </c>
      <c r="P5667" s="89" t="s">
        <v>670</v>
      </c>
    </row>
    <row r="5668" spans="1:16" ht="63.75" hidden="1">
      <c r="A5668" s="261">
        <v>20</v>
      </c>
      <c r="B5668" s="89"/>
      <c r="C5668" s="262" t="s">
        <v>44</v>
      </c>
      <c r="D5668" s="84">
        <v>43677</v>
      </c>
      <c r="E5668" s="85" t="s">
        <v>10280</v>
      </c>
      <c r="F5668" s="85" t="s">
        <v>3</v>
      </c>
      <c r="G5668" s="85">
        <v>1764129</v>
      </c>
      <c r="H5668" s="89"/>
      <c r="I5668" s="263" t="s">
        <v>11806</v>
      </c>
      <c r="J5668" s="89"/>
      <c r="K5668" s="89"/>
      <c r="L5668" s="89"/>
      <c r="M5668" s="89"/>
      <c r="N5668" s="264">
        <v>0</v>
      </c>
      <c r="O5668" s="264">
        <v>980.5</v>
      </c>
      <c r="P5668" s="89" t="s">
        <v>670</v>
      </c>
    </row>
    <row r="5669" spans="1:16" ht="51" hidden="1">
      <c r="A5669" s="261" t="s">
        <v>565</v>
      </c>
      <c r="B5669" s="89"/>
      <c r="C5669" s="262" t="s">
        <v>615</v>
      </c>
      <c r="D5669" s="84">
        <v>43677</v>
      </c>
      <c r="E5669" s="85" t="s">
        <v>10281</v>
      </c>
      <c r="F5669" s="85" t="s">
        <v>3</v>
      </c>
      <c r="G5669" s="85">
        <v>1764128</v>
      </c>
      <c r="H5669" s="89"/>
      <c r="I5669" s="263" t="s">
        <v>11807</v>
      </c>
      <c r="J5669" s="89"/>
      <c r="K5669" s="89"/>
      <c r="L5669" s="89"/>
      <c r="M5669" s="89"/>
      <c r="N5669" s="264">
        <v>0</v>
      </c>
      <c r="O5669" s="264">
        <v>200</v>
      </c>
      <c r="P5669" s="89" t="s">
        <v>670</v>
      </c>
    </row>
    <row r="5670" spans="1:16" ht="51" hidden="1">
      <c r="A5670" s="261">
        <v>862</v>
      </c>
      <c r="B5670" s="89"/>
      <c r="C5670" s="262" t="s">
        <v>199</v>
      </c>
      <c r="D5670" s="84">
        <v>43677</v>
      </c>
      <c r="E5670" s="85" t="s">
        <v>10282</v>
      </c>
      <c r="F5670" s="85" t="s">
        <v>3</v>
      </c>
      <c r="G5670" s="85">
        <v>1764121</v>
      </c>
      <c r="H5670" s="89"/>
      <c r="I5670" s="263" t="s">
        <v>11808</v>
      </c>
      <c r="J5670" s="89"/>
      <c r="K5670" s="89"/>
      <c r="L5670" s="89"/>
      <c r="M5670" s="89"/>
      <c r="N5670" s="264">
        <v>0</v>
      </c>
      <c r="O5670" s="264">
        <v>5.2</v>
      </c>
      <c r="P5670" s="89" t="s">
        <v>670</v>
      </c>
    </row>
    <row r="5671" spans="1:16" ht="51" hidden="1">
      <c r="A5671" s="261">
        <v>10</v>
      </c>
      <c r="B5671" s="89"/>
      <c r="C5671" s="262" t="s">
        <v>41</v>
      </c>
      <c r="D5671" s="84">
        <v>43677</v>
      </c>
      <c r="E5671" s="85" t="s">
        <v>10283</v>
      </c>
      <c r="F5671" s="85" t="s">
        <v>3</v>
      </c>
      <c r="G5671" s="85">
        <v>1764120</v>
      </c>
      <c r="H5671" s="89"/>
      <c r="I5671" s="263" t="s">
        <v>11809</v>
      </c>
      <c r="J5671" s="89"/>
      <c r="K5671" s="89"/>
      <c r="L5671" s="89"/>
      <c r="M5671" s="89"/>
      <c r="N5671" s="264">
        <v>0</v>
      </c>
      <c r="O5671" s="264">
        <v>591.6</v>
      </c>
      <c r="P5671" s="89" t="s">
        <v>670</v>
      </c>
    </row>
    <row r="5672" spans="1:16" ht="51" hidden="1">
      <c r="A5672" s="261">
        <v>46</v>
      </c>
      <c r="B5672" s="89"/>
      <c r="C5672" s="262" t="s">
        <v>48</v>
      </c>
      <c r="D5672" s="84">
        <v>43677</v>
      </c>
      <c r="E5672" s="85" t="s">
        <v>10284</v>
      </c>
      <c r="F5672" s="85" t="s">
        <v>3</v>
      </c>
      <c r="G5672" s="85">
        <v>1764107</v>
      </c>
      <c r="H5672" s="89"/>
      <c r="I5672" s="263" t="s">
        <v>11810</v>
      </c>
      <c r="J5672" s="89"/>
      <c r="K5672" s="89"/>
      <c r="L5672" s="89"/>
      <c r="M5672" s="89"/>
      <c r="N5672" s="264">
        <v>0</v>
      </c>
      <c r="O5672" s="264">
        <v>1855</v>
      </c>
      <c r="P5672" s="89" t="s">
        <v>670</v>
      </c>
    </row>
    <row r="5673" spans="1:16" ht="38.25" hidden="1">
      <c r="A5673" s="261">
        <v>526</v>
      </c>
      <c r="B5673" s="89"/>
      <c r="C5673" s="262" t="s">
        <v>610</v>
      </c>
      <c r="D5673" s="84">
        <v>43677</v>
      </c>
      <c r="E5673" s="85" t="s">
        <v>10285</v>
      </c>
      <c r="F5673" s="85" t="s">
        <v>3</v>
      </c>
      <c r="G5673" s="85">
        <v>1764099</v>
      </c>
      <c r="H5673" s="89"/>
      <c r="I5673" s="263" t="s">
        <v>11811</v>
      </c>
      <c r="J5673" s="89"/>
      <c r="K5673" s="89"/>
      <c r="L5673" s="89"/>
      <c r="M5673" s="89"/>
      <c r="N5673" s="264">
        <v>0</v>
      </c>
      <c r="O5673" s="264">
        <v>106</v>
      </c>
      <c r="P5673" s="89" t="s">
        <v>670</v>
      </c>
    </row>
    <row r="5674" spans="1:16" ht="63.75" hidden="1">
      <c r="A5674" s="261">
        <v>70</v>
      </c>
      <c r="B5674" s="89"/>
      <c r="C5674" s="262" t="s">
        <v>53</v>
      </c>
      <c r="D5674" s="84">
        <v>43677</v>
      </c>
      <c r="E5674" s="85" t="s">
        <v>10286</v>
      </c>
      <c r="F5674" s="85" t="s">
        <v>3</v>
      </c>
      <c r="G5674" s="85">
        <v>1764021</v>
      </c>
      <c r="H5674" s="89"/>
      <c r="I5674" s="263" t="s">
        <v>11812</v>
      </c>
      <c r="J5674" s="89"/>
      <c r="K5674" s="89"/>
      <c r="L5674" s="89"/>
      <c r="M5674" s="89"/>
      <c r="N5674" s="264">
        <v>0</v>
      </c>
      <c r="O5674" s="264">
        <v>6000</v>
      </c>
      <c r="P5674" s="89" t="s">
        <v>670</v>
      </c>
    </row>
    <row r="5675" spans="1:16" ht="51" hidden="1">
      <c r="A5675" s="261">
        <v>70</v>
      </c>
      <c r="B5675" s="89"/>
      <c r="C5675" s="262" t="s">
        <v>53</v>
      </c>
      <c r="D5675" s="84">
        <v>43677</v>
      </c>
      <c r="E5675" s="85" t="s">
        <v>10287</v>
      </c>
      <c r="F5675" s="85" t="s">
        <v>3</v>
      </c>
      <c r="G5675" s="85">
        <v>1764020</v>
      </c>
      <c r="H5675" s="89"/>
      <c r="I5675" s="263" t="s">
        <v>11813</v>
      </c>
      <c r="J5675" s="89"/>
      <c r="K5675" s="89"/>
      <c r="L5675" s="89"/>
      <c r="M5675" s="89"/>
      <c r="N5675" s="264">
        <v>0</v>
      </c>
      <c r="O5675" s="264">
        <v>441</v>
      </c>
      <c r="P5675" s="89" t="s">
        <v>670</v>
      </c>
    </row>
    <row r="5676" spans="1:16" ht="63.75" hidden="1">
      <c r="A5676" s="261">
        <v>70</v>
      </c>
      <c r="B5676" s="89"/>
      <c r="C5676" s="262" t="s">
        <v>53</v>
      </c>
      <c r="D5676" s="84">
        <v>43677</v>
      </c>
      <c r="E5676" s="85" t="s">
        <v>10288</v>
      </c>
      <c r="F5676" s="85" t="s">
        <v>3</v>
      </c>
      <c r="G5676" s="85">
        <v>1764018</v>
      </c>
      <c r="H5676" s="89"/>
      <c r="I5676" s="263" t="s">
        <v>11814</v>
      </c>
      <c r="J5676" s="89"/>
      <c r="K5676" s="89"/>
      <c r="L5676" s="89"/>
      <c r="M5676" s="89"/>
      <c r="N5676" s="264">
        <v>0</v>
      </c>
      <c r="O5676" s="264">
        <v>8</v>
      </c>
      <c r="P5676" s="89" t="s">
        <v>670</v>
      </c>
    </row>
    <row r="5677" spans="1:16" ht="63.75" hidden="1">
      <c r="A5677" s="261">
        <v>70</v>
      </c>
      <c r="B5677" s="89"/>
      <c r="C5677" s="262" t="s">
        <v>53</v>
      </c>
      <c r="D5677" s="84">
        <v>43677</v>
      </c>
      <c r="E5677" s="85" t="s">
        <v>10289</v>
      </c>
      <c r="F5677" s="85" t="s">
        <v>3</v>
      </c>
      <c r="G5677" s="85">
        <v>1764017</v>
      </c>
      <c r="H5677" s="89"/>
      <c r="I5677" s="263" t="s">
        <v>11815</v>
      </c>
      <c r="J5677" s="89"/>
      <c r="K5677" s="89"/>
      <c r="L5677" s="89"/>
      <c r="M5677" s="89"/>
      <c r="N5677" s="264">
        <v>0</v>
      </c>
      <c r="O5677" s="264">
        <v>200</v>
      </c>
      <c r="P5677" s="89" t="s">
        <v>670</v>
      </c>
    </row>
    <row r="5678" spans="1:16" ht="63.75" hidden="1">
      <c r="A5678" s="261">
        <v>155</v>
      </c>
      <c r="B5678" s="89"/>
      <c r="C5678" s="262" t="s">
        <v>85</v>
      </c>
      <c r="D5678" s="84">
        <v>43677</v>
      </c>
      <c r="E5678" s="85" t="s">
        <v>10290</v>
      </c>
      <c r="F5678" s="85" t="s">
        <v>3</v>
      </c>
      <c r="G5678" s="85">
        <v>1764016</v>
      </c>
      <c r="H5678" s="89"/>
      <c r="I5678" s="263" t="s">
        <v>11816</v>
      </c>
      <c r="J5678" s="89"/>
      <c r="K5678" s="89"/>
      <c r="L5678" s="89"/>
      <c r="M5678" s="89"/>
      <c r="N5678" s="264">
        <v>0</v>
      </c>
      <c r="O5678" s="264">
        <v>12732</v>
      </c>
      <c r="P5678" s="89" t="s">
        <v>670</v>
      </c>
    </row>
    <row r="5679" spans="1:16" ht="38.25" hidden="1">
      <c r="A5679" s="261">
        <v>15</v>
      </c>
      <c r="B5679" s="89"/>
      <c r="C5679" s="262" t="s">
        <v>42</v>
      </c>
      <c r="D5679" s="84">
        <v>43677</v>
      </c>
      <c r="E5679" s="85" t="s">
        <v>10291</v>
      </c>
      <c r="F5679" s="85" t="s">
        <v>3</v>
      </c>
      <c r="G5679" s="85">
        <v>1764009</v>
      </c>
      <c r="H5679" s="89"/>
      <c r="I5679" s="263" t="s">
        <v>11817</v>
      </c>
      <c r="J5679" s="89"/>
      <c r="K5679" s="89"/>
      <c r="L5679" s="89"/>
      <c r="M5679" s="89"/>
      <c r="N5679" s="264">
        <v>0</v>
      </c>
      <c r="O5679" s="264">
        <v>247308.49</v>
      </c>
      <c r="P5679" s="89" t="s">
        <v>670</v>
      </c>
    </row>
    <row r="5680" spans="1:16" ht="51" hidden="1">
      <c r="A5680" s="261">
        <v>291</v>
      </c>
      <c r="B5680" s="89"/>
      <c r="C5680" s="262" t="s">
        <v>129</v>
      </c>
      <c r="D5680" s="84">
        <v>43677</v>
      </c>
      <c r="E5680" s="85" t="s">
        <v>10292</v>
      </c>
      <c r="F5680" s="85" t="s">
        <v>3</v>
      </c>
      <c r="G5680" s="85">
        <v>1764007</v>
      </c>
      <c r="H5680" s="89"/>
      <c r="I5680" s="263" t="s">
        <v>11818</v>
      </c>
      <c r="J5680" s="89"/>
      <c r="K5680" s="89"/>
      <c r="L5680" s="89"/>
      <c r="M5680" s="89"/>
      <c r="N5680" s="264">
        <v>0</v>
      </c>
      <c r="O5680" s="264">
        <v>960.18000000000006</v>
      </c>
      <c r="P5680" s="89" t="s">
        <v>670</v>
      </c>
    </row>
    <row r="5681" spans="1:16" ht="63.75" hidden="1">
      <c r="A5681" s="261">
        <v>291</v>
      </c>
      <c r="B5681" s="89"/>
      <c r="C5681" s="262" t="s">
        <v>129</v>
      </c>
      <c r="D5681" s="84">
        <v>43677</v>
      </c>
      <c r="E5681" s="85" t="s">
        <v>10293</v>
      </c>
      <c r="F5681" s="85" t="s">
        <v>3</v>
      </c>
      <c r="G5681" s="85">
        <v>1764003</v>
      </c>
      <c r="H5681" s="89"/>
      <c r="I5681" s="263" t="s">
        <v>11819</v>
      </c>
      <c r="J5681" s="89"/>
      <c r="K5681" s="89"/>
      <c r="L5681" s="89"/>
      <c r="M5681" s="89"/>
      <c r="N5681" s="264">
        <v>0</v>
      </c>
      <c r="O5681" s="264">
        <v>6970</v>
      </c>
      <c r="P5681" s="89" t="s">
        <v>670</v>
      </c>
    </row>
    <row r="5682" spans="1:16" ht="63.75" hidden="1">
      <c r="A5682" s="261">
        <v>46</v>
      </c>
      <c r="B5682" s="89"/>
      <c r="C5682" s="262" t="s">
        <v>48</v>
      </c>
      <c r="D5682" s="84">
        <v>43677</v>
      </c>
      <c r="E5682" s="85" t="s">
        <v>10294</v>
      </c>
      <c r="F5682" s="85" t="s">
        <v>3</v>
      </c>
      <c r="G5682" s="85">
        <v>1764000</v>
      </c>
      <c r="H5682" s="89"/>
      <c r="I5682" s="263" t="s">
        <v>11820</v>
      </c>
      <c r="J5682" s="89"/>
      <c r="K5682" s="89"/>
      <c r="L5682" s="89"/>
      <c r="M5682" s="89"/>
      <c r="N5682" s="264">
        <v>0</v>
      </c>
      <c r="O5682" s="264">
        <v>2040</v>
      </c>
      <c r="P5682" s="89" t="s">
        <v>670</v>
      </c>
    </row>
    <row r="5683" spans="1:16" ht="63.75" hidden="1">
      <c r="A5683" s="261">
        <v>47</v>
      </c>
      <c r="B5683" s="89"/>
      <c r="C5683" s="262" t="s">
        <v>49</v>
      </c>
      <c r="D5683" s="84">
        <v>43677</v>
      </c>
      <c r="E5683" s="85" t="s">
        <v>10295</v>
      </c>
      <c r="F5683" s="85" t="s">
        <v>3</v>
      </c>
      <c r="G5683" s="85">
        <v>1763998</v>
      </c>
      <c r="H5683" s="89"/>
      <c r="I5683" s="263" t="s">
        <v>11821</v>
      </c>
      <c r="J5683" s="89"/>
      <c r="K5683" s="89"/>
      <c r="L5683" s="89"/>
      <c r="M5683" s="89"/>
      <c r="N5683" s="264">
        <v>0</v>
      </c>
      <c r="O5683" s="264">
        <v>82320</v>
      </c>
      <c r="P5683" s="89" t="s">
        <v>670</v>
      </c>
    </row>
    <row r="5684" spans="1:16" ht="63.75" hidden="1">
      <c r="A5684" s="261">
        <v>47</v>
      </c>
      <c r="B5684" s="89"/>
      <c r="C5684" s="262" t="s">
        <v>49</v>
      </c>
      <c r="D5684" s="84">
        <v>43677</v>
      </c>
      <c r="E5684" s="85" t="s">
        <v>10296</v>
      </c>
      <c r="F5684" s="85" t="s">
        <v>3</v>
      </c>
      <c r="G5684" s="85">
        <v>1763970</v>
      </c>
      <c r="H5684" s="89"/>
      <c r="I5684" s="263" t="s">
        <v>11822</v>
      </c>
      <c r="J5684" s="89"/>
      <c r="K5684" s="89"/>
      <c r="L5684" s="89"/>
      <c r="M5684" s="89"/>
      <c r="N5684" s="264">
        <v>0</v>
      </c>
      <c r="O5684" s="264">
        <v>62573.599999999999</v>
      </c>
      <c r="P5684" s="89" t="s">
        <v>670</v>
      </c>
    </row>
    <row r="5685" spans="1:16" ht="51" hidden="1">
      <c r="A5685" s="261" t="s">
        <v>565</v>
      </c>
      <c r="B5685" s="89"/>
      <c r="C5685" s="262" t="s">
        <v>615</v>
      </c>
      <c r="D5685" s="84">
        <v>43677</v>
      </c>
      <c r="E5685" s="85" t="s">
        <v>10297</v>
      </c>
      <c r="F5685" s="85" t="s">
        <v>3</v>
      </c>
      <c r="G5685" s="85">
        <v>1763965</v>
      </c>
      <c r="H5685" s="89"/>
      <c r="I5685" s="263" t="s">
        <v>11823</v>
      </c>
      <c r="J5685" s="89"/>
      <c r="K5685" s="89"/>
      <c r="L5685" s="89"/>
      <c r="M5685" s="89"/>
      <c r="N5685" s="264">
        <v>0</v>
      </c>
      <c r="O5685" s="264">
        <v>2475.69</v>
      </c>
      <c r="P5685" s="89" t="s">
        <v>670</v>
      </c>
    </row>
    <row r="5686" spans="1:16" ht="51" hidden="1">
      <c r="A5686" s="261" t="s">
        <v>565</v>
      </c>
      <c r="B5686" s="89"/>
      <c r="C5686" s="262" t="s">
        <v>615</v>
      </c>
      <c r="D5686" s="84">
        <v>43677</v>
      </c>
      <c r="E5686" s="85" t="s">
        <v>10298</v>
      </c>
      <c r="F5686" s="85" t="s">
        <v>3</v>
      </c>
      <c r="G5686" s="85">
        <v>1763963</v>
      </c>
      <c r="H5686" s="89"/>
      <c r="I5686" s="263" t="s">
        <v>11824</v>
      </c>
      <c r="J5686" s="89"/>
      <c r="K5686" s="89"/>
      <c r="L5686" s="89"/>
      <c r="M5686" s="89"/>
      <c r="N5686" s="264">
        <v>0</v>
      </c>
      <c r="O5686" s="264">
        <v>3461.8</v>
      </c>
      <c r="P5686" s="89" t="s">
        <v>670</v>
      </c>
    </row>
    <row r="5687" spans="1:16" ht="63.75" hidden="1">
      <c r="A5687" s="261">
        <v>599</v>
      </c>
      <c r="B5687" s="89"/>
      <c r="C5687" s="262" t="s">
        <v>1366</v>
      </c>
      <c r="D5687" s="84">
        <v>43677</v>
      </c>
      <c r="E5687" s="85" t="s">
        <v>10299</v>
      </c>
      <c r="F5687" s="85" t="s">
        <v>3</v>
      </c>
      <c r="G5687" s="85">
        <v>1763954</v>
      </c>
      <c r="H5687" s="89"/>
      <c r="I5687" s="263" t="s">
        <v>11825</v>
      </c>
      <c r="J5687" s="89"/>
      <c r="K5687" s="89"/>
      <c r="L5687" s="89"/>
      <c r="M5687" s="89"/>
      <c r="N5687" s="264">
        <v>0</v>
      </c>
      <c r="O5687" s="264">
        <v>41.6</v>
      </c>
      <c r="P5687" s="89" t="s">
        <v>670</v>
      </c>
    </row>
    <row r="5688" spans="1:16" ht="63.75" hidden="1">
      <c r="A5688" s="261">
        <v>599</v>
      </c>
      <c r="B5688" s="89"/>
      <c r="C5688" s="262" t="s">
        <v>1366</v>
      </c>
      <c r="D5688" s="84">
        <v>43677</v>
      </c>
      <c r="E5688" s="85" t="s">
        <v>10300</v>
      </c>
      <c r="F5688" s="85" t="s">
        <v>3</v>
      </c>
      <c r="G5688" s="85">
        <v>1763951</v>
      </c>
      <c r="H5688" s="89"/>
      <c r="I5688" s="263" t="s">
        <v>11826</v>
      </c>
      <c r="J5688" s="89"/>
      <c r="K5688" s="89"/>
      <c r="L5688" s="89"/>
      <c r="M5688" s="89"/>
      <c r="N5688" s="264">
        <v>0</v>
      </c>
      <c r="O5688" s="264">
        <v>2059.8200000000002</v>
      </c>
      <c r="P5688" s="89" t="s">
        <v>670</v>
      </c>
    </row>
    <row r="5689" spans="1:16" ht="63.75" hidden="1">
      <c r="A5689" s="261">
        <v>599</v>
      </c>
      <c r="B5689" s="89"/>
      <c r="C5689" s="262" t="s">
        <v>1366</v>
      </c>
      <c r="D5689" s="84">
        <v>43677</v>
      </c>
      <c r="E5689" s="85" t="s">
        <v>10301</v>
      </c>
      <c r="F5689" s="85" t="s">
        <v>3</v>
      </c>
      <c r="G5689" s="85">
        <v>1763950</v>
      </c>
      <c r="H5689" s="89"/>
      <c r="I5689" s="263" t="s">
        <v>11827</v>
      </c>
      <c r="J5689" s="89"/>
      <c r="K5689" s="89"/>
      <c r="L5689" s="89"/>
      <c r="M5689" s="89"/>
      <c r="N5689" s="264">
        <v>0</v>
      </c>
      <c r="O5689" s="264">
        <v>230</v>
      </c>
      <c r="P5689" s="89" t="s">
        <v>670</v>
      </c>
    </row>
    <row r="5690" spans="1:16" ht="63.75" hidden="1">
      <c r="A5690" s="261">
        <v>599</v>
      </c>
      <c r="B5690" s="89"/>
      <c r="C5690" s="262" t="s">
        <v>1366</v>
      </c>
      <c r="D5690" s="84">
        <v>43677</v>
      </c>
      <c r="E5690" s="85" t="s">
        <v>10302</v>
      </c>
      <c r="F5690" s="85" t="s">
        <v>3</v>
      </c>
      <c r="G5690" s="85">
        <v>1763946</v>
      </c>
      <c r="H5690" s="89"/>
      <c r="I5690" s="263" t="s">
        <v>11828</v>
      </c>
      <c r="J5690" s="89"/>
      <c r="K5690" s="89"/>
      <c r="L5690" s="89"/>
      <c r="M5690" s="89"/>
      <c r="N5690" s="264">
        <v>0</v>
      </c>
      <c r="O5690" s="264">
        <v>18.2</v>
      </c>
      <c r="P5690" s="89" t="s">
        <v>670</v>
      </c>
    </row>
    <row r="5691" spans="1:16" ht="51" hidden="1">
      <c r="A5691" s="261">
        <v>244</v>
      </c>
      <c r="B5691" s="89"/>
      <c r="C5691" s="262" t="s">
        <v>110</v>
      </c>
      <c r="D5691" s="84">
        <v>43677</v>
      </c>
      <c r="E5691" s="85" t="s">
        <v>10303</v>
      </c>
      <c r="F5691" s="85" t="s">
        <v>3</v>
      </c>
      <c r="G5691" s="85">
        <v>1763911</v>
      </c>
      <c r="H5691" s="89"/>
      <c r="I5691" s="263" t="s">
        <v>11829</v>
      </c>
      <c r="J5691" s="89"/>
      <c r="K5691" s="89"/>
      <c r="L5691" s="89"/>
      <c r="M5691" s="89"/>
      <c r="N5691" s="264">
        <v>0</v>
      </c>
      <c r="O5691" s="264">
        <v>371</v>
      </c>
      <c r="P5691" s="89" t="s">
        <v>670</v>
      </c>
    </row>
    <row r="5692" spans="1:16" ht="38.25" hidden="1">
      <c r="A5692" s="261">
        <v>234</v>
      </c>
      <c r="B5692" s="89"/>
      <c r="C5692" s="262" t="s">
        <v>644</v>
      </c>
      <c r="D5692" s="84">
        <v>43677</v>
      </c>
      <c r="E5692" s="85" t="s">
        <v>10304</v>
      </c>
      <c r="F5692" s="85" t="s">
        <v>3</v>
      </c>
      <c r="G5692" s="85">
        <v>1763999</v>
      </c>
      <c r="H5692" s="89"/>
      <c r="I5692" s="263" t="s">
        <v>11830</v>
      </c>
      <c r="J5692" s="89"/>
      <c r="K5692" s="89"/>
      <c r="L5692" s="89"/>
      <c r="M5692" s="89"/>
      <c r="N5692" s="264">
        <v>0</v>
      </c>
      <c r="O5692" s="264">
        <v>248.32</v>
      </c>
      <c r="P5692" s="89" t="s">
        <v>670</v>
      </c>
    </row>
    <row r="5693" spans="1:16" ht="38.25" hidden="1">
      <c r="A5693" s="261">
        <v>234</v>
      </c>
      <c r="B5693" s="89"/>
      <c r="C5693" s="262" t="s">
        <v>644</v>
      </c>
      <c r="D5693" s="84">
        <v>43677</v>
      </c>
      <c r="E5693" s="85" t="s">
        <v>10305</v>
      </c>
      <c r="F5693" s="85" t="s">
        <v>3</v>
      </c>
      <c r="G5693" s="85">
        <v>1763996</v>
      </c>
      <c r="H5693" s="89"/>
      <c r="I5693" s="263" t="s">
        <v>11831</v>
      </c>
      <c r="J5693" s="89"/>
      <c r="K5693" s="89"/>
      <c r="L5693" s="89"/>
      <c r="M5693" s="89"/>
      <c r="N5693" s="264">
        <v>0</v>
      </c>
      <c r="O5693" s="264">
        <v>100</v>
      </c>
      <c r="P5693" s="89" t="s">
        <v>670</v>
      </c>
    </row>
    <row r="5694" spans="1:16" ht="38.25" hidden="1">
      <c r="A5694" s="261">
        <v>234</v>
      </c>
      <c r="B5694" s="89"/>
      <c r="C5694" s="262" t="s">
        <v>644</v>
      </c>
      <c r="D5694" s="84">
        <v>43677</v>
      </c>
      <c r="E5694" s="85" t="s">
        <v>10306</v>
      </c>
      <c r="F5694" s="85" t="s">
        <v>3</v>
      </c>
      <c r="G5694" s="85">
        <v>1763994</v>
      </c>
      <c r="H5694" s="89"/>
      <c r="I5694" s="263" t="s">
        <v>11832</v>
      </c>
      <c r="J5694" s="89"/>
      <c r="K5694" s="89"/>
      <c r="L5694" s="89"/>
      <c r="M5694" s="89"/>
      <c r="N5694" s="264">
        <v>0</v>
      </c>
      <c r="O5694" s="264">
        <v>10</v>
      </c>
      <c r="P5694" s="89" t="s">
        <v>670</v>
      </c>
    </row>
    <row r="5695" spans="1:16" ht="51" hidden="1">
      <c r="A5695" s="261">
        <v>134</v>
      </c>
      <c r="B5695" s="89"/>
      <c r="C5695" s="262" t="s">
        <v>70</v>
      </c>
      <c r="D5695" s="84">
        <v>43677</v>
      </c>
      <c r="E5695" s="85" t="s">
        <v>10307</v>
      </c>
      <c r="F5695" s="85" t="s">
        <v>3</v>
      </c>
      <c r="G5695" s="85">
        <v>1763993</v>
      </c>
      <c r="H5695" s="89"/>
      <c r="I5695" s="263" t="s">
        <v>11833</v>
      </c>
      <c r="J5695" s="89"/>
      <c r="K5695" s="89"/>
      <c r="L5695" s="89"/>
      <c r="M5695" s="89"/>
      <c r="N5695" s="264">
        <v>0</v>
      </c>
      <c r="O5695" s="264">
        <v>1963</v>
      </c>
      <c r="P5695" s="89" t="s">
        <v>670</v>
      </c>
    </row>
    <row r="5696" spans="1:16" ht="51" hidden="1">
      <c r="A5696" s="261" t="s">
        <v>565</v>
      </c>
      <c r="B5696" s="89"/>
      <c r="C5696" s="262" t="s">
        <v>615</v>
      </c>
      <c r="D5696" s="84">
        <v>43677</v>
      </c>
      <c r="E5696" s="85" t="s">
        <v>10308</v>
      </c>
      <c r="F5696" s="85" t="s">
        <v>3</v>
      </c>
      <c r="G5696" s="85">
        <v>1763991</v>
      </c>
      <c r="H5696" s="89"/>
      <c r="I5696" s="263" t="s">
        <v>11455</v>
      </c>
      <c r="J5696" s="89"/>
      <c r="K5696" s="89"/>
      <c r="L5696" s="89"/>
      <c r="M5696" s="89"/>
      <c r="N5696" s="264">
        <v>0</v>
      </c>
      <c r="O5696" s="264">
        <v>50.61</v>
      </c>
      <c r="P5696" s="89" t="s">
        <v>670</v>
      </c>
    </row>
    <row r="5697" spans="1:16" ht="51" hidden="1">
      <c r="A5697" s="261">
        <v>203</v>
      </c>
      <c r="B5697" s="89"/>
      <c r="C5697" s="262" t="s">
        <v>96</v>
      </c>
      <c r="D5697" s="84">
        <v>43677</v>
      </c>
      <c r="E5697" s="85" t="s">
        <v>10309</v>
      </c>
      <c r="F5697" s="85" t="s">
        <v>3</v>
      </c>
      <c r="G5697" s="85">
        <v>1763977</v>
      </c>
      <c r="H5697" s="89"/>
      <c r="I5697" s="263" t="s">
        <v>11834</v>
      </c>
      <c r="J5697" s="89"/>
      <c r="K5697" s="89"/>
      <c r="L5697" s="89"/>
      <c r="M5697" s="89"/>
      <c r="N5697" s="264">
        <v>0</v>
      </c>
      <c r="O5697" s="264">
        <v>15</v>
      </c>
      <c r="P5697" s="89" t="s">
        <v>670</v>
      </c>
    </row>
    <row r="5698" spans="1:16" ht="51" hidden="1">
      <c r="A5698" s="261" t="s">
        <v>565</v>
      </c>
      <c r="B5698" s="89"/>
      <c r="C5698" s="262" t="s">
        <v>615</v>
      </c>
      <c r="D5698" s="84">
        <v>43677</v>
      </c>
      <c r="E5698" s="85" t="s">
        <v>10310</v>
      </c>
      <c r="F5698" s="85" t="s">
        <v>3</v>
      </c>
      <c r="G5698" s="85">
        <v>1763973</v>
      </c>
      <c r="H5698" s="89"/>
      <c r="I5698" s="263" t="s">
        <v>11835</v>
      </c>
      <c r="J5698" s="89"/>
      <c r="K5698" s="89"/>
      <c r="L5698" s="89"/>
      <c r="M5698" s="89"/>
      <c r="N5698" s="264">
        <v>0</v>
      </c>
      <c r="O5698" s="264">
        <v>1200</v>
      </c>
      <c r="P5698" s="89" t="s">
        <v>670</v>
      </c>
    </row>
    <row r="5699" spans="1:16" ht="51" hidden="1">
      <c r="A5699" s="261">
        <v>526</v>
      </c>
      <c r="B5699" s="89"/>
      <c r="C5699" s="262" t="s">
        <v>610</v>
      </c>
      <c r="D5699" s="84">
        <v>43677</v>
      </c>
      <c r="E5699" s="85" t="s">
        <v>10311</v>
      </c>
      <c r="F5699" s="85" t="s">
        <v>3</v>
      </c>
      <c r="G5699" s="85">
        <v>1763968</v>
      </c>
      <c r="H5699" s="89"/>
      <c r="I5699" s="263" t="s">
        <v>11836</v>
      </c>
      <c r="J5699" s="89"/>
      <c r="K5699" s="89"/>
      <c r="L5699" s="89"/>
      <c r="M5699" s="89"/>
      <c r="N5699" s="264">
        <v>0</v>
      </c>
      <c r="O5699" s="264">
        <v>104.96000000000001</v>
      </c>
      <c r="P5699" s="89" t="s">
        <v>670</v>
      </c>
    </row>
    <row r="5700" spans="1:16" ht="38.25" hidden="1">
      <c r="A5700" s="261" t="s">
        <v>565</v>
      </c>
      <c r="B5700" s="89"/>
      <c r="C5700" s="262" t="s">
        <v>615</v>
      </c>
      <c r="D5700" s="84">
        <v>43677</v>
      </c>
      <c r="E5700" s="85" t="s">
        <v>10312</v>
      </c>
      <c r="F5700" s="85" t="s">
        <v>3</v>
      </c>
      <c r="G5700" s="85">
        <v>1763967</v>
      </c>
      <c r="H5700" s="89"/>
      <c r="I5700" s="263" t="s">
        <v>11837</v>
      </c>
      <c r="J5700" s="89"/>
      <c r="K5700" s="89"/>
      <c r="L5700" s="89"/>
      <c r="M5700" s="89"/>
      <c r="N5700" s="264">
        <v>0</v>
      </c>
      <c r="O5700" s="264">
        <v>70.600000000000009</v>
      </c>
      <c r="P5700" s="89" t="s">
        <v>670</v>
      </c>
    </row>
    <row r="5701" spans="1:16" ht="51" hidden="1">
      <c r="A5701" s="261">
        <v>585</v>
      </c>
      <c r="B5701" s="89"/>
      <c r="C5701" s="262" t="s">
        <v>183</v>
      </c>
      <c r="D5701" s="84">
        <v>43677</v>
      </c>
      <c r="E5701" s="85" t="s">
        <v>10313</v>
      </c>
      <c r="F5701" s="85" t="s">
        <v>3</v>
      </c>
      <c r="G5701" s="85">
        <v>1763962</v>
      </c>
      <c r="H5701" s="89"/>
      <c r="I5701" s="263" t="s">
        <v>11838</v>
      </c>
      <c r="J5701" s="89"/>
      <c r="K5701" s="89"/>
      <c r="L5701" s="89"/>
      <c r="M5701" s="89"/>
      <c r="N5701" s="264">
        <v>0</v>
      </c>
      <c r="O5701" s="264">
        <v>10</v>
      </c>
      <c r="P5701" s="89" t="s">
        <v>670</v>
      </c>
    </row>
    <row r="5702" spans="1:16" ht="51" hidden="1">
      <c r="A5702" s="261">
        <v>15</v>
      </c>
      <c r="B5702" s="89"/>
      <c r="C5702" s="262" t="s">
        <v>42</v>
      </c>
      <c r="D5702" s="84">
        <v>43677</v>
      </c>
      <c r="E5702" s="85" t="s">
        <v>10314</v>
      </c>
      <c r="F5702" s="85" t="s">
        <v>3</v>
      </c>
      <c r="G5702" s="85">
        <v>1764028</v>
      </c>
      <c r="H5702" s="89"/>
      <c r="I5702" s="263" t="s">
        <v>11839</v>
      </c>
      <c r="J5702" s="89"/>
      <c r="K5702" s="89"/>
      <c r="L5702" s="89"/>
      <c r="M5702" s="89"/>
      <c r="N5702" s="264">
        <v>0</v>
      </c>
      <c r="O5702" s="264">
        <v>473</v>
      </c>
      <c r="P5702" s="89" t="s">
        <v>670</v>
      </c>
    </row>
    <row r="5703" spans="1:16" ht="51" hidden="1">
      <c r="A5703" s="261">
        <v>599</v>
      </c>
      <c r="B5703" s="89"/>
      <c r="C5703" s="262" t="s">
        <v>1366</v>
      </c>
      <c r="D5703" s="84">
        <v>43677</v>
      </c>
      <c r="E5703" s="85" t="s">
        <v>10315</v>
      </c>
      <c r="F5703" s="85" t="s">
        <v>3</v>
      </c>
      <c r="G5703" s="85">
        <v>1764044</v>
      </c>
      <c r="H5703" s="89"/>
      <c r="I5703" s="263" t="s">
        <v>11840</v>
      </c>
      <c r="J5703" s="89"/>
      <c r="K5703" s="89"/>
      <c r="L5703" s="89"/>
      <c r="M5703" s="89"/>
      <c r="N5703" s="264">
        <v>0</v>
      </c>
      <c r="O5703" s="264">
        <v>5120.17</v>
      </c>
      <c r="P5703" s="89" t="s">
        <v>670</v>
      </c>
    </row>
    <row r="5704" spans="1:16" ht="51" hidden="1">
      <c r="A5704" s="261">
        <v>526</v>
      </c>
      <c r="B5704" s="89"/>
      <c r="C5704" s="262" t="s">
        <v>610</v>
      </c>
      <c r="D5704" s="84">
        <v>43677</v>
      </c>
      <c r="E5704" s="85" t="s">
        <v>10316</v>
      </c>
      <c r="F5704" s="85" t="s">
        <v>3</v>
      </c>
      <c r="G5704" s="85">
        <v>1763894</v>
      </c>
      <c r="H5704" s="89"/>
      <c r="I5704" s="263" t="s">
        <v>5644</v>
      </c>
      <c r="J5704" s="89"/>
      <c r="K5704" s="89"/>
      <c r="L5704" s="89"/>
      <c r="M5704" s="89"/>
      <c r="N5704" s="264">
        <v>0</v>
      </c>
      <c r="O5704" s="264">
        <v>47.99</v>
      </c>
      <c r="P5704" s="89" t="s">
        <v>670</v>
      </c>
    </row>
    <row r="5705" spans="1:16" ht="38.25" hidden="1">
      <c r="A5705" s="261">
        <v>526</v>
      </c>
      <c r="B5705" s="89"/>
      <c r="C5705" s="262" t="s">
        <v>610</v>
      </c>
      <c r="D5705" s="84">
        <v>43677</v>
      </c>
      <c r="E5705" s="85" t="s">
        <v>10317</v>
      </c>
      <c r="F5705" s="85" t="s">
        <v>3</v>
      </c>
      <c r="G5705" s="85">
        <v>1763895</v>
      </c>
      <c r="H5705" s="89"/>
      <c r="I5705" s="263" t="s">
        <v>11841</v>
      </c>
      <c r="J5705" s="89"/>
      <c r="K5705" s="89"/>
      <c r="L5705" s="89"/>
      <c r="M5705" s="89"/>
      <c r="N5705" s="264">
        <v>0</v>
      </c>
      <c r="O5705" s="264">
        <v>20</v>
      </c>
      <c r="P5705" s="89" t="s">
        <v>670</v>
      </c>
    </row>
    <row r="5706" spans="1:16" ht="38.25" hidden="1">
      <c r="A5706" s="261">
        <v>526</v>
      </c>
      <c r="B5706" s="89"/>
      <c r="C5706" s="262" t="s">
        <v>610</v>
      </c>
      <c r="D5706" s="84">
        <v>43677</v>
      </c>
      <c r="E5706" s="85" t="s">
        <v>10318</v>
      </c>
      <c r="F5706" s="85" t="s">
        <v>3</v>
      </c>
      <c r="G5706" s="85">
        <v>1763896</v>
      </c>
      <c r="H5706" s="89"/>
      <c r="I5706" s="263" t="s">
        <v>11841</v>
      </c>
      <c r="J5706" s="89"/>
      <c r="K5706" s="89"/>
      <c r="L5706" s="89"/>
      <c r="M5706" s="89"/>
      <c r="N5706" s="264">
        <v>0</v>
      </c>
      <c r="O5706" s="264">
        <v>20</v>
      </c>
      <c r="P5706" s="89" t="s">
        <v>670</v>
      </c>
    </row>
    <row r="5707" spans="1:16" ht="38.25" hidden="1">
      <c r="A5707" s="261">
        <v>152</v>
      </c>
      <c r="B5707" s="89"/>
      <c r="C5707" s="262" t="s">
        <v>82</v>
      </c>
      <c r="D5707" s="84">
        <v>43677</v>
      </c>
      <c r="E5707" s="85" t="s">
        <v>10319</v>
      </c>
      <c r="F5707" s="85" t="s">
        <v>3</v>
      </c>
      <c r="G5707" s="85">
        <v>1763905</v>
      </c>
      <c r="H5707" s="89"/>
      <c r="I5707" s="263" t="s">
        <v>11842</v>
      </c>
      <c r="J5707" s="89"/>
      <c r="K5707" s="89"/>
      <c r="L5707" s="89"/>
      <c r="M5707" s="89"/>
      <c r="N5707" s="264">
        <v>0</v>
      </c>
      <c r="O5707" s="264">
        <v>435.25</v>
      </c>
      <c r="P5707" s="89" t="s">
        <v>670</v>
      </c>
    </row>
    <row r="5708" spans="1:16" ht="38.25" hidden="1">
      <c r="A5708" s="261">
        <v>20</v>
      </c>
      <c r="B5708" s="89"/>
      <c r="C5708" s="262" t="s">
        <v>44</v>
      </c>
      <c r="D5708" s="84">
        <v>43677</v>
      </c>
      <c r="E5708" s="85" t="s">
        <v>10320</v>
      </c>
      <c r="F5708" s="85" t="s">
        <v>3</v>
      </c>
      <c r="G5708" s="85">
        <v>1763906</v>
      </c>
      <c r="H5708" s="89"/>
      <c r="I5708" s="263" t="s">
        <v>11843</v>
      </c>
      <c r="J5708" s="89"/>
      <c r="K5708" s="89"/>
      <c r="L5708" s="89"/>
      <c r="M5708" s="89"/>
      <c r="N5708" s="264">
        <v>0</v>
      </c>
      <c r="O5708" s="264">
        <v>199</v>
      </c>
      <c r="P5708" s="89" t="s">
        <v>670</v>
      </c>
    </row>
    <row r="5709" spans="1:16" ht="51" hidden="1">
      <c r="A5709" s="261" t="s">
        <v>565</v>
      </c>
      <c r="B5709" s="89"/>
      <c r="C5709" s="262" t="s">
        <v>615</v>
      </c>
      <c r="D5709" s="84">
        <v>43677</v>
      </c>
      <c r="E5709" s="85" t="s">
        <v>10321</v>
      </c>
      <c r="F5709" s="85" t="s">
        <v>3</v>
      </c>
      <c r="G5709" s="85">
        <v>1763907</v>
      </c>
      <c r="H5709" s="89"/>
      <c r="I5709" s="263" t="s">
        <v>11844</v>
      </c>
      <c r="J5709" s="89"/>
      <c r="K5709" s="89"/>
      <c r="L5709" s="89"/>
      <c r="M5709" s="89"/>
      <c r="N5709" s="264">
        <v>0</v>
      </c>
      <c r="O5709" s="264">
        <v>288</v>
      </c>
      <c r="P5709" s="89" t="s">
        <v>670</v>
      </c>
    </row>
    <row r="5710" spans="1:16" ht="63.75" hidden="1">
      <c r="A5710" s="261">
        <v>81</v>
      </c>
      <c r="B5710" s="89"/>
      <c r="C5710" s="262" t="s">
        <v>55</v>
      </c>
      <c r="D5710" s="84">
        <v>43677</v>
      </c>
      <c r="E5710" s="85" t="s">
        <v>10322</v>
      </c>
      <c r="F5710" s="85" t="s">
        <v>3</v>
      </c>
      <c r="G5710" s="85">
        <v>1763917</v>
      </c>
      <c r="H5710" s="89"/>
      <c r="I5710" s="263" t="s">
        <v>11845</v>
      </c>
      <c r="J5710" s="89"/>
      <c r="K5710" s="89"/>
      <c r="L5710" s="89"/>
      <c r="M5710" s="89"/>
      <c r="N5710" s="264">
        <v>0</v>
      </c>
      <c r="O5710" s="264">
        <v>140</v>
      </c>
      <c r="P5710" s="89" t="s">
        <v>670</v>
      </c>
    </row>
    <row r="5711" spans="1:16" ht="51" hidden="1">
      <c r="A5711" s="261" t="s">
        <v>565</v>
      </c>
      <c r="B5711" s="89"/>
      <c r="C5711" s="262" t="s">
        <v>615</v>
      </c>
      <c r="D5711" s="84">
        <v>43677</v>
      </c>
      <c r="E5711" s="85" t="s">
        <v>10323</v>
      </c>
      <c r="F5711" s="85" t="s">
        <v>3</v>
      </c>
      <c r="G5711" s="85">
        <v>1763919</v>
      </c>
      <c r="H5711" s="89"/>
      <c r="I5711" s="263" t="s">
        <v>11846</v>
      </c>
      <c r="J5711" s="89"/>
      <c r="K5711" s="89"/>
      <c r="L5711" s="89"/>
      <c r="M5711" s="89"/>
      <c r="N5711" s="264">
        <v>0</v>
      </c>
      <c r="O5711" s="264">
        <v>3373.44</v>
      </c>
      <c r="P5711" s="89" t="s">
        <v>670</v>
      </c>
    </row>
    <row r="5712" spans="1:16" ht="51" hidden="1">
      <c r="A5712" s="261">
        <v>15</v>
      </c>
      <c r="B5712" s="89"/>
      <c r="C5712" s="262" t="s">
        <v>42</v>
      </c>
      <c r="D5712" s="84">
        <v>43677</v>
      </c>
      <c r="E5712" s="85" t="s">
        <v>10324</v>
      </c>
      <c r="F5712" s="85" t="s">
        <v>3</v>
      </c>
      <c r="G5712" s="85">
        <v>1763955</v>
      </c>
      <c r="H5712" s="89"/>
      <c r="I5712" s="263" t="s">
        <v>11847</v>
      </c>
      <c r="J5712" s="89"/>
      <c r="K5712" s="89"/>
      <c r="L5712" s="89"/>
      <c r="M5712" s="89"/>
      <c r="N5712" s="264">
        <v>0</v>
      </c>
      <c r="O5712" s="264">
        <v>9500</v>
      </c>
      <c r="P5712" s="89" t="s">
        <v>670</v>
      </c>
    </row>
    <row r="5713" spans="1:16" ht="38.25" hidden="1">
      <c r="A5713" s="261">
        <v>86</v>
      </c>
      <c r="B5713" s="89"/>
      <c r="C5713" s="262" t="s">
        <v>56</v>
      </c>
      <c r="D5713" s="84">
        <v>43677</v>
      </c>
      <c r="E5713" s="85" t="s">
        <v>10325</v>
      </c>
      <c r="F5713" s="85" t="s">
        <v>3</v>
      </c>
      <c r="G5713" s="85">
        <v>1763959</v>
      </c>
      <c r="H5713" s="89"/>
      <c r="I5713" s="263" t="s">
        <v>11848</v>
      </c>
      <c r="J5713" s="89"/>
      <c r="K5713" s="89"/>
      <c r="L5713" s="89"/>
      <c r="M5713" s="89"/>
      <c r="N5713" s="264">
        <v>0</v>
      </c>
      <c r="O5713" s="264">
        <v>742</v>
      </c>
      <c r="P5713" s="89" t="s">
        <v>670</v>
      </c>
    </row>
    <row r="5714" spans="1:16" ht="63.75" hidden="1">
      <c r="A5714" s="261">
        <v>513</v>
      </c>
      <c r="B5714" s="89"/>
      <c r="C5714" s="262" t="s">
        <v>171</v>
      </c>
      <c r="D5714" s="84">
        <v>43647</v>
      </c>
      <c r="E5714" s="85" t="s">
        <v>10326</v>
      </c>
      <c r="F5714" s="85" t="s">
        <v>15</v>
      </c>
      <c r="G5714" s="85">
        <v>1078280</v>
      </c>
      <c r="H5714" s="89"/>
      <c r="I5714" s="263" t="s">
        <v>11849</v>
      </c>
      <c r="J5714" s="89"/>
      <c r="K5714" s="89"/>
      <c r="L5714" s="89"/>
      <c r="M5714" s="89"/>
      <c r="N5714" s="264">
        <v>50</v>
      </c>
      <c r="O5714" s="264">
        <v>0</v>
      </c>
      <c r="P5714" s="89" t="s">
        <v>670</v>
      </c>
    </row>
    <row r="5715" spans="1:16" ht="76.5" hidden="1">
      <c r="A5715" s="261">
        <v>25</v>
      </c>
      <c r="B5715" s="89"/>
      <c r="C5715" s="262" t="s">
        <v>45</v>
      </c>
      <c r="D5715" s="84">
        <v>43647</v>
      </c>
      <c r="E5715" s="85" t="s">
        <v>10327</v>
      </c>
      <c r="F5715" s="85" t="s">
        <v>671</v>
      </c>
      <c r="G5715" s="85">
        <v>544935</v>
      </c>
      <c r="H5715" s="89"/>
      <c r="I5715" s="263" t="s">
        <v>11850</v>
      </c>
      <c r="J5715" s="89"/>
      <c r="K5715" s="89"/>
      <c r="L5715" s="89"/>
      <c r="M5715" s="89"/>
      <c r="N5715" s="264">
        <v>797224.78</v>
      </c>
      <c r="O5715" s="264">
        <v>0</v>
      </c>
      <c r="P5715" s="89" t="s">
        <v>670</v>
      </c>
    </row>
    <row r="5716" spans="1:16" ht="76.5" hidden="1">
      <c r="A5716" s="261">
        <v>25</v>
      </c>
      <c r="B5716" s="89"/>
      <c r="C5716" s="262" t="s">
        <v>45</v>
      </c>
      <c r="D5716" s="84">
        <v>43647</v>
      </c>
      <c r="E5716" s="85" t="s">
        <v>10327</v>
      </c>
      <c r="F5716" s="85" t="s">
        <v>671</v>
      </c>
      <c r="G5716" s="85">
        <v>544936</v>
      </c>
      <c r="H5716" s="89"/>
      <c r="I5716" s="263" t="s">
        <v>11851</v>
      </c>
      <c r="J5716" s="89"/>
      <c r="K5716" s="89"/>
      <c r="L5716" s="89"/>
      <c r="M5716" s="89"/>
      <c r="N5716" s="264">
        <v>1153787.93</v>
      </c>
      <c r="O5716" s="264">
        <v>0</v>
      </c>
      <c r="P5716" s="89" t="s">
        <v>670</v>
      </c>
    </row>
    <row r="5717" spans="1:16" ht="89.25" hidden="1">
      <c r="A5717" s="261">
        <v>25</v>
      </c>
      <c r="B5717" s="89"/>
      <c r="C5717" s="262" t="s">
        <v>45</v>
      </c>
      <c r="D5717" s="84">
        <v>43647</v>
      </c>
      <c r="E5717" s="85" t="s">
        <v>10327</v>
      </c>
      <c r="F5717" s="85" t="s">
        <v>671</v>
      </c>
      <c r="G5717" s="85">
        <v>544937</v>
      </c>
      <c r="H5717" s="89"/>
      <c r="I5717" s="263" t="s">
        <v>11852</v>
      </c>
      <c r="J5717" s="89"/>
      <c r="K5717" s="89"/>
      <c r="L5717" s="89"/>
      <c r="M5717" s="89"/>
      <c r="N5717" s="264">
        <v>332012.23</v>
      </c>
      <c r="O5717" s="264">
        <v>0</v>
      </c>
      <c r="P5717" s="89" t="s">
        <v>670</v>
      </c>
    </row>
    <row r="5718" spans="1:16" ht="89.25" hidden="1">
      <c r="A5718" s="261">
        <v>25</v>
      </c>
      <c r="B5718" s="89"/>
      <c r="C5718" s="262" t="s">
        <v>45</v>
      </c>
      <c r="D5718" s="84">
        <v>43647</v>
      </c>
      <c r="E5718" s="85" t="s">
        <v>10327</v>
      </c>
      <c r="F5718" s="85" t="s">
        <v>671</v>
      </c>
      <c r="G5718" s="85">
        <v>544940</v>
      </c>
      <c r="H5718" s="89"/>
      <c r="I5718" s="263" t="s">
        <v>11853</v>
      </c>
      <c r="J5718" s="89"/>
      <c r="K5718" s="89"/>
      <c r="L5718" s="89"/>
      <c r="M5718" s="89"/>
      <c r="N5718" s="264">
        <v>1199969.8799999999</v>
      </c>
      <c r="O5718" s="264">
        <v>0</v>
      </c>
      <c r="P5718" s="89" t="s">
        <v>670</v>
      </c>
    </row>
    <row r="5719" spans="1:16" ht="89.25" hidden="1">
      <c r="A5719" s="261">
        <v>25</v>
      </c>
      <c r="B5719" s="89"/>
      <c r="C5719" s="262" t="s">
        <v>45</v>
      </c>
      <c r="D5719" s="84">
        <v>43647</v>
      </c>
      <c r="E5719" s="85" t="s">
        <v>10327</v>
      </c>
      <c r="F5719" s="85" t="s">
        <v>671</v>
      </c>
      <c r="G5719" s="85">
        <v>544939</v>
      </c>
      <c r="H5719" s="89"/>
      <c r="I5719" s="263" t="s">
        <v>11854</v>
      </c>
      <c r="J5719" s="89"/>
      <c r="K5719" s="89"/>
      <c r="L5719" s="89"/>
      <c r="M5719" s="89"/>
      <c r="N5719" s="264">
        <v>923552.79</v>
      </c>
      <c r="O5719" s="264">
        <v>0</v>
      </c>
      <c r="P5719" s="89" t="s">
        <v>670</v>
      </c>
    </row>
    <row r="5720" spans="1:16" ht="89.25" hidden="1">
      <c r="A5720" s="261">
        <v>25</v>
      </c>
      <c r="B5720" s="89"/>
      <c r="C5720" s="262" t="s">
        <v>45</v>
      </c>
      <c r="D5720" s="84">
        <v>43647</v>
      </c>
      <c r="E5720" s="85" t="s">
        <v>10327</v>
      </c>
      <c r="F5720" s="85" t="s">
        <v>671</v>
      </c>
      <c r="G5720" s="85">
        <v>544938</v>
      </c>
      <c r="H5720" s="89"/>
      <c r="I5720" s="263" t="s">
        <v>11855</v>
      </c>
      <c r="J5720" s="89"/>
      <c r="K5720" s="89"/>
      <c r="L5720" s="89"/>
      <c r="M5720" s="89"/>
      <c r="N5720" s="264">
        <v>723847.44</v>
      </c>
      <c r="O5720" s="264">
        <v>0</v>
      </c>
      <c r="P5720" s="89" t="s">
        <v>670</v>
      </c>
    </row>
    <row r="5721" spans="1:16" ht="89.25" hidden="1">
      <c r="A5721" s="261">
        <v>25</v>
      </c>
      <c r="B5721" s="89"/>
      <c r="C5721" s="262" t="s">
        <v>45</v>
      </c>
      <c r="D5721" s="84">
        <v>43647</v>
      </c>
      <c r="E5721" s="85" t="s">
        <v>10327</v>
      </c>
      <c r="F5721" s="85" t="s">
        <v>671</v>
      </c>
      <c r="G5721" s="85">
        <v>544941</v>
      </c>
      <c r="H5721" s="89"/>
      <c r="I5721" s="263" t="s">
        <v>11856</v>
      </c>
      <c r="J5721" s="89"/>
      <c r="K5721" s="89"/>
      <c r="L5721" s="89"/>
      <c r="M5721" s="89"/>
      <c r="N5721" s="264">
        <v>842659.83</v>
      </c>
      <c r="O5721" s="264">
        <v>0</v>
      </c>
      <c r="P5721" s="89" t="s">
        <v>670</v>
      </c>
    </row>
    <row r="5722" spans="1:16" ht="63.75" hidden="1">
      <c r="A5722" s="261">
        <v>513</v>
      </c>
      <c r="B5722" s="89"/>
      <c r="C5722" s="262" t="s">
        <v>171</v>
      </c>
      <c r="D5722" s="84">
        <v>43647</v>
      </c>
      <c r="E5722" s="85" t="s">
        <v>10328</v>
      </c>
      <c r="F5722" s="85" t="s">
        <v>15</v>
      </c>
      <c r="G5722" s="85">
        <v>1078417</v>
      </c>
      <c r="H5722" s="89"/>
      <c r="I5722" s="263" t="s">
        <v>11857</v>
      </c>
      <c r="J5722" s="89"/>
      <c r="K5722" s="89"/>
      <c r="L5722" s="89"/>
      <c r="M5722" s="89"/>
      <c r="N5722" s="264">
        <v>50</v>
      </c>
      <c r="O5722" s="264">
        <v>0</v>
      </c>
      <c r="P5722" s="89" t="s">
        <v>670</v>
      </c>
    </row>
    <row r="5723" spans="1:16" ht="63.75" hidden="1">
      <c r="A5723" s="261">
        <v>513</v>
      </c>
      <c r="B5723" s="89"/>
      <c r="C5723" s="262" t="s">
        <v>171</v>
      </c>
      <c r="D5723" s="84">
        <v>43647</v>
      </c>
      <c r="E5723" s="85" t="s">
        <v>10329</v>
      </c>
      <c r="F5723" s="85" t="s">
        <v>15</v>
      </c>
      <c r="G5723" s="85">
        <v>1078427</v>
      </c>
      <c r="H5723" s="89"/>
      <c r="I5723" s="263" t="s">
        <v>11858</v>
      </c>
      <c r="J5723" s="89"/>
      <c r="K5723" s="89"/>
      <c r="L5723" s="89"/>
      <c r="M5723" s="89"/>
      <c r="N5723" s="264">
        <v>50</v>
      </c>
      <c r="O5723" s="264">
        <v>0</v>
      </c>
      <c r="P5723" s="89" t="s">
        <v>670</v>
      </c>
    </row>
    <row r="5724" spans="1:16" ht="76.5" hidden="1">
      <c r="A5724" s="261">
        <v>132</v>
      </c>
      <c r="B5724" s="89"/>
      <c r="C5724" s="262" t="s">
        <v>68</v>
      </c>
      <c r="D5724" s="84">
        <v>43647</v>
      </c>
      <c r="E5724" s="85" t="s">
        <v>10330</v>
      </c>
      <c r="F5724" s="85" t="s">
        <v>11</v>
      </c>
      <c r="G5724" s="85">
        <v>958392</v>
      </c>
      <c r="H5724" s="89"/>
      <c r="I5724" s="263" t="s">
        <v>11859</v>
      </c>
      <c r="J5724" s="89"/>
      <c r="K5724" s="89"/>
      <c r="L5724" s="89"/>
      <c r="M5724" s="89"/>
      <c r="N5724" s="264">
        <v>697.58</v>
      </c>
      <c r="O5724" s="264">
        <v>0</v>
      </c>
      <c r="P5724" s="89" t="s">
        <v>670</v>
      </c>
    </row>
    <row r="5725" spans="1:16" ht="63.75" hidden="1">
      <c r="A5725" s="261">
        <v>513</v>
      </c>
      <c r="B5725" s="89"/>
      <c r="C5725" s="262" t="s">
        <v>171</v>
      </c>
      <c r="D5725" s="84">
        <v>43647</v>
      </c>
      <c r="E5725" s="85" t="s">
        <v>10331</v>
      </c>
      <c r="F5725" s="85" t="s">
        <v>11</v>
      </c>
      <c r="G5725" s="85">
        <v>958401</v>
      </c>
      <c r="H5725" s="89"/>
      <c r="I5725" s="263" t="s">
        <v>11860</v>
      </c>
      <c r="J5725" s="89"/>
      <c r="K5725" s="89"/>
      <c r="L5725" s="89"/>
      <c r="M5725" s="89"/>
      <c r="N5725" s="264">
        <v>50</v>
      </c>
      <c r="O5725" s="264">
        <v>0</v>
      </c>
      <c r="P5725" s="89" t="s">
        <v>670</v>
      </c>
    </row>
    <row r="5726" spans="1:16" ht="76.5" hidden="1">
      <c r="A5726" s="261" t="s">
        <v>557</v>
      </c>
      <c r="B5726" s="89"/>
      <c r="C5726" s="262" t="s">
        <v>777</v>
      </c>
      <c r="D5726" s="84">
        <v>43648</v>
      </c>
      <c r="E5726" s="85" t="s">
        <v>10332</v>
      </c>
      <c r="F5726" s="85" t="s">
        <v>6</v>
      </c>
      <c r="G5726" s="85">
        <v>1139098</v>
      </c>
      <c r="H5726" s="89"/>
      <c r="I5726" s="263" t="s">
        <v>11861</v>
      </c>
      <c r="J5726" s="89"/>
      <c r="K5726" s="89"/>
      <c r="L5726" s="89"/>
      <c r="M5726" s="89"/>
      <c r="N5726" s="264">
        <v>0</v>
      </c>
      <c r="O5726" s="264">
        <v>100000</v>
      </c>
      <c r="P5726" s="89" t="s">
        <v>670</v>
      </c>
    </row>
    <row r="5727" spans="1:16" ht="89.25" hidden="1">
      <c r="A5727" s="261">
        <v>41</v>
      </c>
      <c r="B5727" s="89"/>
      <c r="C5727" s="262" t="s">
        <v>47</v>
      </c>
      <c r="D5727" s="84">
        <v>43648</v>
      </c>
      <c r="E5727" s="85" t="s">
        <v>10333</v>
      </c>
      <c r="F5727" s="85" t="s">
        <v>628</v>
      </c>
      <c r="G5727" s="85">
        <v>550619</v>
      </c>
      <c r="H5727" s="89"/>
      <c r="I5727" s="263" t="s">
        <v>11862</v>
      </c>
      <c r="J5727" s="89"/>
      <c r="K5727" s="89"/>
      <c r="L5727" s="89"/>
      <c r="M5727" s="89"/>
      <c r="N5727" s="264">
        <v>0</v>
      </c>
      <c r="O5727" s="264">
        <v>136242</v>
      </c>
      <c r="P5727" s="89" t="s">
        <v>670</v>
      </c>
    </row>
    <row r="5728" spans="1:16" ht="76.5" hidden="1">
      <c r="A5728" s="261">
        <v>41</v>
      </c>
      <c r="B5728" s="89"/>
      <c r="C5728" s="262" t="s">
        <v>47</v>
      </c>
      <c r="D5728" s="84">
        <v>43648</v>
      </c>
      <c r="E5728" s="85" t="s">
        <v>10333</v>
      </c>
      <c r="F5728" s="85" t="s">
        <v>628</v>
      </c>
      <c r="G5728" s="85">
        <v>550620</v>
      </c>
      <c r="H5728" s="89"/>
      <c r="I5728" s="263" t="s">
        <v>11863</v>
      </c>
      <c r="J5728" s="89"/>
      <c r="K5728" s="89"/>
      <c r="L5728" s="89"/>
      <c r="M5728" s="89"/>
      <c r="N5728" s="264">
        <v>0</v>
      </c>
      <c r="O5728" s="264">
        <v>46980</v>
      </c>
      <c r="P5728" s="89" t="s">
        <v>670</v>
      </c>
    </row>
    <row r="5729" spans="1:16" ht="63.75" hidden="1">
      <c r="A5729" s="261">
        <v>513</v>
      </c>
      <c r="B5729" s="89"/>
      <c r="C5729" s="262" t="s">
        <v>171</v>
      </c>
      <c r="D5729" s="84">
        <v>43648</v>
      </c>
      <c r="E5729" s="85" t="s">
        <v>10334</v>
      </c>
      <c r="F5729" s="85" t="s">
        <v>15</v>
      </c>
      <c r="G5729" s="85">
        <v>1079609</v>
      </c>
      <c r="H5729" s="89"/>
      <c r="I5729" s="263" t="s">
        <v>11864</v>
      </c>
      <c r="J5729" s="89"/>
      <c r="K5729" s="89"/>
      <c r="L5729" s="89"/>
      <c r="M5729" s="89"/>
      <c r="N5729" s="264">
        <v>362.95</v>
      </c>
      <c r="O5729" s="264">
        <v>0</v>
      </c>
      <c r="P5729" s="89" t="s">
        <v>670</v>
      </c>
    </row>
    <row r="5730" spans="1:16" ht="63.75" hidden="1">
      <c r="A5730" s="261">
        <v>150</v>
      </c>
      <c r="B5730" s="89"/>
      <c r="C5730" s="262" t="s">
        <v>81</v>
      </c>
      <c r="D5730" s="84">
        <v>43648</v>
      </c>
      <c r="E5730" s="85" t="s">
        <v>10335</v>
      </c>
      <c r="F5730" s="85" t="s">
        <v>6</v>
      </c>
      <c r="G5730" s="85">
        <v>1139313</v>
      </c>
      <c r="H5730" s="89"/>
      <c r="I5730" s="263" t="s">
        <v>11865</v>
      </c>
      <c r="J5730" s="89"/>
      <c r="K5730" s="89"/>
      <c r="L5730" s="89"/>
      <c r="M5730" s="89"/>
      <c r="N5730" s="264">
        <v>0</v>
      </c>
      <c r="O5730" s="264">
        <v>353512.55</v>
      </c>
      <c r="P5730" s="89" t="s">
        <v>670</v>
      </c>
    </row>
    <row r="5731" spans="1:16" ht="63.75" hidden="1">
      <c r="A5731" s="261">
        <v>46</v>
      </c>
      <c r="B5731" s="89"/>
      <c r="C5731" s="262" t="s">
        <v>48</v>
      </c>
      <c r="D5731" s="84">
        <v>43648</v>
      </c>
      <c r="E5731" s="85" t="s">
        <v>10336</v>
      </c>
      <c r="F5731" s="85" t="s">
        <v>6</v>
      </c>
      <c r="G5731" s="85">
        <v>1139317</v>
      </c>
      <c r="H5731" s="89"/>
      <c r="I5731" s="263" t="s">
        <v>11866</v>
      </c>
      <c r="J5731" s="89"/>
      <c r="K5731" s="89"/>
      <c r="L5731" s="89"/>
      <c r="M5731" s="89"/>
      <c r="N5731" s="264">
        <v>0</v>
      </c>
      <c r="O5731" s="264">
        <v>10317</v>
      </c>
      <c r="P5731" s="89" t="s">
        <v>670</v>
      </c>
    </row>
    <row r="5732" spans="1:16" ht="76.5" hidden="1">
      <c r="A5732" s="261">
        <v>514</v>
      </c>
      <c r="B5732" s="89"/>
      <c r="C5732" s="262" t="s">
        <v>172</v>
      </c>
      <c r="D5732" s="84">
        <v>43648</v>
      </c>
      <c r="E5732" s="85" t="s">
        <v>10337</v>
      </c>
      <c r="F5732" s="85" t="s">
        <v>6</v>
      </c>
      <c r="G5732" s="85">
        <v>1139441</v>
      </c>
      <c r="H5732" s="89"/>
      <c r="I5732" s="263" t="s">
        <v>11867</v>
      </c>
      <c r="J5732" s="89"/>
      <c r="K5732" s="89"/>
      <c r="L5732" s="89"/>
      <c r="M5732" s="89"/>
      <c r="N5732" s="264">
        <v>0</v>
      </c>
      <c r="O5732" s="264">
        <v>161013362</v>
      </c>
      <c r="P5732" s="89" t="s">
        <v>670</v>
      </c>
    </row>
    <row r="5733" spans="1:16" ht="76.5" hidden="1">
      <c r="A5733" s="261" t="s">
        <v>557</v>
      </c>
      <c r="B5733" s="89"/>
      <c r="C5733" s="262" t="s">
        <v>777</v>
      </c>
      <c r="D5733" s="84">
        <v>43648</v>
      </c>
      <c r="E5733" s="85" t="s">
        <v>10338</v>
      </c>
      <c r="F5733" s="85" t="s">
        <v>6</v>
      </c>
      <c r="G5733" s="85">
        <v>1139475</v>
      </c>
      <c r="H5733" s="89"/>
      <c r="I5733" s="263" t="s">
        <v>11868</v>
      </c>
      <c r="J5733" s="89"/>
      <c r="K5733" s="89"/>
      <c r="L5733" s="89"/>
      <c r="M5733" s="89"/>
      <c r="N5733" s="264">
        <v>0</v>
      </c>
      <c r="O5733" s="264">
        <v>100000</v>
      </c>
      <c r="P5733" s="89" t="s">
        <v>670</v>
      </c>
    </row>
    <row r="5734" spans="1:16" ht="51" hidden="1">
      <c r="A5734" s="261">
        <v>682</v>
      </c>
      <c r="B5734" s="89"/>
      <c r="C5734" s="262" t="s">
        <v>1367</v>
      </c>
      <c r="D5734" s="84">
        <v>43648</v>
      </c>
      <c r="E5734" s="85" t="s">
        <v>10339</v>
      </c>
      <c r="F5734" s="85" t="s">
        <v>6</v>
      </c>
      <c r="G5734" s="85">
        <v>1139565</v>
      </c>
      <c r="H5734" s="89"/>
      <c r="I5734" s="263" t="s">
        <v>11869</v>
      </c>
      <c r="J5734" s="89"/>
      <c r="K5734" s="89"/>
      <c r="L5734" s="89"/>
      <c r="M5734" s="89"/>
      <c r="N5734" s="264">
        <v>0</v>
      </c>
      <c r="O5734" s="264">
        <v>81272</v>
      </c>
      <c r="P5734" s="89" t="s">
        <v>670</v>
      </c>
    </row>
    <row r="5735" spans="1:16" ht="63.75" hidden="1">
      <c r="A5735" s="261">
        <v>10</v>
      </c>
      <c r="B5735" s="89"/>
      <c r="C5735" s="262" t="s">
        <v>41</v>
      </c>
      <c r="D5735" s="84">
        <v>43648</v>
      </c>
      <c r="E5735" s="85" t="s">
        <v>10340</v>
      </c>
      <c r="F5735" s="85" t="s">
        <v>6</v>
      </c>
      <c r="G5735" s="85">
        <v>1080380</v>
      </c>
      <c r="H5735" s="89"/>
      <c r="I5735" s="263" t="s">
        <v>11870</v>
      </c>
      <c r="J5735" s="89"/>
      <c r="K5735" s="89"/>
      <c r="L5735" s="89"/>
      <c r="M5735" s="89"/>
      <c r="N5735" s="264">
        <v>0</v>
      </c>
      <c r="O5735" s="264">
        <v>54903.74</v>
      </c>
      <c r="P5735" s="89" t="s">
        <v>670</v>
      </c>
    </row>
    <row r="5736" spans="1:16" ht="51" hidden="1">
      <c r="A5736" s="261">
        <v>513</v>
      </c>
      <c r="B5736" s="89"/>
      <c r="C5736" s="262" t="s">
        <v>171</v>
      </c>
      <c r="D5736" s="84">
        <v>43648</v>
      </c>
      <c r="E5736" s="85" t="s">
        <v>10341</v>
      </c>
      <c r="F5736" s="85" t="s">
        <v>15</v>
      </c>
      <c r="G5736" s="85">
        <v>1080377</v>
      </c>
      <c r="H5736" s="89"/>
      <c r="I5736" s="263" t="s">
        <v>11871</v>
      </c>
      <c r="J5736" s="89"/>
      <c r="K5736" s="89"/>
      <c r="L5736" s="89"/>
      <c r="M5736" s="89"/>
      <c r="N5736" s="264">
        <v>50</v>
      </c>
      <c r="O5736" s="264">
        <v>0</v>
      </c>
      <c r="P5736" s="89" t="s">
        <v>670</v>
      </c>
    </row>
    <row r="5737" spans="1:16" ht="63.75" hidden="1">
      <c r="A5737" s="261">
        <v>10</v>
      </c>
      <c r="B5737" s="89"/>
      <c r="C5737" s="262" t="s">
        <v>41</v>
      </c>
      <c r="D5737" s="84">
        <v>43648</v>
      </c>
      <c r="E5737" s="85" t="s">
        <v>10342</v>
      </c>
      <c r="F5737" s="85" t="s">
        <v>15</v>
      </c>
      <c r="G5737" s="85">
        <v>1080381</v>
      </c>
      <c r="H5737" s="89"/>
      <c r="I5737" s="263" t="s">
        <v>11872</v>
      </c>
      <c r="J5737" s="89"/>
      <c r="K5737" s="89"/>
      <c r="L5737" s="89"/>
      <c r="M5737" s="89"/>
      <c r="N5737" s="264">
        <v>50</v>
      </c>
      <c r="O5737" s="264">
        <v>0</v>
      </c>
      <c r="P5737" s="89" t="s">
        <v>670</v>
      </c>
    </row>
    <row r="5738" spans="1:16" ht="76.5" hidden="1">
      <c r="A5738" s="261">
        <v>35</v>
      </c>
      <c r="B5738" s="89"/>
      <c r="C5738" s="262" t="s">
        <v>46</v>
      </c>
      <c r="D5738" s="84">
        <v>43648</v>
      </c>
      <c r="E5738" s="85" t="s">
        <v>10343</v>
      </c>
      <c r="F5738" s="85" t="s">
        <v>11</v>
      </c>
      <c r="G5738" s="85">
        <v>958432</v>
      </c>
      <c r="H5738" s="89"/>
      <c r="I5738" s="263" t="s">
        <v>11873</v>
      </c>
      <c r="J5738" s="89"/>
      <c r="K5738" s="89"/>
      <c r="L5738" s="89"/>
      <c r="M5738" s="89"/>
      <c r="N5738" s="264">
        <v>1498.21</v>
      </c>
      <c r="O5738" s="264">
        <v>0</v>
      </c>
      <c r="P5738" s="89" t="s">
        <v>670</v>
      </c>
    </row>
    <row r="5739" spans="1:16" ht="51" hidden="1">
      <c r="A5739" s="261">
        <v>117</v>
      </c>
      <c r="B5739" s="89"/>
      <c r="C5739" s="262" t="s">
        <v>62</v>
      </c>
      <c r="D5739" s="84">
        <v>43648</v>
      </c>
      <c r="E5739" s="85" t="s">
        <v>10344</v>
      </c>
      <c r="F5739" s="85" t="s">
        <v>11</v>
      </c>
      <c r="G5739" s="85">
        <v>958455</v>
      </c>
      <c r="H5739" s="89"/>
      <c r="I5739" s="263" t="s">
        <v>11874</v>
      </c>
      <c r="J5739" s="89"/>
      <c r="K5739" s="89"/>
      <c r="L5739" s="89"/>
      <c r="M5739" s="89"/>
      <c r="N5739" s="264">
        <v>50</v>
      </c>
      <c r="O5739" s="264">
        <v>0</v>
      </c>
      <c r="P5739" s="89" t="s">
        <v>670</v>
      </c>
    </row>
    <row r="5740" spans="1:16" ht="51" hidden="1">
      <c r="A5740" s="261">
        <v>66</v>
      </c>
      <c r="B5740" s="89"/>
      <c r="C5740" s="262" t="s">
        <v>52</v>
      </c>
      <c r="D5740" s="84">
        <v>43648</v>
      </c>
      <c r="E5740" s="85" t="s">
        <v>10345</v>
      </c>
      <c r="F5740" s="85" t="s">
        <v>6</v>
      </c>
      <c r="G5740" s="85">
        <v>1139574</v>
      </c>
      <c r="H5740" s="89"/>
      <c r="I5740" s="263" t="s">
        <v>11875</v>
      </c>
      <c r="J5740" s="89"/>
      <c r="K5740" s="89"/>
      <c r="L5740" s="89"/>
      <c r="M5740" s="89"/>
      <c r="N5740" s="264">
        <v>0</v>
      </c>
      <c r="O5740" s="264">
        <v>154000</v>
      </c>
      <c r="P5740" s="89" t="s">
        <v>670</v>
      </c>
    </row>
    <row r="5741" spans="1:16" ht="51" hidden="1">
      <c r="A5741" s="261">
        <v>513</v>
      </c>
      <c r="B5741" s="89"/>
      <c r="C5741" s="262" t="s">
        <v>171</v>
      </c>
      <c r="D5741" s="84">
        <v>43649</v>
      </c>
      <c r="E5741" s="85" t="s">
        <v>10346</v>
      </c>
      <c r="F5741" s="85" t="s">
        <v>15</v>
      </c>
      <c r="G5741" s="85">
        <v>1081141</v>
      </c>
      <c r="H5741" s="89"/>
      <c r="I5741" s="263" t="s">
        <v>11876</v>
      </c>
      <c r="J5741" s="89"/>
      <c r="K5741" s="89"/>
      <c r="L5741" s="89"/>
      <c r="M5741" s="89"/>
      <c r="N5741" s="264">
        <v>50</v>
      </c>
      <c r="O5741" s="264">
        <v>0</v>
      </c>
      <c r="P5741" s="89" t="s">
        <v>670</v>
      </c>
    </row>
    <row r="5742" spans="1:16" ht="76.5" hidden="1">
      <c r="A5742" s="261">
        <v>25</v>
      </c>
      <c r="B5742" s="89"/>
      <c r="C5742" s="262" t="s">
        <v>45</v>
      </c>
      <c r="D5742" s="84">
        <v>43649</v>
      </c>
      <c r="E5742" s="85" t="s">
        <v>10347</v>
      </c>
      <c r="F5742" s="85" t="s">
        <v>671</v>
      </c>
      <c r="G5742" s="85">
        <v>559696</v>
      </c>
      <c r="H5742" s="89"/>
      <c r="I5742" s="263" t="s">
        <v>11877</v>
      </c>
      <c r="J5742" s="89"/>
      <c r="K5742" s="89"/>
      <c r="L5742" s="89"/>
      <c r="M5742" s="89"/>
      <c r="N5742" s="264">
        <v>215253.56</v>
      </c>
      <c r="O5742" s="264">
        <v>0</v>
      </c>
      <c r="P5742" s="89" t="s">
        <v>670</v>
      </c>
    </row>
    <row r="5743" spans="1:16" ht="89.25" hidden="1">
      <c r="A5743" s="261">
        <v>25</v>
      </c>
      <c r="B5743" s="89"/>
      <c r="C5743" s="262" t="s">
        <v>45</v>
      </c>
      <c r="D5743" s="84">
        <v>43649</v>
      </c>
      <c r="E5743" s="85" t="s">
        <v>10347</v>
      </c>
      <c r="F5743" s="85" t="s">
        <v>671</v>
      </c>
      <c r="G5743" s="85">
        <v>559695</v>
      </c>
      <c r="H5743" s="89"/>
      <c r="I5743" s="263" t="s">
        <v>11878</v>
      </c>
      <c r="J5743" s="89"/>
      <c r="K5743" s="89"/>
      <c r="L5743" s="89"/>
      <c r="M5743" s="89"/>
      <c r="N5743" s="264">
        <v>1639300.05</v>
      </c>
      <c r="O5743" s="264">
        <v>0</v>
      </c>
      <c r="P5743" s="89" t="s">
        <v>670</v>
      </c>
    </row>
    <row r="5744" spans="1:16" ht="89.25" hidden="1">
      <c r="A5744" s="261">
        <v>25</v>
      </c>
      <c r="B5744" s="89"/>
      <c r="C5744" s="262" t="s">
        <v>45</v>
      </c>
      <c r="D5744" s="84">
        <v>43649</v>
      </c>
      <c r="E5744" s="85" t="s">
        <v>10347</v>
      </c>
      <c r="F5744" s="85" t="s">
        <v>671</v>
      </c>
      <c r="G5744" s="85">
        <v>557155</v>
      </c>
      <c r="H5744" s="89"/>
      <c r="I5744" s="263" t="s">
        <v>11879</v>
      </c>
      <c r="J5744" s="89"/>
      <c r="K5744" s="89"/>
      <c r="L5744" s="89"/>
      <c r="M5744" s="89"/>
      <c r="N5744" s="264">
        <v>18893.39</v>
      </c>
      <c r="O5744" s="264">
        <v>0</v>
      </c>
      <c r="P5744" s="89" t="s">
        <v>670</v>
      </c>
    </row>
    <row r="5745" spans="1:16" ht="76.5" hidden="1">
      <c r="A5745" s="261">
        <v>25</v>
      </c>
      <c r="B5745" s="89"/>
      <c r="C5745" s="262" t="s">
        <v>45</v>
      </c>
      <c r="D5745" s="84">
        <v>43649</v>
      </c>
      <c r="E5745" s="85" t="s">
        <v>10347</v>
      </c>
      <c r="F5745" s="85" t="s">
        <v>671</v>
      </c>
      <c r="G5745" s="85">
        <v>559693</v>
      </c>
      <c r="H5745" s="89"/>
      <c r="I5745" s="263" t="s">
        <v>11880</v>
      </c>
      <c r="J5745" s="89"/>
      <c r="K5745" s="89"/>
      <c r="L5745" s="89"/>
      <c r="M5745" s="89"/>
      <c r="N5745" s="264">
        <v>282964.3</v>
      </c>
      <c r="O5745" s="264">
        <v>0</v>
      </c>
      <c r="P5745" s="89" t="s">
        <v>670</v>
      </c>
    </row>
    <row r="5746" spans="1:16" ht="89.25" hidden="1">
      <c r="A5746" s="261">
        <v>25</v>
      </c>
      <c r="B5746" s="89"/>
      <c r="C5746" s="262" t="s">
        <v>45</v>
      </c>
      <c r="D5746" s="84">
        <v>43649</v>
      </c>
      <c r="E5746" s="85" t="s">
        <v>10347</v>
      </c>
      <c r="F5746" s="85" t="s">
        <v>671</v>
      </c>
      <c r="G5746" s="85">
        <v>559694</v>
      </c>
      <c r="H5746" s="89"/>
      <c r="I5746" s="263" t="s">
        <v>11881</v>
      </c>
      <c r="J5746" s="89"/>
      <c r="K5746" s="89"/>
      <c r="L5746" s="89"/>
      <c r="M5746" s="89"/>
      <c r="N5746" s="264">
        <v>443992.19</v>
      </c>
      <c r="O5746" s="264">
        <v>0</v>
      </c>
      <c r="P5746" s="89" t="s">
        <v>670</v>
      </c>
    </row>
    <row r="5747" spans="1:16" ht="89.25" hidden="1">
      <c r="A5747" s="261">
        <v>25</v>
      </c>
      <c r="B5747" s="89"/>
      <c r="C5747" s="262" t="s">
        <v>45</v>
      </c>
      <c r="D5747" s="84">
        <v>43649</v>
      </c>
      <c r="E5747" s="85" t="s">
        <v>10347</v>
      </c>
      <c r="F5747" s="85" t="s">
        <v>671</v>
      </c>
      <c r="G5747" s="85">
        <v>557202</v>
      </c>
      <c r="H5747" s="89"/>
      <c r="I5747" s="263" t="s">
        <v>11882</v>
      </c>
      <c r="J5747" s="89"/>
      <c r="K5747" s="89"/>
      <c r="L5747" s="89"/>
      <c r="M5747" s="89"/>
      <c r="N5747" s="264">
        <v>264699.03999999998</v>
      </c>
      <c r="O5747" s="264">
        <v>0</v>
      </c>
      <c r="P5747" s="89" t="s">
        <v>670</v>
      </c>
    </row>
    <row r="5748" spans="1:16" ht="76.5" hidden="1">
      <c r="A5748" s="261">
        <v>25</v>
      </c>
      <c r="B5748" s="89"/>
      <c r="C5748" s="262" t="s">
        <v>45</v>
      </c>
      <c r="D5748" s="84">
        <v>43649</v>
      </c>
      <c r="E5748" s="85" t="s">
        <v>10347</v>
      </c>
      <c r="F5748" s="85" t="s">
        <v>671</v>
      </c>
      <c r="G5748" s="85">
        <v>557156</v>
      </c>
      <c r="H5748" s="89"/>
      <c r="I5748" s="263" t="s">
        <v>11883</v>
      </c>
      <c r="J5748" s="89"/>
      <c r="K5748" s="89"/>
      <c r="L5748" s="89"/>
      <c r="M5748" s="89"/>
      <c r="N5748" s="264">
        <v>1098564.01</v>
      </c>
      <c r="O5748" s="264">
        <v>0</v>
      </c>
      <c r="P5748" s="89" t="s">
        <v>670</v>
      </c>
    </row>
    <row r="5749" spans="1:16" ht="89.25" hidden="1">
      <c r="A5749" s="261">
        <v>25</v>
      </c>
      <c r="B5749" s="89"/>
      <c r="C5749" s="262" t="s">
        <v>45</v>
      </c>
      <c r="D5749" s="84">
        <v>43649</v>
      </c>
      <c r="E5749" s="85" t="s">
        <v>10347</v>
      </c>
      <c r="F5749" s="85" t="s">
        <v>671</v>
      </c>
      <c r="G5749" s="85">
        <v>514993</v>
      </c>
      <c r="H5749" s="89"/>
      <c r="I5749" s="263" t="s">
        <v>11884</v>
      </c>
      <c r="J5749" s="89"/>
      <c r="K5749" s="89"/>
      <c r="L5749" s="89"/>
      <c r="M5749" s="89"/>
      <c r="N5749" s="264">
        <v>217118.44</v>
      </c>
      <c r="O5749" s="264">
        <v>0</v>
      </c>
      <c r="P5749" s="89" t="s">
        <v>670</v>
      </c>
    </row>
    <row r="5750" spans="1:16" ht="63.75" hidden="1">
      <c r="A5750" s="261">
        <v>10</v>
      </c>
      <c r="B5750" s="89"/>
      <c r="C5750" s="262" t="s">
        <v>41</v>
      </c>
      <c r="D5750" s="84">
        <v>43649</v>
      </c>
      <c r="E5750" s="85" t="s">
        <v>10348</v>
      </c>
      <c r="F5750" s="85" t="s">
        <v>6</v>
      </c>
      <c r="G5750" s="85">
        <v>1081610</v>
      </c>
      <c r="H5750" s="89"/>
      <c r="I5750" s="263" t="s">
        <v>11885</v>
      </c>
      <c r="J5750" s="89"/>
      <c r="K5750" s="89"/>
      <c r="L5750" s="89"/>
      <c r="M5750" s="89"/>
      <c r="N5750" s="264">
        <v>0</v>
      </c>
      <c r="O5750" s="264">
        <v>12456.39</v>
      </c>
      <c r="P5750" s="89" t="s">
        <v>670</v>
      </c>
    </row>
    <row r="5751" spans="1:16" ht="76.5" hidden="1">
      <c r="A5751" s="261">
        <v>10</v>
      </c>
      <c r="B5751" s="89"/>
      <c r="C5751" s="262" t="s">
        <v>41</v>
      </c>
      <c r="D5751" s="84">
        <v>43649</v>
      </c>
      <c r="E5751" s="85" t="s">
        <v>10349</v>
      </c>
      <c r="F5751" s="85" t="s">
        <v>6</v>
      </c>
      <c r="G5751" s="85">
        <v>1081612</v>
      </c>
      <c r="H5751" s="89"/>
      <c r="I5751" s="263" t="s">
        <v>11886</v>
      </c>
      <c r="J5751" s="89"/>
      <c r="K5751" s="89"/>
      <c r="L5751" s="89"/>
      <c r="M5751" s="89"/>
      <c r="N5751" s="264">
        <v>0</v>
      </c>
      <c r="O5751" s="264">
        <v>5942.96</v>
      </c>
      <c r="P5751" s="89" t="s">
        <v>670</v>
      </c>
    </row>
    <row r="5752" spans="1:16" ht="63.75" hidden="1">
      <c r="A5752" s="261">
        <v>41</v>
      </c>
      <c r="B5752" s="89"/>
      <c r="C5752" s="262" t="s">
        <v>47</v>
      </c>
      <c r="D5752" s="84">
        <v>43649</v>
      </c>
      <c r="E5752" s="85" t="s">
        <v>10350</v>
      </c>
      <c r="F5752" s="85" t="s">
        <v>6</v>
      </c>
      <c r="G5752" s="85">
        <v>1140022</v>
      </c>
      <c r="H5752" s="89"/>
      <c r="I5752" s="263" t="s">
        <v>11887</v>
      </c>
      <c r="J5752" s="89"/>
      <c r="K5752" s="89"/>
      <c r="L5752" s="89"/>
      <c r="M5752" s="89"/>
      <c r="N5752" s="264">
        <v>0</v>
      </c>
      <c r="O5752" s="264">
        <v>966222</v>
      </c>
      <c r="P5752" s="89" t="s">
        <v>670</v>
      </c>
    </row>
    <row r="5753" spans="1:16" ht="63.75" hidden="1">
      <c r="A5753" s="261">
        <v>373</v>
      </c>
      <c r="B5753" s="89"/>
      <c r="C5753" s="262" t="s">
        <v>636</v>
      </c>
      <c r="D5753" s="84">
        <v>43649</v>
      </c>
      <c r="E5753" s="85" t="s">
        <v>10351</v>
      </c>
      <c r="F5753" s="85" t="s">
        <v>6</v>
      </c>
      <c r="G5753" s="85">
        <v>1140023</v>
      </c>
      <c r="H5753" s="89"/>
      <c r="I5753" s="263" t="s">
        <v>11888</v>
      </c>
      <c r="J5753" s="89"/>
      <c r="K5753" s="89"/>
      <c r="L5753" s="89"/>
      <c r="M5753" s="89"/>
      <c r="N5753" s="264">
        <v>0</v>
      </c>
      <c r="O5753" s="264">
        <v>0.05</v>
      </c>
      <c r="P5753" s="89" t="s">
        <v>670</v>
      </c>
    </row>
    <row r="5754" spans="1:16" ht="51" hidden="1">
      <c r="A5754" s="261">
        <v>342</v>
      </c>
      <c r="B5754" s="89"/>
      <c r="C5754" s="262" t="s">
        <v>148</v>
      </c>
      <c r="D5754" s="84">
        <v>43649</v>
      </c>
      <c r="E5754" s="85" t="s">
        <v>10352</v>
      </c>
      <c r="F5754" s="85" t="s">
        <v>6</v>
      </c>
      <c r="G5754" s="85">
        <v>1140055</v>
      </c>
      <c r="H5754" s="89"/>
      <c r="I5754" s="263" t="s">
        <v>750</v>
      </c>
      <c r="J5754" s="89"/>
      <c r="K5754" s="89"/>
      <c r="L5754" s="89"/>
      <c r="M5754" s="89"/>
      <c r="N5754" s="264">
        <v>0</v>
      </c>
      <c r="O5754" s="264">
        <v>2181519.79</v>
      </c>
      <c r="P5754" s="89" t="s">
        <v>670</v>
      </c>
    </row>
    <row r="5755" spans="1:16" ht="76.5" hidden="1">
      <c r="A5755" s="261" t="s">
        <v>557</v>
      </c>
      <c r="B5755" s="89"/>
      <c r="C5755" s="262" t="s">
        <v>777</v>
      </c>
      <c r="D5755" s="84">
        <v>43649</v>
      </c>
      <c r="E5755" s="85" t="s">
        <v>10353</v>
      </c>
      <c r="F5755" s="85" t="s">
        <v>6</v>
      </c>
      <c r="G5755" s="85">
        <v>1140269</v>
      </c>
      <c r="H5755" s="89"/>
      <c r="I5755" s="263" t="s">
        <v>11889</v>
      </c>
      <c r="J5755" s="89"/>
      <c r="K5755" s="89"/>
      <c r="L5755" s="89"/>
      <c r="M5755" s="89"/>
      <c r="N5755" s="264">
        <v>0</v>
      </c>
      <c r="O5755" s="264">
        <v>115000</v>
      </c>
      <c r="P5755" s="89" t="s">
        <v>670</v>
      </c>
    </row>
    <row r="5756" spans="1:16" ht="51" hidden="1">
      <c r="A5756" s="261" t="s">
        <v>556</v>
      </c>
      <c r="B5756" s="89"/>
      <c r="C5756" s="262" t="s">
        <v>616</v>
      </c>
      <c r="D5756" s="84">
        <v>43649</v>
      </c>
      <c r="E5756" s="85" t="s">
        <v>10354</v>
      </c>
      <c r="F5756" s="85" t="s">
        <v>6</v>
      </c>
      <c r="G5756" s="85">
        <v>1140297</v>
      </c>
      <c r="H5756" s="89"/>
      <c r="I5756" s="263" t="s">
        <v>11890</v>
      </c>
      <c r="J5756" s="89"/>
      <c r="K5756" s="89"/>
      <c r="L5756" s="89"/>
      <c r="M5756" s="89"/>
      <c r="N5756" s="264">
        <v>0</v>
      </c>
      <c r="O5756" s="264">
        <v>8.9</v>
      </c>
      <c r="P5756" s="89" t="s">
        <v>670</v>
      </c>
    </row>
    <row r="5757" spans="1:16" ht="89.25" hidden="1">
      <c r="A5757" s="261">
        <v>132</v>
      </c>
      <c r="B5757" s="89"/>
      <c r="C5757" s="262" t="s">
        <v>68</v>
      </c>
      <c r="D5757" s="84">
        <v>43649</v>
      </c>
      <c r="E5757" s="85" t="s">
        <v>10355</v>
      </c>
      <c r="F5757" s="85" t="s">
        <v>11</v>
      </c>
      <c r="G5757" s="85">
        <v>958501</v>
      </c>
      <c r="H5757" s="89"/>
      <c r="I5757" s="263" t="s">
        <v>11891</v>
      </c>
      <c r="J5757" s="89"/>
      <c r="K5757" s="89"/>
      <c r="L5757" s="89"/>
      <c r="M5757" s="89"/>
      <c r="N5757" s="264">
        <v>605.87</v>
      </c>
      <c r="O5757" s="264">
        <v>0</v>
      </c>
      <c r="P5757" s="89" t="s">
        <v>670</v>
      </c>
    </row>
    <row r="5758" spans="1:16" ht="76.5" hidden="1">
      <c r="A5758" s="261">
        <v>596</v>
      </c>
      <c r="B5758" s="89"/>
      <c r="C5758" s="262" t="s">
        <v>1365</v>
      </c>
      <c r="D5758" s="84">
        <v>43649</v>
      </c>
      <c r="E5758" s="85" t="s">
        <v>10356</v>
      </c>
      <c r="F5758" s="85" t="s">
        <v>11</v>
      </c>
      <c r="G5758" s="85">
        <v>958505</v>
      </c>
      <c r="H5758" s="89"/>
      <c r="I5758" s="263" t="s">
        <v>11892</v>
      </c>
      <c r="J5758" s="89"/>
      <c r="K5758" s="89"/>
      <c r="L5758" s="89"/>
      <c r="M5758" s="89"/>
      <c r="N5758" s="264">
        <v>270</v>
      </c>
      <c r="O5758" s="264">
        <v>0</v>
      </c>
      <c r="P5758" s="89" t="s">
        <v>670</v>
      </c>
    </row>
    <row r="5759" spans="1:16" ht="89.25" hidden="1">
      <c r="A5759" s="261" t="s">
        <v>557</v>
      </c>
      <c r="B5759" s="89"/>
      <c r="C5759" s="262" t="s">
        <v>777</v>
      </c>
      <c r="D5759" s="84">
        <v>43649</v>
      </c>
      <c r="E5759" s="85" t="s">
        <v>10357</v>
      </c>
      <c r="F5759" s="85" t="s">
        <v>13</v>
      </c>
      <c r="G5759" s="85">
        <v>958553</v>
      </c>
      <c r="H5759" s="89"/>
      <c r="I5759" s="263" t="s">
        <v>11893</v>
      </c>
      <c r="J5759" s="89"/>
      <c r="K5759" s="89"/>
      <c r="L5759" s="89"/>
      <c r="M5759" s="89"/>
      <c r="N5759" s="264">
        <v>392739.11</v>
      </c>
      <c r="O5759" s="264">
        <v>0</v>
      </c>
      <c r="P5759" s="89" t="s">
        <v>670</v>
      </c>
    </row>
    <row r="5760" spans="1:16" ht="89.25" hidden="1">
      <c r="A5760" s="261" t="s">
        <v>557</v>
      </c>
      <c r="B5760" s="89"/>
      <c r="C5760" s="262" t="s">
        <v>777</v>
      </c>
      <c r="D5760" s="84">
        <v>43649</v>
      </c>
      <c r="E5760" s="85" t="s">
        <v>10358</v>
      </c>
      <c r="F5760" s="85" t="s">
        <v>11</v>
      </c>
      <c r="G5760" s="85">
        <v>958553</v>
      </c>
      <c r="H5760" s="89"/>
      <c r="I5760" s="263" t="s">
        <v>11894</v>
      </c>
      <c r="J5760" s="89"/>
      <c r="K5760" s="89"/>
      <c r="L5760" s="89"/>
      <c r="M5760" s="89"/>
      <c r="N5760" s="264">
        <v>50</v>
      </c>
      <c r="O5760" s="264">
        <v>0</v>
      </c>
      <c r="P5760" s="89" t="s">
        <v>670</v>
      </c>
    </row>
    <row r="5761" spans="1:16" ht="51" hidden="1">
      <c r="A5761" s="261">
        <v>117</v>
      </c>
      <c r="B5761" s="89"/>
      <c r="C5761" s="262" t="s">
        <v>62</v>
      </c>
      <c r="D5761" s="84">
        <v>43649</v>
      </c>
      <c r="E5761" s="85" t="s">
        <v>10359</v>
      </c>
      <c r="F5761" s="85" t="s">
        <v>11</v>
      </c>
      <c r="G5761" s="85">
        <v>958581</v>
      </c>
      <c r="H5761" s="89"/>
      <c r="I5761" s="263" t="s">
        <v>11895</v>
      </c>
      <c r="J5761" s="89"/>
      <c r="K5761" s="89"/>
      <c r="L5761" s="89"/>
      <c r="M5761" s="89"/>
      <c r="N5761" s="264">
        <v>50</v>
      </c>
      <c r="O5761" s="264">
        <v>0</v>
      </c>
      <c r="P5761" s="89" t="s">
        <v>670</v>
      </c>
    </row>
    <row r="5762" spans="1:16" ht="51" hidden="1">
      <c r="A5762" s="261">
        <v>513</v>
      </c>
      <c r="B5762" s="89"/>
      <c r="C5762" s="262" t="s">
        <v>171</v>
      </c>
      <c r="D5762" s="84">
        <v>43649</v>
      </c>
      <c r="E5762" s="85" t="s">
        <v>10360</v>
      </c>
      <c r="F5762" s="85" t="s">
        <v>15</v>
      </c>
      <c r="G5762" s="85">
        <v>1081609</v>
      </c>
      <c r="H5762" s="89"/>
      <c r="I5762" s="263" t="s">
        <v>4163</v>
      </c>
      <c r="J5762" s="89"/>
      <c r="K5762" s="89"/>
      <c r="L5762" s="89"/>
      <c r="M5762" s="89"/>
      <c r="N5762" s="264">
        <v>50</v>
      </c>
      <c r="O5762" s="264">
        <v>0</v>
      </c>
      <c r="P5762" s="89" t="s">
        <v>670</v>
      </c>
    </row>
    <row r="5763" spans="1:16" ht="63.75" hidden="1">
      <c r="A5763" s="261">
        <v>10</v>
      </c>
      <c r="B5763" s="89"/>
      <c r="C5763" s="262" t="s">
        <v>41</v>
      </c>
      <c r="D5763" s="84">
        <v>43649</v>
      </c>
      <c r="E5763" s="85" t="s">
        <v>10361</v>
      </c>
      <c r="F5763" s="85" t="s">
        <v>15</v>
      </c>
      <c r="G5763" s="85">
        <v>1081611</v>
      </c>
      <c r="H5763" s="89"/>
      <c r="I5763" s="263" t="s">
        <v>11896</v>
      </c>
      <c r="J5763" s="89"/>
      <c r="K5763" s="89"/>
      <c r="L5763" s="89"/>
      <c r="M5763" s="89"/>
      <c r="N5763" s="264">
        <v>50</v>
      </c>
      <c r="O5763" s="264">
        <v>0</v>
      </c>
      <c r="P5763" s="89" t="s">
        <v>670</v>
      </c>
    </row>
    <row r="5764" spans="1:16" ht="63.75" hidden="1">
      <c r="A5764" s="261">
        <v>10</v>
      </c>
      <c r="B5764" s="89"/>
      <c r="C5764" s="262" t="s">
        <v>41</v>
      </c>
      <c r="D5764" s="84">
        <v>43649</v>
      </c>
      <c r="E5764" s="85" t="s">
        <v>10362</v>
      </c>
      <c r="F5764" s="85" t="s">
        <v>15</v>
      </c>
      <c r="G5764" s="85">
        <v>1081613</v>
      </c>
      <c r="H5764" s="89"/>
      <c r="I5764" s="263" t="s">
        <v>11897</v>
      </c>
      <c r="J5764" s="89"/>
      <c r="K5764" s="89"/>
      <c r="L5764" s="89"/>
      <c r="M5764" s="89"/>
      <c r="N5764" s="264">
        <v>50</v>
      </c>
      <c r="O5764" s="264">
        <v>0</v>
      </c>
      <c r="P5764" s="89" t="s">
        <v>670</v>
      </c>
    </row>
    <row r="5765" spans="1:16" ht="76.5" hidden="1">
      <c r="A5765" s="261">
        <v>291</v>
      </c>
      <c r="B5765" s="89"/>
      <c r="C5765" s="262" t="s">
        <v>129</v>
      </c>
      <c r="D5765" s="84">
        <v>43649</v>
      </c>
      <c r="E5765" s="85" t="s">
        <v>10363</v>
      </c>
      <c r="F5765" s="85" t="s">
        <v>6</v>
      </c>
      <c r="G5765" s="85">
        <v>1140337</v>
      </c>
      <c r="H5765" s="89"/>
      <c r="I5765" s="263" t="s">
        <v>11898</v>
      </c>
      <c r="J5765" s="89"/>
      <c r="K5765" s="89"/>
      <c r="L5765" s="89"/>
      <c r="M5765" s="89"/>
      <c r="N5765" s="264">
        <v>0</v>
      </c>
      <c r="O5765" s="264">
        <v>36000</v>
      </c>
      <c r="P5765" s="89" t="s">
        <v>670</v>
      </c>
    </row>
    <row r="5766" spans="1:16" ht="63.75" hidden="1">
      <c r="A5766" s="261">
        <v>10</v>
      </c>
      <c r="B5766" s="89"/>
      <c r="C5766" s="262" t="s">
        <v>41</v>
      </c>
      <c r="D5766" s="84">
        <v>43649</v>
      </c>
      <c r="E5766" s="85" t="s">
        <v>10364</v>
      </c>
      <c r="F5766" s="85" t="s">
        <v>6</v>
      </c>
      <c r="G5766" s="85">
        <v>1081787</v>
      </c>
      <c r="H5766" s="89"/>
      <c r="I5766" s="263" t="s">
        <v>11899</v>
      </c>
      <c r="J5766" s="89"/>
      <c r="K5766" s="89"/>
      <c r="L5766" s="89"/>
      <c r="M5766" s="89"/>
      <c r="N5766" s="264">
        <v>0</v>
      </c>
      <c r="O5766" s="264">
        <v>11696.3</v>
      </c>
      <c r="P5766" s="89" t="s">
        <v>670</v>
      </c>
    </row>
    <row r="5767" spans="1:16" ht="63.75" hidden="1">
      <c r="A5767" s="261">
        <v>10</v>
      </c>
      <c r="B5767" s="89"/>
      <c r="C5767" s="262" t="s">
        <v>41</v>
      </c>
      <c r="D5767" s="84">
        <v>43649</v>
      </c>
      <c r="E5767" s="85" t="s">
        <v>10365</v>
      </c>
      <c r="F5767" s="85" t="s">
        <v>6</v>
      </c>
      <c r="G5767" s="85">
        <v>1081789</v>
      </c>
      <c r="H5767" s="89"/>
      <c r="I5767" s="263" t="s">
        <v>11900</v>
      </c>
      <c r="J5767" s="89"/>
      <c r="K5767" s="89"/>
      <c r="L5767" s="89"/>
      <c r="M5767" s="89"/>
      <c r="N5767" s="264">
        <v>0</v>
      </c>
      <c r="O5767" s="264">
        <v>239215.06</v>
      </c>
      <c r="P5767" s="89" t="s">
        <v>670</v>
      </c>
    </row>
    <row r="5768" spans="1:16" ht="63.75" hidden="1">
      <c r="A5768" s="261">
        <v>10</v>
      </c>
      <c r="B5768" s="89"/>
      <c r="C5768" s="262" t="s">
        <v>41</v>
      </c>
      <c r="D5768" s="84">
        <v>43649</v>
      </c>
      <c r="E5768" s="85" t="s">
        <v>10366</v>
      </c>
      <c r="F5768" s="85" t="s">
        <v>6</v>
      </c>
      <c r="G5768" s="85">
        <v>1081792</v>
      </c>
      <c r="H5768" s="89"/>
      <c r="I5768" s="263" t="s">
        <v>11901</v>
      </c>
      <c r="J5768" s="89"/>
      <c r="K5768" s="89"/>
      <c r="L5768" s="89"/>
      <c r="M5768" s="89"/>
      <c r="N5768" s="264">
        <v>0</v>
      </c>
      <c r="O5768" s="264">
        <v>139257.25</v>
      </c>
      <c r="P5768" s="89" t="s">
        <v>670</v>
      </c>
    </row>
    <row r="5769" spans="1:16" ht="63.75" hidden="1">
      <c r="A5769" s="261">
        <v>10</v>
      </c>
      <c r="B5769" s="89"/>
      <c r="C5769" s="262" t="s">
        <v>41</v>
      </c>
      <c r="D5769" s="84">
        <v>43649</v>
      </c>
      <c r="E5769" s="85" t="s">
        <v>10367</v>
      </c>
      <c r="F5769" s="85" t="s">
        <v>15</v>
      </c>
      <c r="G5769" s="85">
        <v>1081788</v>
      </c>
      <c r="H5769" s="89"/>
      <c r="I5769" s="263" t="s">
        <v>11902</v>
      </c>
      <c r="J5769" s="89"/>
      <c r="K5769" s="89"/>
      <c r="L5769" s="89"/>
      <c r="M5769" s="89"/>
      <c r="N5769" s="264">
        <v>50</v>
      </c>
      <c r="O5769" s="264">
        <v>0</v>
      </c>
      <c r="P5769" s="89" t="s">
        <v>670</v>
      </c>
    </row>
    <row r="5770" spans="1:16" ht="63.75" hidden="1">
      <c r="A5770" s="261">
        <v>10</v>
      </c>
      <c r="B5770" s="89"/>
      <c r="C5770" s="262" t="s">
        <v>41</v>
      </c>
      <c r="D5770" s="84">
        <v>43649</v>
      </c>
      <c r="E5770" s="85" t="s">
        <v>10368</v>
      </c>
      <c r="F5770" s="85" t="s">
        <v>15</v>
      </c>
      <c r="G5770" s="85">
        <v>1081790</v>
      </c>
      <c r="H5770" s="89"/>
      <c r="I5770" s="263" t="s">
        <v>11903</v>
      </c>
      <c r="J5770" s="89"/>
      <c r="K5770" s="89"/>
      <c r="L5770" s="89"/>
      <c r="M5770" s="89"/>
      <c r="N5770" s="264">
        <v>50</v>
      </c>
      <c r="O5770" s="264">
        <v>0</v>
      </c>
      <c r="P5770" s="89" t="s">
        <v>670</v>
      </c>
    </row>
    <row r="5771" spans="1:16" ht="63.75" hidden="1">
      <c r="A5771" s="261">
        <v>10</v>
      </c>
      <c r="B5771" s="89"/>
      <c r="C5771" s="262" t="s">
        <v>41</v>
      </c>
      <c r="D5771" s="84">
        <v>43649</v>
      </c>
      <c r="E5771" s="85" t="s">
        <v>10369</v>
      </c>
      <c r="F5771" s="85" t="s">
        <v>15</v>
      </c>
      <c r="G5771" s="85">
        <v>1081793</v>
      </c>
      <c r="H5771" s="89"/>
      <c r="I5771" s="263" t="s">
        <v>11904</v>
      </c>
      <c r="J5771" s="89"/>
      <c r="K5771" s="89"/>
      <c r="L5771" s="89"/>
      <c r="M5771" s="89"/>
      <c r="N5771" s="264">
        <v>50</v>
      </c>
      <c r="O5771" s="264">
        <v>0</v>
      </c>
      <c r="P5771" s="89" t="s">
        <v>670</v>
      </c>
    </row>
    <row r="5772" spans="1:16" ht="89.25" hidden="1">
      <c r="A5772" s="261">
        <v>47</v>
      </c>
      <c r="B5772" s="89"/>
      <c r="C5772" s="262" t="s">
        <v>49</v>
      </c>
      <c r="D5772" s="84">
        <v>43649</v>
      </c>
      <c r="E5772" s="85" t="s">
        <v>10370</v>
      </c>
      <c r="F5772" s="85" t="s">
        <v>11</v>
      </c>
      <c r="G5772" s="85">
        <v>958577</v>
      </c>
      <c r="H5772" s="89"/>
      <c r="I5772" s="263" t="s">
        <v>11905</v>
      </c>
      <c r="J5772" s="89"/>
      <c r="K5772" s="89"/>
      <c r="L5772" s="89"/>
      <c r="M5772" s="89"/>
      <c r="N5772" s="264">
        <v>15645.11</v>
      </c>
      <c r="O5772" s="264">
        <v>0</v>
      </c>
      <c r="P5772" s="89" t="s">
        <v>670</v>
      </c>
    </row>
    <row r="5773" spans="1:16" ht="51" hidden="1">
      <c r="A5773" s="261">
        <v>513</v>
      </c>
      <c r="B5773" s="89"/>
      <c r="C5773" s="262" t="s">
        <v>171</v>
      </c>
      <c r="D5773" s="84">
        <v>43649</v>
      </c>
      <c r="E5773" s="85" t="s">
        <v>10371</v>
      </c>
      <c r="F5773" s="85" t="s">
        <v>11</v>
      </c>
      <c r="G5773" s="85">
        <v>958594</v>
      </c>
      <c r="H5773" s="89"/>
      <c r="I5773" s="263" t="s">
        <v>11906</v>
      </c>
      <c r="J5773" s="89"/>
      <c r="K5773" s="89"/>
      <c r="L5773" s="89"/>
      <c r="M5773" s="89"/>
      <c r="N5773" s="264">
        <v>50</v>
      </c>
      <c r="O5773" s="264">
        <v>0</v>
      </c>
      <c r="P5773" s="89" t="s">
        <v>670</v>
      </c>
    </row>
    <row r="5774" spans="1:16" ht="63.75" hidden="1">
      <c r="A5774" s="261" t="s">
        <v>557</v>
      </c>
      <c r="B5774" s="89"/>
      <c r="C5774" s="262" t="s">
        <v>777</v>
      </c>
      <c r="D5774" s="84">
        <v>43650</v>
      </c>
      <c r="E5774" s="85" t="s">
        <v>10372</v>
      </c>
      <c r="F5774" s="85" t="s">
        <v>20</v>
      </c>
      <c r="G5774" s="85">
        <v>12423</v>
      </c>
      <c r="H5774" s="89"/>
      <c r="I5774" s="263" t="s">
        <v>11907</v>
      </c>
      <c r="J5774" s="89"/>
      <c r="K5774" s="89"/>
      <c r="L5774" s="89"/>
      <c r="M5774" s="89"/>
      <c r="N5774" s="264">
        <v>95376892.5</v>
      </c>
      <c r="O5774" s="264">
        <v>0</v>
      </c>
      <c r="P5774" s="89" t="s">
        <v>670</v>
      </c>
    </row>
    <row r="5775" spans="1:16" ht="63.75" hidden="1">
      <c r="A5775" s="261" t="s">
        <v>557</v>
      </c>
      <c r="B5775" s="89"/>
      <c r="C5775" s="262" t="s">
        <v>777</v>
      </c>
      <c r="D5775" s="84">
        <v>43650</v>
      </c>
      <c r="E5775" s="85" t="s">
        <v>10373</v>
      </c>
      <c r="F5775" s="85" t="s">
        <v>11</v>
      </c>
      <c r="G5775" s="85">
        <v>12423</v>
      </c>
      <c r="H5775" s="89"/>
      <c r="I5775" s="263" t="s">
        <v>11908</v>
      </c>
      <c r="J5775" s="89"/>
      <c r="K5775" s="89"/>
      <c r="L5775" s="89"/>
      <c r="M5775" s="89"/>
      <c r="N5775" s="264">
        <v>66813.820000000007</v>
      </c>
      <c r="O5775" s="264">
        <v>0</v>
      </c>
      <c r="P5775" s="89" t="s">
        <v>670</v>
      </c>
    </row>
    <row r="5776" spans="1:16" ht="76.5" hidden="1">
      <c r="A5776" s="261" t="s">
        <v>557</v>
      </c>
      <c r="B5776" s="89"/>
      <c r="C5776" s="262" t="s">
        <v>777</v>
      </c>
      <c r="D5776" s="84">
        <v>43650</v>
      </c>
      <c r="E5776" s="85" t="s">
        <v>10374</v>
      </c>
      <c r="F5776" s="85" t="s">
        <v>6</v>
      </c>
      <c r="G5776" s="85">
        <v>1140742</v>
      </c>
      <c r="H5776" s="89"/>
      <c r="I5776" s="263" t="s">
        <v>11909</v>
      </c>
      <c r="J5776" s="89"/>
      <c r="K5776" s="89"/>
      <c r="L5776" s="89"/>
      <c r="M5776" s="89"/>
      <c r="N5776" s="264">
        <v>0</v>
      </c>
      <c r="O5776" s="264">
        <v>130000</v>
      </c>
      <c r="P5776" s="89" t="s">
        <v>670</v>
      </c>
    </row>
    <row r="5777" spans="1:16" ht="51" hidden="1">
      <c r="A5777" s="261">
        <v>117</v>
      </c>
      <c r="B5777" s="89"/>
      <c r="C5777" s="262" t="s">
        <v>62</v>
      </c>
      <c r="D5777" s="84">
        <v>43650</v>
      </c>
      <c r="E5777" s="85" t="s">
        <v>10375</v>
      </c>
      <c r="F5777" s="85" t="s">
        <v>11</v>
      </c>
      <c r="G5777" s="85">
        <v>958640</v>
      </c>
      <c r="H5777" s="89"/>
      <c r="I5777" s="263" t="s">
        <v>11910</v>
      </c>
      <c r="J5777" s="89"/>
      <c r="K5777" s="89"/>
      <c r="L5777" s="89"/>
      <c r="M5777" s="89"/>
      <c r="N5777" s="264">
        <v>50</v>
      </c>
      <c r="O5777" s="264">
        <v>0</v>
      </c>
      <c r="P5777" s="89" t="s">
        <v>670</v>
      </c>
    </row>
    <row r="5778" spans="1:16" ht="51" hidden="1">
      <c r="A5778" s="261">
        <v>10</v>
      </c>
      <c r="B5778" s="89"/>
      <c r="C5778" s="262" t="s">
        <v>41</v>
      </c>
      <c r="D5778" s="84">
        <v>43650</v>
      </c>
      <c r="E5778" s="85" t="s">
        <v>10376</v>
      </c>
      <c r="F5778" s="85" t="s">
        <v>6</v>
      </c>
      <c r="G5778" s="85">
        <v>1082984</v>
      </c>
      <c r="H5778" s="89"/>
      <c r="I5778" s="263" t="s">
        <v>11911</v>
      </c>
      <c r="J5778" s="89"/>
      <c r="K5778" s="89"/>
      <c r="L5778" s="89"/>
      <c r="M5778" s="89"/>
      <c r="N5778" s="264">
        <v>0</v>
      </c>
      <c r="O5778" s="264">
        <v>57051.33</v>
      </c>
      <c r="P5778" s="89" t="s">
        <v>670</v>
      </c>
    </row>
    <row r="5779" spans="1:16" ht="76.5" hidden="1">
      <c r="A5779" s="261">
        <v>373</v>
      </c>
      <c r="B5779" s="89"/>
      <c r="C5779" s="262" t="s">
        <v>636</v>
      </c>
      <c r="D5779" s="84">
        <v>43650</v>
      </c>
      <c r="E5779" s="85" t="s">
        <v>10377</v>
      </c>
      <c r="F5779" s="85" t="s">
        <v>671</v>
      </c>
      <c r="G5779" s="85">
        <v>563863</v>
      </c>
      <c r="H5779" s="89"/>
      <c r="I5779" s="263" t="s">
        <v>11912</v>
      </c>
      <c r="J5779" s="89"/>
      <c r="K5779" s="89"/>
      <c r="L5779" s="89"/>
      <c r="M5779" s="89"/>
      <c r="N5779" s="264">
        <v>0</v>
      </c>
      <c r="O5779" s="264">
        <v>16452437.390000001</v>
      </c>
      <c r="P5779" s="89" t="s">
        <v>670</v>
      </c>
    </row>
    <row r="5780" spans="1:16" ht="51" hidden="1">
      <c r="A5780" s="261">
        <v>10</v>
      </c>
      <c r="B5780" s="89"/>
      <c r="C5780" s="262" t="s">
        <v>41</v>
      </c>
      <c r="D5780" s="84">
        <v>43650</v>
      </c>
      <c r="E5780" s="85" t="s">
        <v>10378</v>
      </c>
      <c r="F5780" s="85" t="s">
        <v>15</v>
      </c>
      <c r="G5780" s="85">
        <v>1082985</v>
      </c>
      <c r="H5780" s="89"/>
      <c r="I5780" s="263" t="s">
        <v>11913</v>
      </c>
      <c r="J5780" s="89"/>
      <c r="K5780" s="89"/>
      <c r="L5780" s="89"/>
      <c r="M5780" s="89"/>
      <c r="N5780" s="264">
        <v>50</v>
      </c>
      <c r="O5780" s="264">
        <v>0</v>
      </c>
      <c r="P5780" s="89" t="s">
        <v>670</v>
      </c>
    </row>
    <row r="5781" spans="1:16" ht="51" hidden="1">
      <c r="A5781" s="261">
        <v>117</v>
      </c>
      <c r="B5781" s="89"/>
      <c r="C5781" s="262" t="s">
        <v>62</v>
      </c>
      <c r="D5781" s="84">
        <v>43650</v>
      </c>
      <c r="E5781" s="85" t="s">
        <v>10379</v>
      </c>
      <c r="F5781" s="85" t="s">
        <v>11</v>
      </c>
      <c r="G5781" s="85">
        <v>958637</v>
      </c>
      <c r="H5781" s="89"/>
      <c r="I5781" s="263" t="s">
        <v>11914</v>
      </c>
      <c r="J5781" s="89"/>
      <c r="K5781" s="89"/>
      <c r="L5781" s="89"/>
      <c r="M5781" s="89"/>
      <c r="N5781" s="264">
        <v>50</v>
      </c>
      <c r="O5781" s="264">
        <v>0</v>
      </c>
      <c r="P5781" s="89" t="s">
        <v>670</v>
      </c>
    </row>
    <row r="5782" spans="1:16" ht="89.25" hidden="1">
      <c r="A5782" s="261" t="s">
        <v>557</v>
      </c>
      <c r="B5782" s="89"/>
      <c r="C5782" s="262" t="s">
        <v>777</v>
      </c>
      <c r="D5782" s="84">
        <v>43650</v>
      </c>
      <c r="E5782" s="85" t="s">
        <v>10380</v>
      </c>
      <c r="F5782" s="85" t="s">
        <v>13</v>
      </c>
      <c r="G5782" s="85">
        <v>958660</v>
      </c>
      <c r="H5782" s="89"/>
      <c r="I5782" s="263" t="s">
        <v>11915</v>
      </c>
      <c r="J5782" s="89"/>
      <c r="K5782" s="89"/>
      <c r="L5782" s="89"/>
      <c r="M5782" s="89"/>
      <c r="N5782" s="264">
        <v>371376.2</v>
      </c>
      <c r="O5782" s="264">
        <v>0</v>
      </c>
      <c r="P5782" s="89" t="s">
        <v>670</v>
      </c>
    </row>
    <row r="5783" spans="1:16" ht="89.25" hidden="1">
      <c r="A5783" s="261" t="s">
        <v>557</v>
      </c>
      <c r="B5783" s="89"/>
      <c r="C5783" s="262" t="s">
        <v>777</v>
      </c>
      <c r="D5783" s="84">
        <v>43650</v>
      </c>
      <c r="E5783" s="85" t="s">
        <v>10381</v>
      </c>
      <c r="F5783" s="85" t="s">
        <v>11</v>
      </c>
      <c r="G5783" s="85">
        <v>958660</v>
      </c>
      <c r="H5783" s="89"/>
      <c r="I5783" s="263" t="s">
        <v>11916</v>
      </c>
      <c r="J5783" s="89"/>
      <c r="K5783" s="89"/>
      <c r="L5783" s="89"/>
      <c r="M5783" s="89"/>
      <c r="N5783" s="264">
        <v>50</v>
      </c>
      <c r="O5783" s="264">
        <v>0</v>
      </c>
      <c r="P5783" s="89" t="s">
        <v>670</v>
      </c>
    </row>
    <row r="5784" spans="1:16" ht="38.25" hidden="1">
      <c r="A5784" s="261">
        <v>291</v>
      </c>
      <c r="B5784" s="89"/>
      <c r="C5784" s="262" t="s">
        <v>129</v>
      </c>
      <c r="D5784" s="84">
        <v>43651</v>
      </c>
      <c r="E5784" s="85" t="s">
        <v>10382</v>
      </c>
      <c r="F5784" s="85" t="s">
        <v>6</v>
      </c>
      <c r="G5784" s="85">
        <v>1140837</v>
      </c>
      <c r="H5784" s="89"/>
      <c r="I5784" s="263" t="s">
        <v>11917</v>
      </c>
      <c r="J5784" s="89"/>
      <c r="K5784" s="89"/>
      <c r="L5784" s="89"/>
      <c r="M5784" s="89"/>
      <c r="N5784" s="264">
        <v>0</v>
      </c>
      <c r="O5784" s="264">
        <v>22771780.050000001</v>
      </c>
      <c r="P5784" s="89" t="s">
        <v>670</v>
      </c>
    </row>
    <row r="5785" spans="1:16" ht="51" hidden="1">
      <c r="A5785" s="261">
        <v>265</v>
      </c>
      <c r="B5785" s="89"/>
      <c r="C5785" s="262" t="s">
        <v>116</v>
      </c>
      <c r="D5785" s="84">
        <v>43651</v>
      </c>
      <c r="E5785" s="85" t="s">
        <v>10383</v>
      </c>
      <c r="F5785" s="85" t="s">
        <v>6</v>
      </c>
      <c r="G5785" s="85">
        <v>1140939</v>
      </c>
      <c r="H5785" s="89"/>
      <c r="I5785" s="263" t="s">
        <v>11918</v>
      </c>
      <c r="J5785" s="89"/>
      <c r="K5785" s="89"/>
      <c r="L5785" s="89"/>
      <c r="M5785" s="89"/>
      <c r="N5785" s="264">
        <v>0</v>
      </c>
      <c r="O5785" s="264">
        <v>112528.4</v>
      </c>
      <c r="P5785" s="89" t="s">
        <v>670</v>
      </c>
    </row>
    <row r="5786" spans="1:16" ht="76.5" hidden="1">
      <c r="A5786" s="261">
        <v>25</v>
      </c>
      <c r="B5786" s="89"/>
      <c r="C5786" s="262" t="s">
        <v>45</v>
      </c>
      <c r="D5786" s="84">
        <v>43651</v>
      </c>
      <c r="E5786" s="85" t="s">
        <v>10384</v>
      </c>
      <c r="F5786" s="85" t="s">
        <v>671</v>
      </c>
      <c r="G5786" s="85">
        <v>562490</v>
      </c>
      <c r="H5786" s="89"/>
      <c r="I5786" s="263" t="s">
        <v>11919</v>
      </c>
      <c r="J5786" s="89"/>
      <c r="K5786" s="89"/>
      <c r="L5786" s="89"/>
      <c r="M5786" s="89"/>
      <c r="N5786" s="264">
        <v>968346.96</v>
      </c>
      <c r="O5786" s="264">
        <v>0</v>
      </c>
      <c r="P5786" s="89" t="s">
        <v>670</v>
      </c>
    </row>
    <row r="5787" spans="1:16" ht="89.25" hidden="1">
      <c r="A5787" s="261">
        <v>25</v>
      </c>
      <c r="B5787" s="89"/>
      <c r="C5787" s="262" t="s">
        <v>45</v>
      </c>
      <c r="D5787" s="84">
        <v>43651</v>
      </c>
      <c r="E5787" s="85" t="s">
        <v>10384</v>
      </c>
      <c r="F5787" s="85" t="s">
        <v>671</v>
      </c>
      <c r="G5787" s="85">
        <v>562492</v>
      </c>
      <c r="H5787" s="89"/>
      <c r="I5787" s="263" t="s">
        <v>11920</v>
      </c>
      <c r="J5787" s="89"/>
      <c r="K5787" s="89"/>
      <c r="L5787" s="89"/>
      <c r="M5787" s="89"/>
      <c r="N5787" s="264">
        <v>130076.94</v>
      </c>
      <c r="O5787" s="264">
        <v>0</v>
      </c>
      <c r="P5787" s="89" t="s">
        <v>670</v>
      </c>
    </row>
    <row r="5788" spans="1:16" ht="89.25" hidden="1">
      <c r="A5788" s="261">
        <v>25</v>
      </c>
      <c r="B5788" s="89"/>
      <c r="C5788" s="262" t="s">
        <v>45</v>
      </c>
      <c r="D5788" s="84">
        <v>43651</v>
      </c>
      <c r="E5788" s="85" t="s">
        <v>10384</v>
      </c>
      <c r="F5788" s="85" t="s">
        <v>671</v>
      </c>
      <c r="G5788" s="85">
        <v>562489</v>
      </c>
      <c r="H5788" s="89"/>
      <c r="I5788" s="263" t="s">
        <v>11921</v>
      </c>
      <c r="J5788" s="89"/>
      <c r="K5788" s="89"/>
      <c r="L5788" s="89"/>
      <c r="M5788" s="89"/>
      <c r="N5788" s="264">
        <v>133125.24</v>
      </c>
      <c r="O5788" s="264">
        <v>0</v>
      </c>
      <c r="P5788" s="89" t="s">
        <v>670</v>
      </c>
    </row>
    <row r="5789" spans="1:16" ht="89.25" hidden="1">
      <c r="A5789" s="261">
        <v>25</v>
      </c>
      <c r="B5789" s="89"/>
      <c r="C5789" s="262" t="s">
        <v>45</v>
      </c>
      <c r="D5789" s="84">
        <v>43651</v>
      </c>
      <c r="E5789" s="85" t="s">
        <v>10384</v>
      </c>
      <c r="F5789" s="85" t="s">
        <v>671</v>
      </c>
      <c r="G5789" s="85">
        <v>562491</v>
      </c>
      <c r="H5789" s="89"/>
      <c r="I5789" s="263" t="s">
        <v>11922</v>
      </c>
      <c r="J5789" s="89"/>
      <c r="K5789" s="89"/>
      <c r="L5789" s="89"/>
      <c r="M5789" s="89"/>
      <c r="N5789" s="264">
        <v>131799.73000000001</v>
      </c>
      <c r="O5789" s="264">
        <v>0</v>
      </c>
      <c r="P5789" s="89" t="s">
        <v>670</v>
      </c>
    </row>
    <row r="5790" spans="1:16" ht="89.25" hidden="1">
      <c r="A5790" s="261">
        <v>25</v>
      </c>
      <c r="B5790" s="89"/>
      <c r="C5790" s="262" t="s">
        <v>45</v>
      </c>
      <c r="D5790" s="84">
        <v>43651</v>
      </c>
      <c r="E5790" s="85" t="s">
        <v>10384</v>
      </c>
      <c r="F5790" s="85" t="s">
        <v>671</v>
      </c>
      <c r="G5790" s="85">
        <v>562493</v>
      </c>
      <c r="H5790" s="89"/>
      <c r="I5790" s="263" t="s">
        <v>11923</v>
      </c>
      <c r="J5790" s="89"/>
      <c r="K5790" s="89"/>
      <c r="L5790" s="89"/>
      <c r="M5790" s="89"/>
      <c r="N5790" s="264">
        <v>139104.51999999999</v>
      </c>
      <c r="O5790" s="264">
        <v>0</v>
      </c>
      <c r="P5790" s="89" t="s">
        <v>670</v>
      </c>
    </row>
    <row r="5791" spans="1:16" ht="89.25" hidden="1">
      <c r="A5791" s="261">
        <v>25</v>
      </c>
      <c r="B5791" s="89"/>
      <c r="C5791" s="262" t="s">
        <v>45</v>
      </c>
      <c r="D5791" s="84">
        <v>43651</v>
      </c>
      <c r="E5791" s="85" t="s">
        <v>10384</v>
      </c>
      <c r="F5791" s="85" t="s">
        <v>671</v>
      </c>
      <c r="G5791" s="85">
        <v>562488</v>
      </c>
      <c r="H5791" s="89"/>
      <c r="I5791" s="263" t="s">
        <v>11924</v>
      </c>
      <c r="J5791" s="89"/>
      <c r="K5791" s="89"/>
      <c r="L5791" s="89"/>
      <c r="M5791" s="89"/>
      <c r="N5791" s="264">
        <v>133216.38</v>
      </c>
      <c r="O5791" s="264">
        <v>0</v>
      </c>
      <c r="P5791" s="89" t="s">
        <v>670</v>
      </c>
    </row>
    <row r="5792" spans="1:16" ht="63.75" hidden="1">
      <c r="A5792" s="261">
        <v>513</v>
      </c>
      <c r="B5792" s="89"/>
      <c r="C5792" s="262" t="s">
        <v>171</v>
      </c>
      <c r="D5792" s="84">
        <v>43651</v>
      </c>
      <c r="E5792" s="85" t="s">
        <v>10385</v>
      </c>
      <c r="F5792" s="85" t="s">
        <v>11</v>
      </c>
      <c r="G5792" s="85">
        <v>958677</v>
      </c>
      <c r="H5792" s="89"/>
      <c r="I5792" s="263" t="s">
        <v>11925</v>
      </c>
      <c r="J5792" s="89"/>
      <c r="K5792" s="89"/>
      <c r="L5792" s="89"/>
      <c r="M5792" s="89"/>
      <c r="N5792" s="264">
        <v>50</v>
      </c>
      <c r="O5792" s="264">
        <v>0</v>
      </c>
      <c r="P5792" s="89" t="s">
        <v>670</v>
      </c>
    </row>
    <row r="5793" spans="1:16" ht="63.75" hidden="1">
      <c r="A5793" s="261">
        <v>16</v>
      </c>
      <c r="B5793" s="89"/>
      <c r="C5793" s="262" t="s">
        <v>43</v>
      </c>
      <c r="D5793" s="84">
        <v>43651</v>
      </c>
      <c r="E5793" s="85" t="s">
        <v>10386</v>
      </c>
      <c r="F5793" s="85" t="s">
        <v>6</v>
      </c>
      <c r="G5793" s="85">
        <v>1141058</v>
      </c>
      <c r="H5793" s="89"/>
      <c r="I5793" s="263" t="s">
        <v>9086</v>
      </c>
      <c r="J5793" s="89"/>
      <c r="K5793" s="89"/>
      <c r="L5793" s="89"/>
      <c r="M5793" s="89"/>
      <c r="N5793" s="264">
        <v>0</v>
      </c>
      <c r="O5793" s="264">
        <v>28000</v>
      </c>
      <c r="P5793" s="89" t="s">
        <v>670</v>
      </c>
    </row>
    <row r="5794" spans="1:16" ht="51" hidden="1">
      <c r="A5794" s="261">
        <v>10</v>
      </c>
      <c r="B5794" s="89"/>
      <c r="C5794" s="262" t="s">
        <v>41</v>
      </c>
      <c r="D5794" s="84">
        <v>43651</v>
      </c>
      <c r="E5794" s="85" t="s">
        <v>10387</v>
      </c>
      <c r="F5794" s="85" t="s">
        <v>6</v>
      </c>
      <c r="G5794" s="85">
        <v>1084095</v>
      </c>
      <c r="H5794" s="89"/>
      <c r="I5794" s="263" t="s">
        <v>11926</v>
      </c>
      <c r="J5794" s="89"/>
      <c r="K5794" s="89"/>
      <c r="L5794" s="89"/>
      <c r="M5794" s="89"/>
      <c r="N5794" s="264">
        <v>0</v>
      </c>
      <c r="O5794" s="264">
        <v>8273.16</v>
      </c>
      <c r="P5794" s="89" t="s">
        <v>670</v>
      </c>
    </row>
    <row r="5795" spans="1:16" ht="63.75" hidden="1">
      <c r="A5795" s="261">
        <v>86</v>
      </c>
      <c r="B5795" s="89"/>
      <c r="C5795" s="262" t="s">
        <v>56</v>
      </c>
      <c r="D5795" s="84">
        <v>43651</v>
      </c>
      <c r="E5795" s="85" t="s">
        <v>10388</v>
      </c>
      <c r="F5795" s="85" t="s">
        <v>6</v>
      </c>
      <c r="G5795" s="85">
        <v>1141157</v>
      </c>
      <c r="H5795" s="89"/>
      <c r="I5795" s="263" t="s">
        <v>11927</v>
      </c>
      <c r="J5795" s="89"/>
      <c r="K5795" s="89"/>
      <c r="L5795" s="89"/>
      <c r="M5795" s="89"/>
      <c r="N5795" s="264">
        <v>0</v>
      </c>
      <c r="O5795" s="264">
        <v>213121.2</v>
      </c>
      <c r="P5795" s="89" t="s">
        <v>670</v>
      </c>
    </row>
    <row r="5796" spans="1:16" ht="63.75" hidden="1">
      <c r="A5796" s="261">
        <v>86</v>
      </c>
      <c r="B5796" s="89"/>
      <c r="C5796" s="262" t="s">
        <v>56</v>
      </c>
      <c r="D5796" s="84">
        <v>43651</v>
      </c>
      <c r="E5796" s="85" t="s">
        <v>10389</v>
      </c>
      <c r="F5796" s="85" t="s">
        <v>6</v>
      </c>
      <c r="G5796" s="85">
        <v>1141159</v>
      </c>
      <c r="H5796" s="89"/>
      <c r="I5796" s="263" t="s">
        <v>11928</v>
      </c>
      <c r="J5796" s="89"/>
      <c r="K5796" s="89"/>
      <c r="L5796" s="89"/>
      <c r="M5796" s="89"/>
      <c r="N5796" s="264">
        <v>0</v>
      </c>
      <c r="O5796" s="264">
        <v>45362</v>
      </c>
      <c r="P5796" s="89" t="s">
        <v>670</v>
      </c>
    </row>
    <row r="5797" spans="1:16" ht="76.5" hidden="1">
      <c r="A5797" s="261" t="s">
        <v>557</v>
      </c>
      <c r="B5797" s="89"/>
      <c r="C5797" s="262" t="s">
        <v>777</v>
      </c>
      <c r="D5797" s="84">
        <v>43651</v>
      </c>
      <c r="E5797" s="85" t="s">
        <v>10390</v>
      </c>
      <c r="F5797" s="85" t="s">
        <v>6</v>
      </c>
      <c r="G5797" s="85">
        <v>1141360</v>
      </c>
      <c r="H5797" s="89"/>
      <c r="I5797" s="263" t="s">
        <v>11929</v>
      </c>
      <c r="J5797" s="89"/>
      <c r="K5797" s="89"/>
      <c r="L5797" s="89"/>
      <c r="M5797" s="89"/>
      <c r="N5797" s="264">
        <v>0</v>
      </c>
      <c r="O5797" s="264">
        <v>100000</v>
      </c>
      <c r="P5797" s="89" t="s">
        <v>670</v>
      </c>
    </row>
    <row r="5798" spans="1:16" ht="76.5" hidden="1">
      <c r="A5798" s="261">
        <v>41</v>
      </c>
      <c r="B5798" s="89"/>
      <c r="C5798" s="262" t="s">
        <v>47</v>
      </c>
      <c r="D5798" s="84">
        <v>43651</v>
      </c>
      <c r="E5798" s="85" t="s">
        <v>10391</v>
      </c>
      <c r="F5798" s="85" t="s">
        <v>6</v>
      </c>
      <c r="G5798" s="85">
        <v>958711</v>
      </c>
      <c r="H5798" s="89"/>
      <c r="I5798" s="263" t="s">
        <v>11930</v>
      </c>
      <c r="J5798" s="89"/>
      <c r="K5798" s="89"/>
      <c r="L5798" s="89"/>
      <c r="M5798" s="89"/>
      <c r="N5798" s="264">
        <v>0</v>
      </c>
      <c r="O5798" s="264">
        <v>170694</v>
      </c>
      <c r="P5798" s="89" t="s">
        <v>670</v>
      </c>
    </row>
    <row r="5799" spans="1:16" ht="63.75" hidden="1">
      <c r="A5799" s="261">
        <v>513</v>
      </c>
      <c r="B5799" s="89"/>
      <c r="C5799" s="262" t="s">
        <v>171</v>
      </c>
      <c r="D5799" s="84">
        <v>43651</v>
      </c>
      <c r="E5799" s="85" t="s">
        <v>10392</v>
      </c>
      <c r="F5799" s="85" t="s">
        <v>15</v>
      </c>
      <c r="G5799" s="85">
        <v>1084082</v>
      </c>
      <c r="H5799" s="89"/>
      <c r="I5799" s="263" t="s">
        <v>8587</v>
      </c>
      <c r="J5799" s="89"/>
      <c r="K5799" s="89"/>
      <c r="L5799" s="89"/>
      <c r="M5799" s="89"/>
      <c r="N5799" s="264">
        <v>50</v>
      </c>
      <c r="O5799" s="264">
        <v>0</v>
      </c>
      <c r="P5799" s="89" t="s">
        <v>670</v>
      </c>
    </row>
    <row r="5800" spans="1:16" ht="51" hidden="1">
      <c r="A5800" s="261">
        <v>513</v>
      </c>
      <c r="B5800" s="89"/>
      <c r="C5800" s="262" t="s">
        <v>171</v>
      </c>
      <c r="D5800" s="84">
        <v>43651</v>
      </c>
      <c r="E5800" s="85" t="s">
        <v>10393</v>
      </c>
      <c r="F5800" s="85" t="s">
        <v>15</v>
      </c>
      <c r="G5800" s="85">
        <v>1084084</v>
      </c>
      <c r="H5800" s="89"/>
      <c r="I5800" s="263" t="s">
        <v>746</v>
      </c>
      <c r="J5800" s="89"/>
      <c r="K5800" s="89"/>
      <c r="L5800" s="89"/>
      <c r="M5800" s="89"/>
      <c r="N5800" s="264">
        <v>50</v>
      </c>
      <c r="O5800" s="264">
        <v>0</v>
      </c>
      <c r="P5800" s="89" t="s">
        <v>670</v>
      </c>
    </row>
    <row r="5801" spans="1:16" ht="51" hidden="1">
      <c r="A5801" s="261">
        <v>513</v>
      </c>
      <c r="B5801" s="89"/>
      <c r="C5801" s="262" t="s">
        <v>171</v>
      </c>
      <c r="D5801" s="84">
        <v>43651</v>
      </c>
      <c r="E5801" s="85" t="s">
        <v>10394</v>
      </c>
      <c r="F5801" s="85" t="s">
        <v>15</v>
      </c>
      <c r="G5801" s="85">
        <v>1084086</v>
      </c>
      <c r="H5801" s="89"/>
      <c r="I5801" s="263" t="s">
        <v>743</v>
      </c>
      <c r="J5801" s="89"/>
      <c r="K5801" s="89"/>
      <c r="L5801" s="89"/>
      <c r="M5801" s="89"/>
      <c r="N5801" s="264">
        <v>50</v>
      </c>
      <c r="O5801" s="264">
        <v>0</v>
      </c>
      <c r="P5801" s="89" t="s">
        <v>670</v>
      </c>
    </row>
    <row r="5802" spans="1:16" ht="63.75" hidden="1">
      <c r="A5802" s="261">
        <v>513</v>
      </c>
      <c r="B5802" s="89"/>
      <c r="C5802" s="262" t="s">
        <v>171</v>
      </c>
      <c r="D5802" s="84">
        <v>43651</v>
      </c>
      <c r="E5802" s="85" t="s">
        <v>10395</v>
      </c>
      <c r="F5802" s="85" t="s">
        <v>15</v>
      </c>
      <c r="G5802" s="85">
        <v>1084092</v>
      </c>
      <c r="H5802" s="89"/>
      <c r="I5802" s="263" t="s">
        <v>11931</v>
      </c>
      <c r="J5802" s="89"/>
      <c r="K5802" s="89"/>
      <c r="L5802" s="89"/>
      <c r="M5802" s="89"/>
      <c r="N5802" s="264">
        <v>50</v>
      </c>
      <c r="O5802" s="264">
        <v>0</v>
      </c>
      <c r="P5802" s="89" t="s">
        <v>670</v>
      </c>
    </row>
    <row r="5803" spans="1:16" ht="63.75">
      <c r="A5803" s="261">
        <v>597</v>
      </c>
      <c r="B5803" s="89"/>
      <c r="C5803" s="262" t="s">
        <v>734</v>
      </c>
      <c r="D5803" s="84">
        <v>43651</v>
      </c>
      <c r="E5803" s="85" t="s">
        <v>10396</v>
      </c>
      <c r="F5803" s="85" t="s">
        <v>15</v>
      </c>
      <c r="G5803" s="85">
        <v>1084094</v>
      </c>
      <c r="H5803" s="89"/>
      <c r="I5803" s="263" t="s">
        <v>11932</v>
      </c>
      <c r="J5803" s="89"/>
      <c r="K5803" s="89"/>
      <c r="L5803" s="89"/>
      <c r="M5803" s="89"/>
      <c r="N5803" s="264">
        <v>50</v>
      </c>
      <c r="O5803" s="264">
        <v>0</v>
      </c>
      <c r="P5803" s="89" t="s">
        <v>670</v>
      </c>
    </row>
    <row r="5804" spans="1:16" ht="51" hidden="1">
      <c r="A5804" s="261">
        <v>10</v>
      </c>
      <c r="B5804" s="89"/>
      <c r="C5804" s="262" t="s">
        <v>41</v>
      </c>
      <c r="D5804" s="84">
        <v>43651</v>
      </c>
      <c r="E5804" s="85" t="s">
        <v>10397</v>
      </c>
      <c r="F5804" s="85" t="s">
        <v>15</v>
      </c>
      <c r="G5804" s="85">
        <v>1084096</v>
      </c>
      <c r="H5804" s="89"/>
      <c r="I5804" s="263" t="s">
        <v>11933</v>
      </c>
      <c r="J5804" s="89"/>
      <c r="K5804" s="89"/>
      <c r="L5804" s="89"/>
      <c r="M5804" s="89"/>
      <c r="N5804" s="264">
        <v>50</v>
      </c>
      <c r="O5804" s="264">
        <v>0</v>
      </c>
      <c r="P5804" s="89" t="s">
        <v>670</v>
      </c>
    </row>
    <row r="5805" spans="1:16" ht="76.5" hidden="1">
      <c r="A5805" s="261">
        <v>287</v>
      </c>
      <c r="B5805" s="89"/>
      <c r="C5805" s="262" t="s">
        <v>126</v>
      </c>
      <c r="D5805" s="84">
        <v>43651</v>
      </c>
      <c r="E5805" s="85" t="s">
        <v>10398</v>
      </c>
      <c r="F5805" s="85" t="s">
        <v>11</v>
      </c>
      <c r="G5805" s="85">
        <v>1084097</v>
      </c>
      <c r="H5805" s="89"/>
      <c r="I5805" s="263" t="s">
        <v>11934</v>
      </c>
      <c r="J5805" s="89"/>
      <c r="K5805" s="89"/>
      <c r="L5805" s="89"/>
      <c r="M5805" s="89"/>
      <c r="N5805" s="264">
        <v>50</v>
      </c>
      <c r="O5805" s="264">
        <v>0</v>
      </c>
      <c r="P5805" s="89" t="s">
        <v>670</v>
      </c>
    </row>
    <row r="5806" spans="1:16" ht="51" hidden="1">
      <c r="A5806" s="261">
        <v>117</v>
      </c>
      <c r="B5806" s="89"/>
      <c r="C5806" s="262" t="s">
        <v>62</v>
      </c>
      <c r="D5806" s="84">
        <v>43651</v>
      </c>
      <c r="E5806" s="85" t="s">
        <v>10399</v>
      </c>
      <c r="F5806" s="85" t="s">
        <v>11</v>
      </c>
      <c r="G5806" s="85">
        <v>958699</v>
      </c>
      <c r="H5806" s="89"/>
      <c r="I5806" s="263" t="s">
        <v>11935</v>
      </c>
      <c r="J5806" s="89"/>
      <c r="K5806" s="89"/>
      <c r="L5806" s="89"/>
      <c r="M5806" s="89"/>
      <c r="N5806" s="264">
        <v>50</v>
      </c>
      <c r="O5806" s="264">
        <v>0</v>
      </c>
      <c r="P5806" s="89" t="s">
        <v>670</v>
      </c>
    </row>
    <row r="5807" spans="1:16" ht="51" hidden="1">
      <c r="A5807" s="261">
        <v>10</v>
      </c>
      <c r="B5807" s="89"/>
      <c r="C5807" s="262" t="s">
        <v>41</v>
      </c>
      <c r="D5807" s="84">
        <v>43651</v>
      </c>
      <c r="E5807" s="85" t="s">
        <v>10400</v>
      </c>
      <c r="F5807" s="85" t="s">
        <v>6</v>
      </c>
      <c r="G5807" s="85">
        <v>1084308</v>
      </c>
      <c r="H5807" s="89"/>
      <c r="I5807" s="263" t="s">
        <v>11936</v>
      </c>
      <c r="J5807" s="89"/>
      <c r="K5807" s="89"/>
      <c r="L5807" s="89"/>
      <c r="M5807" s="89"/>
      <c r="N5807" s="264">
        <v>0</v>
      </c>
      <c r="O5807" s="264">
        <v>30250.13</v>
      </c>
      <c r="P5807" s="89" t="s">
        <v>670</v>
      </c>
    </row>
    <row r="5808" spans="1:16" ht="76.5" hidden="1">
      <c r="A5808" s="261">
        <v>16</v>
      </c>
      <c r="B5808" s="89"/>
      <c r="C5808" s="262" t="s">
        <v>43</v>
      </c>
      <c r="D5808" s="84">
        <v>43651</v>
      </c>
      <c r="E5808" s="85" t="s">
        <v>10401</v>
      </c>
      <c r="F5808" s="85" t="s">
        <v>13</v>
      </c>
      <c r="G5808" s="85">
        <v>958735</v>
      </c>
      <c r="H5808" s="89"/>
      <c r="I5808" s="263" t="s">
        <v>11937</v>
      </c>
      <c r="J5808" s="89"/>
      <c r="K5808" s="89"/>
      <c r="L5808" s="89"/>
      <c r="M5808" s="89"/>
      <c r="N5808" s="264">
        <v>98.21</v>
      </c>
      <c r="O5808" s="264">
        <v>0</v>
      </c>
      <c r="P5808" s="89" t="s">
        <v>670</v>
      </c>
    </row>
    <row r="5809" spans="1:16" ht="76.5" hidden="1">
      <c r="A5809" s="261">
        <v>16</v>
      </c>
      <c r="B5809" s="89"/>
      <c r="C5809" s="262" t="s">
        <v>43</v>
      </c>
      <c r="D5809" s="84">
        <v>43651</v>
      </c>
      <c r="E5809" s="85" t="s">
        <v>10402</v>
      </c>
      <c r="F5809" s="85" t="s">
        <v>11</v>
      </c>
      <c r="G5809" s="85">
        <v>958735</v>
      </c>
      <c r="H5809" s="89"/>
      <c r="I5809" s="263" t="s">
        <v>11938</v>
      </c>
      <c r="J5809" s="89"/>
      <c r="K5809" s="89"/>
      <c r="L5809" s="89"/>
      <c r="M5809" s="89"/>
      <c r="N5809" s="264">
        <v>50</v>
      </c>
      <c r="O5809" s="264">
        <v>0</v>
      </c>
      <c r="P5809" s="89" t="s">
        <v>670</v>
      </c>
    </row>
    <row r="5810" spans="1:16" ht="76.5" hidden="1">
      <c r="A5810" s="261">
        <v>16</v>
      </c>
      <c r="B5810" s="89"/>
      <c r="C5810" s="262" t="s">
        <v>43</v>
      </c>
      <c r="D5810" s="84">
        <v>43651</v>
      </c>
      <c r="E5810" s="85" t="s">
        <v>10403</v>
      </c>
      <c r="F5810" s="85" t="s">
        <v>13</v>
      </c>
      <c r="G5810" s="85">
        <v>958736</v>
      </c>
      <c r="H5810" s="89"/>
      <c r="I5810" s="263" t="s">
        <v>11939</v>
      </c>
      <c r="J5810" s="89"/>
      <c r="K5810" s="89"/>
      <c r="L5810" s="89"/>
      <c r="M5810" s="89"/>
      <c r="N5810" s="264">
        <v>78.58</v>
      </c>
      <c r="O5810" s="264">
        <v>0</v>
      </c>
      <c r="P5810" s="89" t="s">
        <v>670</v>
      </c>
    </row>
    <row r="5811" spans="1:16" ht="76.5" hidden="1">
      <c r="A5811" s="261">
        <v>16</v>
      </c>
      <c r="B5811" s="89"/>
      <c r="C5811" s="262" t="s">
        <v>43</v>
      </c>
      <c r="D5811" s="84">
        <v>43651</v>
      </c>
      <c r="E5811" s="85" t="s">
        <v>10404</v>
      </c>
      <c r="F5811" s="85" t="s">
        <v>11</v>
      </c>
      <c r="G5811" s="85">
        <v>958736</v>
      </c>
      <c r="H5811" s="89"/>
      <c r="I5811" s="263" t="s">
        <v>11940</v>
      </c>
      <c r="J5811" s="89"/>
      <c r="K5811" s="89"/>
      <c r="L5811" s="89"/>
      <c r="M5811" s="89"/>
      <c r="N5811" s="264">
        <v>50</v>
      </c>
      <c r="O5811" s="264">
        <v>0</v>
      </c>
      <c r="P5811" s="89" t="s">
        <v>670</v>
      </c>
    </row>
    <row r="5812" spans="1:16" ht="51" hidden="1">
      <c r="A5812" s="261">
        <v>117</v>
      </c>
      <c r="B5812" s="89"/>
      <c r="C5812" s="262" t="s">
        <v>62</v>
      </c>
      <c r="D5812" s="84">
        <v>43651</v>
      </c>
      <c r="E5812" s="85" t="s">
        <v>10405</v>
      </c>
      <c r="F5812" s="85" t="s">
        <v>11</v>
      </c>
      <c r="G5812" s="85">
        <v>958737</v>
      </c>
      <c r="H5812" s="89"/>
      <c r="I5812" s="263" t="s">
        <v>11941</v>
      </c>
      <c r="J5812" s="89"/>
      <c r="K5812" s="89"/>
      <c r="L5812" s="89"/>
      <c r="M5812" s="89"/>
      <c r="N5812" s="264">
        <v>50</v>
      </c>
      <c r="O5812" s="264">
        <v>0</v>
      </c>
      <c r="P5812" s="89" t="s">
        <v>670</v>
      </c>
    </row>
    <row r="5813" spans="1:16" ht="76.5" hidden="1">
      <c r="A5813" s="261">
        <v>16</v>
      </c>
      <c r="B5813" s="89"/>
      <c r="C5813" s="262" t="s">
        <v>43</v>
      </c>
      <c r="D5813" s="84">
        <v>43651</v>
      </c>
      <c r="E5813" s="85" t="s">
        <v>10406</v>
      </c>
      <c r="F5813" s="85" t="s">
        <v>13</v>
      </c>
      <c r="G5813" s="85">
        <v>958738</v>
      </c>
      <c r="H5813" s="89"/>
      <c r="I5813" s="263" t="s">
        <v>11942</v>
      </c>
      <c r="J5813" s="89"/>
      <c r="K5813" s="89"/>
      <c r="L5813" s="89"/>
      <c r="M5813" s="89"/>
      <c r="N5813" s="264">
        <v>78.58</v>
      </c>
      <c r="O5813" s="264">
        <v>0</v>
      </c>
      <c r="P5813" s="89" t="s">
        <v>670</v>
      </c>
    </row>
    <row r="5814" spans="1:16" ht="76.5" hidden="1">
      <c r="A5814" s="261">
        <v>16</v>
      </c>
      <c r="B5814" s="89"/>
      <c r="C5814" s="262" t="s">
        <v>43</v>
      </c>
      <c r="D5814" s="84">
        <v>43651</v>
      </c>
      <c r="E5814" s="85" t="s">
        <v>10407</v>
      </c>
      <c r="F5814" s="85" t="s">
        <v>11</v>
      </c>
      <c r="G5814" s="85">
        <v>958738</v>
      </c>
      <c r="H5814" s="89"/>
      <c r="I5814" s="263" t="s">
        <v>11943</v>
      </c>
      <c r="J5814" s="89"/>
      <c r="K5814" s="89"/>
      <c r="L5814" s="89"/>
      <c r="M5814" s="89"/>
      <c r="N5814" s="264">
        <v>50</v>
      </c>
      <c r="O5814" s="264">
        <v>0</v>
      </c>
      <c r="P5814" s="89" t="s">
        <v>670</v>
      </c>
    </row>
    <row r="5815" spans="1:16" ht="63.75" hidden="1">
      <c r="A5815" s="261">
        <v>16</v>
      </c>
      <c r="B5815" s="89"/>
      <c r="C5815" s="262" t="s">
        <v>43</v>
      </c>
      <c r="D5815" s="84">
        <v>43651</v>
      </c>
      <c r="E5815" s="85" t="s">
        <v>10408</v>
      </c>
      <c r="F5815" s="85" t="s">
        <v>13</v>
      </c>
      <c r="G5815" s="85">
        <v>958739</v>
      </c>
      <c r="H5815" s="89"/>
      <c r="I5815" s="263" t="s">
        <v>11944</v>
      </c>
      <c r="J5815" s="89"/>
      <c r="K5815" s="89"/>
      <c r="L5815" s="89"/>
      <c r="M5815" s="89"/>
      <c r="N5815" s="264">
        <v>117.83</v>
      </c>
      <c r="O5815" s="264">
        <v>0</v>
      </c>
      <c r="P5815" s="89" t="s">
        <v>670</v>
      </c>
    </row>
    <row r="5816" spans="1:16" ht="76.5" hidden="1">
      <c r="A5816" s="261">
        <v>16</v>
      </c>
      <c r="B5816" s="89"/>
      <c r="C5816" s="262" t="s">
        <v>43</v>
      </c>
      <c r="D5816" s="84">
        <v>43651</v>
      </c>
      <c r="E5816" s="85" t="s">
        <v>10409</v>
      </c>
      <c r="F5816" s="85" t="s">
        <v>11</v>
      </c>
      <c r="G5816" s="85">
        <v>958739</v>
      </c>
      <c r="H5816" s="89"/>
      <c r="I5816" s="263" t="s">
        <v>11945</v>
      </c>
      <c r="J5816" s="89"/>
      <c r="K5816" s="89"/>
      <c r="L5816" s="89"/>
      <c r="M5816" s="89"/>
      <c r="N5816" s="264">
        <v>50</v>
      </c>
      <c r="O5816" s="264">
        <v>0</v>
      </c>
      <c r="P5816" s="89" t="s">
        <v>670</v>
      </c>
    </row>
    <row r="5817" spans="1:16" ht="51" hidden="1">
      <c r="A5817" s="261">
        <v>16</v>
      </c>
      <c r="B5817" s="89"/>
      <c r="C5817" s="262" t="s">
        <v>43</v>
      </c>
      <c r="D5817" s="84">
        <v>43651</v>
      </c>
      <c r="E5817" s="85" t="s">
        <v>10410</v>
      </c>
      <c r="F5817" s="85" t="s">
        <v>13</v>
      </c>
      <c r="G5817" s="85">
        <v>958742</v>
      </c>
      <c r="H5817" s="89"/>
      <c r="I5817" s="263" t="s">
        <v>11946</v>
      </c>
      <c r="J5817" s="89"/>
      <c r="K5817" s="89"/>
      <c r="L5817" s="89"/>
      <c r="M5817" s="89"/>
      <c r="N5817" s="264">
        <v>94.25</v>
      </c>
      <c r="O5817" s="264">
        <v>0</v>
      </c>
      <c r="P5817" s="89" t="s">
        <v>670</v>
      </c>
    </row>
    <row r="5818" spans="1:16" ht="63.75" hidden="1">
      <c r="A5818" s="261">
        <v>16</v>
      </c>
      <c r="B5818" s="89"/>
      <c r="C5818" s="262" t="s">
        <v>43</v>
      </c>
      <c r="D5818" s="84">
        <v>43651</v>
      </c>
      <c r="E5818" s="85" t="s">
        <v>10411</v>
      </c>
      <c r="F5818" s="85" t="s">
        <v>11</v>
      </c>
      <c r="G5818" s="85">
        <v>958742</v>
      </c>
      <c r="H5818" s="89"/>
      <c r="I5818" s="263" t="s">
        <v>11947</v>
      </c>
      <c r="J5818" s="89"/>
      <c r="K5818" s="89"/>
      <c r="L5818" s="89"/>
      <c r="M5818" s="89"/>
      <c r="N5818" s="264">
        <v>50</v>
      </c>
      <c r="O5818" s="264">
        <v>0</v>
      </c>
      <c r="P5818" s="89" t="s">
        <v>670</v>
      </c>
    </row>
    <row r="5819" spans="1:16" ht="51" hidden="1">
      <c r="A5819" s="261">
        <v>117</v>
      </c>
      <c r="B5819" s="89"/>
      <c r="C5819" s="262" t="s">
        <v>62</v>
      </c>
      <c r="D5819" s="84">
        <v>43651</v>
      </c>
      <c r="E5819" s="85" t="s">
        <v>10412</v>
      </c>
      <c r="F5819" s="85" t="s">
        <v>11</v>
      </c>
      <c r="G5819" s="85">
        <v>958747</v>
      </c>
      <c r="H5819" s="89"/>
      <c r="I5819" s="263" t="s">
        <v>11948</v>
      </c>
      <c r="J5819" s="89"/>
      <c r="K5819" s="89"/>
      <c r="L5819" s="89"/>
      <c r="M5819" s="89"/>
      <c r="N5819" s="264">
        <v>50</v>
      </c>
      <c r="O5819" s="264">
        <v>0</v>
      </c>
      <c r="P5819" s="89" t="s">
        <v>670</v>
      </c>
    </row>
    <row r="5820" spans="1:16" ht="51" hidden="1">
      <c r="A5820" s="261">
        <v>10</v>
      </c>
      <c r="B5820" s="89"/>
      <c r="C5820" s="262" t="s">
        <v>41</v>
      </c>
      <c r="D5820" s="84">
        <v>43651</v>
      </c>
      <c r="E5820" s="85" t="s">
        <v>10413</v>
      </c>
      <c r="F5820" s="85" t="s">
        <v>15</v>
      </c>
      <c r="G5820" s="85">
        <v>1084309</v>
      </c>
      <c r="H5820" s="89"/>
      <c r="I5820" s="263" t="s">
        <v>11949</v>
      </c>
      <c r="J5820" s="89"/>
      <c r="K5820" s="89"/>
      <c r="L5820" s="89"/>
      <c r="M5820" s="89"/>
      <c r="N5820" s="264">
        <v>50</v>
      </c>
      <c r="O5820" s="264">
        <v>0</v>
      </c>
      <c r="P5820" s="89" t="s">
        <v>670</v>
      </c>
    </row>
    <row r="5821" spans="1:16" ht="63.75">
      <c r="A5821" s="261">
        <v>597</v>
      </c>
      <c r="B5821" s="89"/>
      <c r="C5821" s="262" t="s">
        <v>734</v>
      </c>
      <c r="D5821" s="84">
        <v>43651</v>
      </c>
      <c r="E5821" s="85" t="s">
        <v>10414</v>
      </c>
      <c r="F5821" s="85" t="s">
        <v>15</v>
      </c>
      <c r="G5821" s="85">
        <v>1084317</v>
      </c>
      <c r="H5821" s="89"/>
      <c r="I5821" s="263" t="s">
        <v>11950</v>
      </c>
      <c r="J5821" s="89"/>
      <c r="K5821" s="89"/>
      <c r="L5821" s="89"/>
      <c r="M5821" s="89"/>
      <c r="N5821" s="264">
        <v>50</v>
      </c>
      <c r="O5821" s="264">
        <v>0</v>
      </c>
      <c r="P5821" s="89" t="s">
        <v>670</v>
      </c>
    </row>
    <row r="5822" spans="1:16" ht="63.75" hidden="1">
      <c r="A5822" s="261">
        <v>10</v>
      </c>
      <c r="B5822" s="89"/>
      <c r="C5822" s="262" t="s">
        <v>41</v>
      </c>
      <c r="D5822" s="84">
        <v>43654</v>
      </c>
      <c r="E5822" s="85" t="s">
        <v>10415</v>
      </c>
      <c r="F5822" s="85" t="s">
        <v>6</v>
      </c>
      <c r="G5822" s="85">
        <v>1084981</v>
      </c>
      <c r="H5822" s="89"/>
      <c r="I5822" s="263" t="s">
        <v>11951</v>
      </c>
      <c r="J5822" s="89"/>
      <c r="K5822" s="89"/>
      <c r="L5822" s="89"/>
      <c r="M5822" s="89"/>
      <c r="N5822" s="264">
        <v>0</v>
      </c>
      <c r="O5822" s="264">
        <v>92304.320000000007</v>
      </c>
      <c r="P5822" s="89" t="s">
        <v>670</v>
      </c>
    </row>
    <row r="5823" spans="1:16" ht="63.75" hidden="1">
      <c r="A5823" s="261">
        <v>10</v>
      </c>
      <c r="B5823" s="89"/>
      <c r="C5823" s="262" t="s">
        <v>41</v>
      </c>
      <c r="D5823" s="84">
        <v>43654</v>
      </c>
      <c r="E5823" s="85" t="s">
        <v>10416</v>
      </c>
      <c r="F5823" s="85" t="s">
        <v>6</v>
      </c>
      <c r="G5823" s="85">
        <v>1084983</v>
      </c>
      <c r="H5823" s="89"/>
      <c r="I5823" s="263" t="s">
        <v>11952</v>
      </c>
      <c r="J5823" s="89"/>
      <c r="K5823" s="89"/>
      <c r="L5823" s="89"/>
      <c r="M5823" s="89"/>
      <c r="N5823" s="264">
        <v>0</v>
      </c>
      <c r="O5823" s="264">
        <v>12214.23</v>
      </c>
      <c r="P5823" s="89" t="s">
        <v>670</v>
      </c>
    </row>
    <row r="5824" spans="1:16" ht="51" hidden="1">
      <c r="A5824" s="261">
        <v>340</v>
      </c>
      <c r="B5824" s="89"/>
      <c r="C5824" s="262" t="s">
        <v>147</v>
      </c>
      <c r="D5824" s="84">
        <v>43654</v>
      </c>
      <c r="E5824" s="85" t="s">
        <v>10417</v>
      </c>
      <c r="F5824" s="85" t="s">
        <v>6</v>
      </c>
      <c r="G5824" s="85">
        <v>1084989</v>
      </c>
      <c r="H5824" s="89"/>
      <c r="I5824" s="263" t="s">
        <v>11953</v>
      </c>
      <c r="J5824" s="89"/>
      <c r="K5824" s="89"/>
      <c r="L5824" s="89"/>
      <c r="M5824" s="89"/>
      <c r="N5824" s="264">
        <v>0</v>
      </c>
      <c r="O5824" s="264">
        <v>43406.65</v>
      </c>
      <c r="P5824" s="89" t="s">
        <v>670</v>
      </c>
    </row>
    <row r="5825" spans="1:16" ht="51" hidden="1">
      <c r="A5825" s="261">
        <v>513</v>
      </c>
      <c r="B5825" s="89"/>
      <c r="C5825" s="262" t="s">
        <v>171</v>
      </c>
      <c r="D5825" s="84">
        <v>43654</v>
      </c>
      <c r="E5825" s="85" t="s">
        <v>10418</v>
      </c>
      <c r="F5825" s="85" t="s">
        <v>15</v>
      </c>
      <c r="G5825" s="85">
        <v>1084988</v>
      </c>
      <c r="H5825" s="89"/>
      <c r="I5825" s="263" t="s">
        <v>11954</v>
      </c>
      <c r="J5825" s="89"/>
      <c r="K5825" s="89"/>
      <c r="L5825" s="89"/>
      <c r="M5825" s="89"/>
      <c r="N5825" s="264">
        <v>50</v>
      </c>
      <c r="O5825" s="264">
        <v>0</v>
      </c>
      <c r="P5825" s="89" t="s">
        <v>670</v>
      </c>
    </row>
    <row r="5826" spans="1:16" ht="51" hidden="1">
      <c r="A5826" s="261">
        <v>340</v>
      </c>
      <c r="B5826" s="89"/>
      <c r="C5826" s="262" t="s">
        <v>147</v>
      </c>
      <c r="D5826" s="84">
        <v>43654</v>
      </c>
      <c r="E5826" s="85" t="s">
        <v>10419</v>
      </c>
      <c r="F5826" s="85" t="s">
        <v>15</v>
      </c>
      <c r="G5826" s="85">
        <v>1084990</v>
      </c>
      <c r="H5826" s="89"/>
      <c r="I5826" s="263" t="s">
        <v>11955</v>
      </c>
      <c r="J5826" s="89"/>
      <c r="K5826" s="89"/>
      <c r="L5826" s="89"/>
      <c r="M5826" s="89"/>
      <c r="N5826" s="264">
        <v>50</v>
      </c>
      <c r="O5826" s="264">
        <v>0</v>
      </c>
      <c r="P5826" s="89" t="s">
        <v>670</v>
      </c>
    </row>
    <row r="5827" spans="1:16" ht="63.75" hidden="1">
      <c r="A5827" s="261">
        <v>513</v>
      </c>
      <c r="B5827" s="89"/>
      <c r="C5827" s="262" t="s">
        <v>171</v>
      </c>
      <c r="D5827" s="84">
        <v>43654</v>
      </c>
      <c r="E5827" s="85" t="s">
        <v>10420</v>
      </c>
      <c r="F5827" s="85" t="s">
        <v>15</v>
      </c>
      <c r="G5827" s="85">
        <v>1084992</v>
      </c>
      <c r="H5827" s="89"/>
      <c r="I5827" s="263" t="s">
        <v>7122</v>
      </c>
      <c r="J5827" s="89"/>
      <c r="K5827" s="89"/>
      <c r="L5827" s="89"/>
      <c r="M5827" s="89"/>
      <c r="N5827" s="264">
        <v>50</v>
      </c>
      <c r="O5827" s="264">
        <v>0</v>
      </c>
      <c r="P5827" s="89" t="s">
        <v>670</v>
      </c>
    </row>
    <row r="5828" spans="1:16" ht="51" hidden="1">
      <c r="A5828" s="261">
        <v>513</v>
      </c>
      <c r="B5828" s="89"/>
      <c r="C5828" s="262" t="s">
        <v>171</v>
      </c>
      <c r="D5828" s="84">
        <v>43654</v>
      </c>
      <c r="E5828" s="85" t="s">
        <v>10421</v>
      </c>
      <c r="F5828" s="85" t="s">
        <v>15</v>
      </c>
      <c r="G5828" s="85">
        <v>1084994</v>
      </c>
      <c r="H5828" s="89"/>
      <c r="I5828" s="263" t="s">
        <v>746</v>
      </c>
      <c r="J5828" s="89"/>
      <c r="K5828" s="89"/>
      <c r="L5828" s="89"/>
      <c r="M5828" s="89"/>
      <c r="N5828" s="264">
        <v>50</v>
      </c>
      <c r="O5828" s="264">
        <v>0</v>
      </c>
      <c r="P5828" s="89" t="s">
        <v>670</v>
      </c>
    </row>
    <row r="5829" spans="1:16" ht="51" hidden="1">
      <c r="A5829" s="261">
        <v>513</v>
      </c>
      <c r="B5829" s="89"/>
      <c r="C5829" s="262" t="s">
        <v>171</v>
      </c>
      <c r="D5829" s="84">
        <v>43654</v>
      </c>
      <c r="E5829" s="85" t="s">
        <v>10422</v>
      </c>
      <c r="F5829" s="85" t="s">
        <v>15</v>
      </c>
      <c r="G5829" s="85">
        <v>1084996</v>
      </c>
      <c r="H5829" s="89"/>
      <c r="I5829" s="263" t="s">
        <v>11956</v>
      </c>
      <c r="J5829" s="89"/>
      <c r="K5829" s="89"/>
      <c r="L5829" s="89"/>
      <c r="M5829" s="89"/>
      <c r="N5829" s="264">
        <v>50</v>
      </c>
      <c r="O5829" s="264">
        <v>0</v>
      </c>
      <c r="P5829" s="89" t="s">
        <v>670</v>
      </c>
    </row>
    <row r="5830" spans="1:16" ht="51" hidden="1">
      <c r="A5830" s="261">
        <v>513</v>
      </c>
      <c r="B5830" s="89"/>
      <c r="C5830" s="262" t="s">
        <v>171</v>
      </c>
      <c r="D5830" s="84">
        <v>43654</v>
      </c>
      <c r="E5830" s="85" t="s">
        <v>10423</v>
      </c>
      <c r="F5830" s="85" t="s">
        <v>15</v>
      </c>
      <c r="G5830" s="85">
        <v>1084998</v>
      </c>
      <c r="H5830" s="89"/>
      <c r="I5830" s="263" t="s">
        <v>11957</v>
      </c>
      <c r="J5830" s="89"/>
      <c r="K5830" s="89"/>
      <c r="L5830" s="89"/>
      <c r="M5830" s="89"/>
      <c r="N5830" s="264">
        <v>50</v>
      </c>
      <c r="O5830" s="264">
        <v>0</v>
      </c>
      <c r="P5830" s="89" t="s">
        <v>670</v>
      </c>
    </row>
    <row r="5831" spans="1:16" ht="76.5" hidden="1">
      <c r="A5831" s="261">
        <v>16</v>
      </c>
      <c r="B5831" s="89"/>
      <c r="C5831" s="262" t="s">
        <v>43</v>
      </c>
      <c r="D5831" s="84">
        <v>43654</v>
      </c>
      <c r="E5831" s="85" t="s">
        <v>10424</v>
      </c>
      <c r="F5831" s="85" t="s">
        <v>629</v>
      </c>
      <c r="G5831" s="85">
        <v>8468</v>
      </c>
      <c r="H5831" s="89"/>
      <c r="I5831" s="263" t="s">
        <v>11958</v>
      </c>
      <c r="J5831" s="89"/>
      <c r="K5831" s="89"/>
      <c r="L5831" s="89"/>
      <c r="M5831" s="89"/>
      <c r="N5831" s="264">
        <v>5890.97</v>
      </c>
      <c r="O5831" s="264">
        <v>0</v>
      </c>
      <c r="P5831" s="89" t="s">
        <v>670</v>
      </c>
    </row>
    <row r="5832" spans="1:16" ht="63.75" hidden="1">
      <c r="A5832" s="261">
        <v>10</v>
      </c>
      <c r="B5832" s="89"/>
      <c r="C5832" s="262" t="s">
        <v>41</v>
      </c>
      <c r="D5832" s="84">
        <v>43654</v>
      </c>
      <c r="E5832" s="85" t="s">
        <v>10425</v>
      </c>
      <c r="F5832" s="85" t="s">
        <v>15</v>
      </c>
      <c r="G5832" s="85">
        <v>1084982</v>
      </c>
      <c r="H5832" s="89"/>
      <c r="I5832" s="263" t="s">
        <v>11959</v>
      </c>
      <c r="J5832" s="89"/>
      <c r="K5832" s="89"/>
      <c r="L5832" s="89"/>
      <c r="M5832" s="89"/>
      <c r="N5832" s="264">
        <v>50</v>
      </c>
      <c r="O5832" s="264">
        <v>0</v>
      </c>
      <c r="P5832" s="89" t="s">
        <v>670</v>
      </c>
    </row>
    <row r="5833" spans="1:16" ht="63.75" hidden="1">
      <c r="A5833" s="261">
        <v>10</v>
      </c>
      <c r="B5833" s="89"/>
      <c r="C5833" s="262" t="s">
        <v>41</v>
      </c>
      <c r="D5833" s="84">
        <v>43654</v>
      </c>
      <c r="E5833" s="85" t="s">
        <v>10426</v>
      </c>
      <c r="F5833" s="85" t="s">
        <v>15</v>
      </c>
      <c r="G5833" s="85">
        <v>1084984</v>
      </c>
      <c r="H5833" s="89"/>
      <c r="I5833" s="263" t="s">
        <v>11960</v>
      </c>
      <c r="J5833" s="89"/>
      <c r="K5833" s="89"/>
      <c r="L5833" s="89"/>
      <c r="M5833" s="89"/>
      <c r="N5833" s="264">
        <v>50</v>
      </c>
      <c r="O5833" s="264">
        <v>0</v>
      </c>
      <c r="P5833" s="89" t="s">
        <v>670</v>
      </c>
    </row>
    <row r="5834" spans="1:16" ht="63.75" hidden="1">
      <c r="A5834" s="261">
        <v>10</v>
      </c>
      <c r="B5834" s="89"/>
      <c r="C5834" s="262" t="s">
        <v>41</v>
      </c>
      <c r="D5834" s="84">
        <v>43654</v>
      </c>
      <c r="E5834" s="85" t="s">
        <v>10427</v>
      </c>
      <c r="F5834" s="85" t="s">
        <v>6</v>
      </c>
      <c r="G5834" s="85">
        <v>1085134</v>
      </c>
      <c r="H5834" s="89"/>
      <c r="I5834" s="263" t="s">
        <v>11961</v>
      </c>
      <c r="J5834" s="89"/>
      <c r="K5834" s="89"/>
      <c r="L5834" s="89"/>
      <c r="M5834" s="89"/>
      <c r="N5834" s="264">
        <v>0</v>
      </c>
      <c r="O5834" s="264">
        <v>63077.7</v>
      </c>
      <c r="P5834" s="89" t="s">
        <v>670</v>
      </c>
    </row>
    <row r="5835" spans="1:16" ht="63.75" hidden="1">
      <c r="A5835" s="261">
        <v>10</v>
      </c>
      <c r="B5835" s="89"/>
      <c r="C5835" s="262" t="s">
        <v>41</v>
      </c>
      <c r="D5835" s="84">
        <v>43654</v>
      </c>
      <c r="E5835" s="85" t="s">
        <v>10428</v>
      </c>
      <c r="F5835" s="85" t="s">
        <v>15</v>
      </c>
      <c r="G5835" s="85">
        <v>1085135</v>
      </c>
      <c r="H5835" s="89"/>
      <c r="I5835" s="263" t="s">
        <v>11962</v>
      </c>
      <c r="J5835" s="89"/>
      <c r="K5835" s="89"/>
      <c r="L5835" s="89"/>
      <c r="M5835" s="89"/>
      <c r="N5835" s="264">
        <v>50</v>
      </c>
      <c r="O5835" s="264">
        <v>0</v>
      </c>
      <c r="P5835" s="89" t="s">
        <v>670</v>
      </c>
    </row>
    <row r="5836" spans="1:16" ht="76.5" hidden="1">
      <c r="A5836" s="261">
        <v>25</v>
      </c>
      <c r="B5836" s="89"/>
      <c r="C5836" s="262" t="s">
        <v>45</v>
      </c>
      <c r="D5836" s="84">
        <v>43654</v>
      </c>
      <c r="E5836" s="85" t="s">
        <v>10429</v>
      </c>
      <c r="F5836" s="85" t="s">
        <v>671</v>
      </c>
      <c r="G5836" s="85">
        <v>566315</v>
      </c>
      <c r="H5836" s="89"/>
      <c r="I5836" s="263" t="s">
        <v>9084</v>
      </c>
      <c r="J5836" s="89"/>
      <c r="K5836" s="89"/>
      <c r="L5836" s="89"/>
      <c r="M5836" s="89"/>
      <c r="N5836" s="264">
        <v>675459.75</v>
      </c>
      <c r="O5836" s="264">
        <v>0</v>
      </c>
      <c r="P5836" s="89" t="s">
        <v>670</v>
      </c>
    </row>
    <row r="5837" spans="1:16" ht="76.5" hidden="1">
      <c r="A5837" s="261">
        <v>25</v>
      </c>
      <c r="B5837" s="89"/>
      <c r="C5837" s="262" t="s">
        <v>45</v>
      </c>
      <c r="D5837" s="84">
        <v>43654</v>
      </c>
      <c r="E5837" s="85" t="s">
        <v>10429</v>
      </c>
      <c r="F5837" s="85" t="s">
        <v>671</v>
      </c>
      <c r="G5837" s="85">
        <v>566370</v>
      </c>
      <c r="H5837" s="89"/>
      <c r="I5837" s="263" t="s">
        <v>11963</v>
      </c>
      <c r="J5837" s="89"/>
      <c r="K5837" s="89"/>
      <c r="L5837" s="89"/>
      <c r="M5837" s="89"/>
      <c r="N5837" s="264">
        <v>23476.41</v>
      </c>
      <c r="O5837" s="264">
        <v>0</v>
      </c>
      <c r="P5837" s="89" t="s">
        <v>670</v>
      </c>
    </row>
    <row r="5838" spans="1:16" ht="76.5" hidden="1">
      <c r="A5838" s="261">
        <v>25</v>
      </c>
      <c r="B5838" s="89"/>
      <c r="C5838" s="262" t="s">
        <v>45</v>
      </c>
      <c r="D5838" s="84">
        <v>43654</v>
      </c>
      <c r="E5838" s="85" t="s">
        <v>10429</v>
      </c>
      <c r="F5838" s="85" t="s">
        <v>671</v>
      </c>
      <c r="G5838" s="85">
        <v>566368</v>
      </c>
      <c r="H5838" s="89"/>
      <c r="I5838" s="263" t="s">
        <v>11964</v>
      </c>
      <c r="J5838" s="89"/>
      <c r="K5838" s="89"/>
      <c r="L5838" s="89"/>
      <c r="M5838" s="89"/>
      <c r="N5838" s="264">
        <v>51033.27</v>
      </c>
      <c r="O5838" s="264">
        <v>0</v>
      </c>
      <c r="P5838" s="89" t="s">
        <v>670</v>
      </c>
    </row>
    <row r="5839" spans="1:16" ht="63.75" hidden="1">
      <c r="A5839" s="261">
        <v>10</v>
      </c>
      <c r="B5839" s="89"/>
      <c r="C5839" s="262" t="s">
        <v>41</v>
      </c>
      <c r="D5839" s="84">
        <v>43654</v>
      </c>
      <c r="E5839" s="85" t="s">
        <v>10430</v>
      </c>
      <c r="F5839" s="85" t="s">
        <v>6</v>
      </c>
      <c r="G5839" s="85">
        <v>1085620</v>
      </c>
      <c r="H5839" s="89"/>
      <c r="I5839" s="263" t="s">
        <v>11965</v>
      </c>
      <c r="J5839" s="89"/>
      <c r="K5839" s="89"/>
      <c r="L5839" s="89"/>
      <c r="M5839" s="89"/>
      <c r="N5839" s="264">
        <v>0</v>
      </c>
      <c r="O5839" s="264">
        <v>67090.8</v>
      </c>
      <c r="P5839" s="89" t="s">
        <v>670</v>
      </c>
    </row>
    <row r="5840" spans="1:16" ht="63.75" hidden="1">
      <c r="A5840" s="261">
        <v>10</v>
      </c>
      <c r="B5840" s="89"/>
      <c r="C5840" s="262" t="s">
        <v>41</v>
      </c>
      <c r="D5840" s="84">
        <v>43654</v>
      </c>
      <c r="E5840" s="85" t="s">
        <v>10431</v>
      </c>
      <c r="F5840" s="85" t="s">
        <v>6</v>
      </c>
      <c r="G5840" s="85">
        <v>1085622</v>
      </c>
      <c r="H5840" s="89"/>
      <c r="I5840" s="263" t="s">
        <v>11966</v>
      </c>
      <c r="J5840" s="89"/>
      <c r="K5840" s="89"/>
      <c r="L5840" s="89"/>
      <c r="M5840" s="89"/>
      <c r="N5840" s="264">
        <v>0</v>
      </c>
      <c r="O5840" s="264">
        <v>155138.9</v>
      </c>
      <c r="P5840" s="89" t="s">
        <v>670</v>
      </c>
    </row>
    <row r="5841" spans="1:16" ht="76.5" hidden="1">
      <c r="A5841" s="261" t="s">
        <v>556</v>
      </c>
      <c r="B5841" s="89"/>
      <c r="C5841" s="262" t="s">
        <v>616</v>
      </c>
      <c r="D5841" s="84">
        <v>43654</v>
      </c>
      <c r="E5841" s="85" t="s">
        <v>10432</v>
      </c>
      <c r="F5841" s="85" t="s">
        <v>671</v>
      </c>
      <c r="G5841" s="85">
        <v>572446</v>
      </c>
      <c r="H5841" s="89"/>
      <c r="I5841" s="263" t="s">
        <v>11967</v>
      </c>
      <c r="J5841" s="89"/>
      <c r="K5841" s="89"/>
      <c r="L5841" s="89"/>
      <c r="M5841" s="89"/>
      <c r="N5841" s="264">
        <v>0</v>
      </c>
      <c r="O5841" s="264">
        <v>1197947</v>
      </c>
      <c r="P5841" s="89" t="s">
        <v>670</v>
      </c>
    </row>
    <row r="5842" spans="1:16" ht="76.5" hidden="1">
      <c r="A5842" s="261" t="s">
        <v>556</v>
      </c>
      <c r="B5842" s="89"/>
      <c r="C5842" s="262" t="s">
        <v>616</v>
      </c>
      <c r="D5842" s="84">
        <v>43654</v>
      </c>
      <c r="E5842" s="85" t="s">
        <v>10433</v>
      </c>
      <c r="F5842" s="85" t="s">
        <v>671</v>
      </c>
      <c r="G5842" s="85">
        <v>572447</v>
      </c>
      <c r="H5842" s="89"/>
      <c r="I5842" s="263" t="s">
        <v>11968</v>
      </c>
      <c r="J5842" s="89"/>
      <c r="K5842" s="89"/>
      <c r="L5842" s="89"/>
      <c r="M5842" s="89"/>
      <c r="N5842" s="264">
        <v>0</v>
      </c>
      <c r="O5842" s="264">
        <v>32145</v>
      </c>
      <c r="P5842" s="89" t="s">
        <v>670</v>
      </c>
    </row>
    <row r="5843" spans="1:16" ht="76.5" hidden="1">
      <c r="A5843" s="261" t="s">
        <v>557</v>
      </c>
      <c r="B5843" s="89"/>
      <c r="C5843" s="262" t="s">
        <v>777</v>
      </c>
      <c r="D5843" s="84">
        <v>43654</v>
      </c>
      <c r="E5843" s="85" t="s">
        <v>10434</v>
      </c>
      <c r="F5843" s="85" t="s">
        <v>6</v>
      </c>
      <c r="G5843" s="85">
        <v>1141901</v>
      </c>
      <c r="H5843" s="89"/>
      <c r="I5843" s="263" t="s">
        <v>11969</v>
      </c>
      <c r="J5843" s="89"/>
      <c r="K5843" s="89"/>
      <c r="L5843" s="89"/>
      <c r="M5843" s="89"/>
      <c r="N5843" s="264">
        <v>0</v>
      </c>
      <c r="O5843" s="264">
        <v>150000</v>
      </c>
      <c r="P5843" s="89" t="s">
        <v>670</v>
      </c>
    </row>
    <row r="5844" spans="1:16" ht="63.75" hidden="1">
      <c r="A5844" s="261">
        <v>46</v>
      </c>
      <c r="B5844" s="89"/>
      <c r="C5844" s="262" t="s">
        <v>48</v>
      </c>
      <c r="D5844" s="84">
        <v>43654</v>
      </c>
      <c r="E5844" s="85" t="s">
        <v>10435</v>
      </c>
      <c r="F5844" s="85" t="s">
        <v>6</v>
      </c>
      <c r="G5844" s="85">
        <v>1142012</v>
      </c>
      <c r="H5844" s="89"/>
      <c r="I5844" s="263" t="s">
        <v>11970</v>
      </c>
      <c r="J5844" s="89"/>
      <c r="K5844" s="89"/>
      <c r="L5844" s="89"/>
      <c r="M5844" s="89"/>
      <c r="N5844" s="264">
        <v>0</v>
      </c>
      <c r="O5844" s="264">
        <v>2578089</v>
      </c>
      <c r="P5844" s="89" t="s">
        <v>670</v>
      </c>
    </row>
    <row r="5845" spans="1:16" ht="63.75" hidden="1">
      <c r="A5845" s="261">
        <v>46</v>
      </c>
      <c r="B5845" s="89"/>
      <c r="C5845" s="262" t="s">
        <v>48</v>
      </c>
      <c r="D5845" s="84">
        <v>43654</v>
      </c>
      <c r="E5845" s="85" t="s">
        <v>10436</v>
      </c>
      <c r="F5845" s="85" t="s">
        <v>6</v>
      </c>
      <c r="G5845" s="85">
        <v>1142015</v>
      </c>
      <c r="H5845" s="89"/>
      <c r="I5845" s="263" t="s">
        <v>11971</v>
      </c>
      <c r="J5845" s="89"/>
      <c r="K5845" s="89"/>
      <c r="L5845" s="89"/>
      <c r="M5845" s="89"/>
      <c r="N5845" s="264">
        <v>0</v>
      </c>
      <c r="O5845" s="264">
        <v>8873452</v>
      </c>
      <c r="P5845" s="89" t="s">
        <v>670</v>
      </c>
    </row>
    <row r="5846" spans="1:16" ht="102" hidden="1">
      <c r="A5846" s="261" t="s">
        <v>556</v>
      </c>
      <c r="B5846" s="89"/>
      <c r="C5846" s="262" t="s">
        <v>616</v>
      </c>
      <c r="D5846" s="84">
        <v>43654</v>
      </c>
      <c r="E5846" s="85" t="s">
        <v>10437</v>
      </c>
      <c r="F5846" s="85" t="s">
        <v>6</v>
      </c>
      <c r="G5846" s="85">
        <v>958803</v>
      </c>
      <c r="H5846" s="89"/>
      <c r="I5846" s="263" t="s">
        <v>11972</v>
      </c>
      <c r="J5846" s="89"/>
      <c r="K5846" s="89"/>
      <c r="L5846" s="89"/>
      <c r="M5846" s="89"/>
      <c r="N5846" s="264">
        <v>0</v>
      </c>
      <c r="O5846" s="264">
        <v>7523.85</v>
      </c>
      <c r="P5846" s="89" t="s">
        <v>670</v>
      </c>
    </row>
    <row r="5847" spans="1:16" ht="89.25" hidden="1">
      <c r="A5847" s="261" t="s">
        <v>556</v>
      </c>
      <c r="B5847" s="89"/>
      <c r="C5847" s="262" t="s">
        <v>616</v>
      </c>
      <c r="D5847" s="84">
        <v>43654</v>
      </c>
      <c r="E5847" s="85" t="s">
        <v>10438</v>
      </c>
      <c r="F5847" s="85" t="s">
        <v>6</v>
      </c>
      <c r="G5847" s="85">
        <v>958803</v>
      </c>
      <c r="H5847" s="89"/>
      <c r="I5847" s="263" t="s">
        <v>11973</v>
      </c>
      <c r="J5847" s="89"/>
      <c r="K5847" s="89"/>
      <c r="L5847" s="89"/>
      <c r="M5847" s="89"/>
      <c r="N5847" s="264">
        <v>0</v>
      </c>
      <c r="O5847" s="264">
        <v>4091.7</v>
      </c>
      <c r="P5847" s="89" t="s">
        <v>670</v>
      </c>
    </row>
    <row r="5848" spans="1:16" ht="89.25" hidden="1">
      <c r="A5848" s="261" t="s">
        <v>556</v>
      </c>
      <c r="B5848" s="89"/>
      <c r="C5848" s="262" t="s">
        <v>616</v>
      </c>
      <c r="D5848" s="84">
        <v>43654</v>
      </c>
      <c r="E5848" s="85" t="s">
        <v>10439</v>
      </c>
      <c r="F5848" s="85" t="s">
        <v>6</v>
      </c>
      <c r="G5848" s="85">
        <v>958803</v>
      </c>
      <c r="H5848" s="89"/>
      <c r="I5848" s="263" t="s">
        <v>11974</v>
      </c>
      <c r="J5848" s="89"/>
      <c r="K5848" s="89"/>
      <c r="L5848" s="89"/>
      <c r="M5848" s="89"/>
      <c r="N5848" s="264">
        <v>0</v>
      </c>
      <c r="O5848" s="264">
        <v>1217.19</v>
      </c>
      <c r="P5848" s="89" t="s">
        <v>670</v>
      </c>
    </row>
    <row r="5849" spans="1:16" ht="102" hidden="1">
      <c r="A5849" s="261" t="s">
        <v>556</v>
      </c>
      <c r="B5849" s="89"/>
      <c r="C5849" s="262" t="s">
        <v>616</v>
      </c>
      <c r="D5849" s="84">
        <v>43654</v>
      </c>
      <c r="E5849" s="85" t="s">
        <v>10440</v>
      </c>
      <c r="F5849" s="85" t="s">
        <v>6</v>
      </c>
      <c r="G5849" s="85">
        <v>958803</v>
      </c>
      <c r="H5849" s="89"/>
      <c r="I5849" s="263" t="s">
        <v>11975</v>
      </c>
      <c r="J5849" s="89"/>
      <c r="K5849" s="89"/>
      <c r="L5849" s="89"/>
      <c r="M5849" s="89"/>
      <c r="N5849" s="264">
        <v>0</v>
      </c>
      <c r="O5849" s="264">
        <v>806.62</v>
      </c>
      <c r="P5849" s="89" t="s">
        <v>670</v>
      </c>
    </row>
    <row r="5850" spans="1:16" ht="63.75" hidden="1">
      <c r="A5850" s="261">
        <v>10</v>
      </c>
      <c r="B5850" s="89"/>
      <c r="C5850" s="262" t="s">
        <v>41</v>
      </c>
      <c r="D5850" s="84">
        <v>43654</v>
      </c>
      <c r="E5850" s="85" t="s">
        <v>10441</v>
      </c>
      <c r="F5850" s="85" t="s">
        <v>15</v>
      </c>
      <c r="G5850" s="85">
        <v>1085621</v>
      </c>
      <c r="H5850" s="89"/>
      <c r="I5850" s="263" t="s">
        <v>11976</v>
      </c>
      <c r="J5850" s="89"/>
      <c r="K5850" s="89"/>
      <c r="L5850" s="89"/>
      <c r="M5850" s="89"/>
      <c r="N5850" s="264">
        <v>50</v>
      </c>
      <c r="O5850" s="264">
        <v>0</v>
      </c>
      <c r="P5850" s="89" t="s">
        <v>670</v>
      </c>
    </row>
    <row r="5851" spans="1:16" ht="51" hidden="1">
      <c r="A5851" s="261">
        <v>513</v>
      </c>
      <c r="B5851" s="89"/>
      <c r="C5851" s="262" t="s">
        <v>171</v>
      </c>
      <c r="D5851" s="84">
        <v>43654</v>
      </c>
      <c r="E5851" s="85" t="s">
        <v>10442</v>
      </c>
      <c r="F5851" s="85" t="s">
        <v>15</v>
      </c>
      <c r="G5851" s="85">
        <v>1085625</v>
      </c>
      <c r="H5851" s="89"/>
      <c r="I5851" s="263" t="s">
        <v>11977</v>
      </c>
      <c r="J5851" s="89"/>
      <c r="K5851" s="89"/>
      <c r="L5851" s="89"/>
      <c r="M5851" s="89"/>
      <c r="N5851" s="264">
        <v>50</v>
      </c>
      <c r="O5851" s="264">
        <v>0</v>
      </c>
      <c r="P5851" s="89" t="s">
        <v>670</v>
      </c>
    </row>
    <row r="5852" spans="1:16" ht="51" hidden="1">
      <c r="A5852" s="261">
        <v>513</v>
      </c>
      <c r="B5852" s="89"/>
      <c r="C5852" s="262" t="s">
        <v>171</v>
      </c>
      <c r="D5852" s="84">
        <v>43654</v>
      </c>
      <c r="E5852" s="85" t="s">
        <v>10443</v>
      </c>
      <c r="F5852" s="85" t="s">
        <v>15</v>
      </c>
      <c r="G5852" s="85">
        <v>1085627</v>
      </c>
      <c r="H5852" s="89"/>
      <c r="I5852" s="263" t="s">
        <v>3219</v>
      </c>
      <c r="J5852" s="89"/>
      <c r="K5852" s="89"/>
      <c r="L5852" s="89"/>
      <c r="M5852" s="89"/>
      <c r="N5852" s="264">
        <v>50</v>
      </c>
      <c r="O5852" s="264">
        <v>0</v>
      </c>
      <c r="P5852" s="89" t="s">
        <v>670</v>
      </c>
    </row>
    <row r="5853" spans="1:16" ht="51" hidden="1">
      <c r="A5853" s="261">
        <v>513</v>
      </c>
      <c r="B5853" s="89"/>
      <c r="C5853" s="262" t="s">
        <v>171</v>
      </c>
      <c r="D5853" s="84">
        <v>43654</v>
      </c>
      <c r="E5853" s="85" t="s">
        <v>10444</v>
      </c>
      <c r="F5853" s="85" t="s">
        <v>15</v>
      </c>
      <c r="G5853" s="85">
        <v>1085764</v>
      </c>
      <c r="H5853" s="89"/>
      <c r="I5853" s="263" t="s">
        <v>11978</v>
      </c>
      <c r="J5853" s="89"/>
      <c r="K5853" s="89"/>
      <c r="L5853" s="89"/>
      <c r="M5853" s="89"/>
      <c r="N5853" s="264">
        <v>50</v>
      </c>
      <c r="O5853" s="264">
        <v>0</v>
      </c>
      <c r="P5853" s="89" t="s">
        <v>670</v>
      </c>
    </row>
    <row r="5854" spans="1:16" ht="89.25" hidden="1">
      <c r="A5854" s="261">
        <v>47</v>
      </c>
      <c r="B5854" s="89"/>
      <c r="C5854" s="262" t="s">
        <v>49</v>
      </c>
      <c r="D5854" s="84">
        <v>43654</v>
      </c>
      <c r="E5854" s="85" t="s">
        <v>10445</v>
      </c>
      <c r="F5854" s="85" t="s">
        <v>11</v>
      </c>
      <c r="G5854" s="85">
        <v>958768</v>
      </c>
      <c r="H5854" s="89"/>
      <c r="I5854" s="263" t="s">
        <v>11979</v>
      </c>
      <c r="J5854" s="89"/>
      <c r="K5854" s="89"/>
      <c r="L5854" s="89"/>
      <c r="M5854" s="89"/>
      <c r="N5854" s="264">
        <v>3596.96</v>
      </c>
      <c r="O5854" s="264">
        <v>0</v>
      </c>
      <c r="P5854" s="89" t="s">
        <v>670</v>
      </c>
    </row>
    <row r="5855" spans="1:16" ht="76.5" hidden="1">
      <c r="A5855" s="261">
        <v>683</v>
      </c>
      <c r="B5855" s="89"/>
      <c r="C5855" s="262" t="s">
        <v>1368</v>
      </c>
      <c r="D5855" s="84">
        <v>43654</v>
      </c>
      <c r="E5855" s="85" t="s">
        <v>10446</v>
      </c>
      <c r="F5855" s="85" t="s">
        <v>13</v>
      </c>
      <c r="G5855" s="85">
        <v>958784</v>
      </c>
      <c r="H5855" s="89"/>
      <c r="I5855" s="263" t="s">
        <v>11980</v>
      </c>
      <c r="J5855" s="89"/>
      <c r="K5855" s="89"/>
      <c r="L5855" s="89"/>
      <c r="M5855" s="89"/>
      <c r="N5855" s="264">
        <v>97.65</v>
      </c>
      <c r="O5855" s="264">
        <v>0</v>
      </c>
      <c r="P5855" s="89" t="s">
        <v>670</v>
      </c>
    </row>
    <row r="5856" spans="1:16" ht="89.25" hidden="1">
      <c r="A5856" s="261">
        <v>683</v>
      </c>
      <c r="B5856" s="89"/>
      <c r="C5856" s="262" t="s">
        <v>1368</v>
      </c>
      <c r="D5856" s="84">
        <v>43654</v>
      </c>
      <c r="E5856" s="85" t="s">
        <v>10447</v>
      </c>
      <c r="F5856" s="85" t="s">
        <v>11</v>
      </c>
      <c r="G5856" s="85">
        <v>958784</v>
      </c>
      <c r="H5856" s="89"/>
      <c r="I5856" s="263" t="s">
        <v>11981</v>
      </c>
      <c r="J5856" s="89"/>
      <c r="K5856" s="89"/>
      <c r="L5856" s="89"/>
      <c r="M5856" s="89"/>
      <c r="N5856" s="264">
        <v>50</v>
      </c>
      <c r="O5856" s="264">
        <v>0</v>
      </c>
      <c r="P5856" s="89" t="s">
        <v>670</v>
      </c>
    </row>
    <row r="5857" spans="1:16" ht="76.5" hidden="1">
      <c r="A5857" s="261">
        <v>683</v>
      </c>
      <c r="B5857" s="89"/>
      <c r="C5857" s="262" t="s">
        <v>1368</v>
      </c>
      <c r="D5857" s="84">
        <v>43654</v>
      </c>
      <c r="E5857" s="85" t="s">
        <v>10448</v>
      </c>
      <c r="F5857" s="85" t="s">
        <v>13</v>
      </c>
      <c r="G5857" s="85">
        <v>958785</v>
      </c>
      <c r="H5857" s="89"/>
      <c r="I5857" s="263" t="s">
        <v>11982</v>
      </c>
      <c r="J5857" s="89"/>
      <c r="K5857" s="89"/>
      <c r="L5857" s="89"/>
      <c r="M5857" s="89"/>
      <c r="N5857" s="264">
        <v>97.65</v>
      </c>
      <c r="O5857" s="264">
        <v>0</v>
      </c>
      <c r="P5857" s="89" t="s">
        <v>670</v>
      </c>
    </row>
    <row r="5858" spans="1:16" ht="89.25" hidden="1">
      <c r="A5858" s="261">
        <v>683</v>
      </c>
      <c r="B5858" s="89"/>
      <c r="C5858" s="262" t="s">
        <v>1368</v>
      </c>
      <c r="D5858" s="84">
        <v>43654</v>
      </c>
      <c r="E5858" s="85" t="s">
        <v>10449</v>
      </c>
      <c r="F5858" s="85" t="s">
        <v>11</v>
      </c>
      <c r="G5858" s="85">
        <v>958785</v>
      </c>
      <c r="H5858" s="89"/>
      <c r="I5858" s="263" t="s">
        <v>11983</v>
      </c>
      <c r="J5858" s="89"/>
      <c r="K5858" s="89"/>
      <c r="L5858" s="89"/>
      <c r="M5858" s="89"/>
      <c r="N5858" s="264">
        <v>50</v>
      </c>
      <c r="O5858" s="264">
        <v>0</v>
      </c>
      <c r="P5858" s="89" t="s">
        <v>670</v>
      </c>
    </row>
    <row r="5859" spans="1:16" ht="63.75" hidden="1">
      <c r="A5859" s="261">
        <v>16</v>
      </c>
      <c r="B5859" s="89"/>
      <c r="C5859" s="262" t="s">
        <v>43</v>
      </c>
      <c r="D5859" s="84">
        <v>43654</v>
      </c>
      <c r="E5859" s="85" t="s">
        <v>10450</v>
      </c>
      <c r="F5859" s="85" t="s">
        <v>13</v>
      </c>
      <c r="G5859" s="85">
        <v>958786</v>
      </c>
      <c r="H5859" s="89"/>
      <c r="I5859" s="263" t="s">
        <v>11984</v>
      </c>
      <c r="J5859" s="89"/>
      <c r="K5859" s="89"/>
      <c r="L5859" s="89"/>
      <c r="M5859" s="89"/>
      <c r="N5859" s="264">
        <v>78.09</v>
      </c>
      <c r="O5859" s="264">
        <v>0</v>
      </c>
      <c r="P5859" s="89" t="s">
        <v>670</v>
      </c>
    </row>
    <row r="5860" spans="1:16" ht="76.5" hidden="1">
      <c r="A5860" s="261">
        <v>16</v>
      </c>
      <c r="B5860" s="89"/>
      <c r="C5860" s="262" t="s">
        <v>43</v>
      </c>
      <c r="D5860" s="84">
        <v>43654</v>
      </c>
      <c r="E5860" s="85" t="s">
        <v>10451</v>
      </c>
      <c r="F5860" s="85" t="s">
        <v>11</v>
      </c>
      <c r="G5860" s="85">
        <v>958786</v>
      </c>
      <c r="H5860" s="89"/>
      <c r="I5860" s="263" t="s">
        <v>11985</v>
      </c>
      <c r="J5860" s="89"/>
      <c r="K5860" s="89"/>
      <c r="L5860" s="89"/>
      <c r="M5860" s="89"/>
      <c r="N5860" s="264">
        <v>50</v>
      </c>
      <c r="O5860" s="264">
        <v>0</v>
      </c>
      <c r="P5860" s="89" t="s">
        <v>670</v>
      </c>
    </row>
    <row r="5861" spans="1:16" ht="63.75" hidden="1">
      <c r="A5861" s="261">
        <v>117</v>
      </c>
      <c r="B5861" s="89"/>
      <c r="C5861" s="262" t="s">
        <v>62</v>
      </c>
      <c r="D5861" s="84">
        <v>43654</v>
      </c>
      <c r="E5861" s="85" t="s">
        <v>10452</v>
      </c>
      <c r="F5861" s="85" t="s">
        <v>11</v>
      </c>
      <c r="G5861" s="85">
        <v>958805</v>
      </c>
      <c r="H5861" s="89"/>
      <c r="I5861" s="263" t="s">
        <v>11986</v>
      </c>
      <c r="J5861" s="89"/>
      <c r="K5861" s="89"/>
      <c r="L5861" s="89"/>
      <c r="M5861" s="89"/>
      <c r="N5861" s="264">
        <v>50</v>
      </c>
      <c r="O5861" s="264">
        <v>0</v>
      </c>
      <c r="P5861" s="89" t="s">
        <v>670</v>
      </c>
    </row>
    <row r="5862" spans="1:16" ht="63.75" hidden="1">
      <c r="A5862" s="261">
        <v>513</v>
      </c>
      <c r="B5862" s="89"/>
      <c r="C5862" s="262" t="s">
        <v>171</v>
      </c>
      <c r="D5862" s="84">
        <v>43654</v>
      </c>
      <c r="E5862" s="85" t="s">
        <v>10453</v>
      </c>
      <c r="F5862" s="85" t="s">
        <v>11</v>
      </c>
      <c r="G5862" s="85">
        <v>958838</v>
      </c>
      <c r="H5862" s="89"/>
      <c r="I5862" s="263" t="s">
        <v>11987</v>
      </c>
      <c r="J5862" s="89"/>
      <c r="K5862" s="89"/>
      <c r="L5862" s="89"/>
      <c r="M5862" s="89"/>
      <c r="N5862" s="264">
        <v>50</v>
      </c>
      <c r="O5862" s="264">
        <v>0</v>
      </c>
      <c r="P5862" s="89" t="s">
        <v>670</v>
      </c>
    </row>
    <row r="5863" spans="1:16" ht="63.75" hidden="1">
      <c r="A5863" s="261">
        <v>10</v>
      </c>
      <c r="B5863" s="89"/>
      <c r="C5863" s="262" t="s">
        <v>41</v>
      </c>
      <c r="D5863" s="84">
        <v>43654</v>
      </c>
      <c r="E5863" s="85" t="s">
        <v>10454</v>
      </c>
      <c r="F5863" s="85" t="s">
        <v>15</v>
      </c>
      <c r="G5863" s="85">
        <v>1085623</v>
      </c>
      <c r="H5863" s="89"/>
      <c r="I5863" s="263" t="s">
        <v>11988</v>
      </c>
      <c r="J5863" s="89"/>
      <c r="K5863" s="89"/>
      <c r="L5863" s="89"/>
      <c r="M5863" s="89"/>
      <c r="N5863" s="264">
        <v>50</v>
      </c>
      <c r="O5863" s="264">
        <v>0</v>
      </c>
      <c r="P5863" s="89" t="s">
        <v>670</v>
      </c>
    </row>
    <row r="5864" spans="1:16" ht="51" hidden="1">
      <c r="A5864" s="261">
        <v>513</v>
      </c>
      <c r="B5864" s="89"/>
      <c r="C5864" s="262" t="s">
        <v>171</v>
      </c>
      <c r="D5864" s="84">
        <v>43654</v>
      </c>
      <c r="E5864" s="85" t="s">
        <v>10455</v>
      </c>
      <c r="F5864" s="85" t="s">
        <v>11</v>
      </c>
      <c r="G5864" s="85">
        <v>958845</v>
      </c>
      <c r="H5864" s="89"/>
      <c r="I5864" s="263" t="s">
        <v>11989</v>
      </c>
      <c r="J5864" s="89"/>
      <c r="K5864" s="89"/>
      <c r="L5864" s="89"/>
      <c r="M5864" s="89"/>
      <c r="N5864" s="264">
        <v>50</v>
      </c>
      <c r="O5864" s="264">
        <v>0</v>
      </c>
      <c r="P5864" s="89" t="s">
        <v>670</v>
      </c>
    </row>
    <row r="5865" spans="1:16" ht="76.5" hidden="1">
      <c r="A5865" s="261">
        <v>513</v>
      </c>
      <c r="B5865" s="89"/>
      <c r="C5865" s="262" t="s">
        <v>171</v>
      </c>
      <c r="D5865" s="84">
        <v>43654</v>
      </c>
      <c r="E5865" s="85" t="s">
        <v>10456</v>
      </c>
      <c r="F5865" s="85" t="s">
        <v>13</v>
      </c>
      <c r="G5865" s="85">
        <v>958854</v>
      </c>
      <c r="H5865" s="89"/>
      <c r="I5865" s="263" t="s">
        <v>11990</v>
      </c>
      <c r="J5865" s="89"/>
      <c r="K5865" s="89"/>
      <c r="L5865" s="89"/>
      <c r="M5865" s="89"/>
      <c r="N5865" s="264">
        <v>10279.86</v>
      </c>
      <c r="O5865" s="264">
        <v>0</v>
      </c>
      <c r="P5865" s="89" t="s">
        <v>670</v>
      </c>
    </row>
    <row r="5866" spans="1:16" ht="76.5" hidden="1">
      <c r="A5866" s="261">
        <v>132</v>
      </c>
      <c r="B5866" s="89"/>
      <c r="C5866" s="262" t="s">
        <v>68</v>
      </c>
      <c r="D5866" s="84">
        <v>43654</v>
      </c>
      <c r="E5866" s="85" t="s">
        <v>10457</v>
      </c>
      <c r="F5866" s="85" t="s">
        <v>13</v>
      </c>
      <c r="G5866" s="85">
        <v>958823</v>
      </c>
      <c r="H5866" s="89"/>
      <c r="I5866" s="263" t="s">
        <v>11991</v>
      </c>
      <c r="J5866" s="89"/>
      <c r="K5866" s="89"/>
      <c r="L5866" s="89"/>
      <c r="M5866" s="89"/>
      <c r="N5866" s="264">
        <v>4314142.25</v>
      </c>
      <c r="O5866" s="264">
        <v>0</v>
      </c>
      <c r="P5866" s="89" t="s">
        <v>670</v>
      </c>
    </row>
    <row r="5867" spans="1:16" ht="51" hidden="1">
      <c r="A5867" s="261">
        <v>132</v>
      </c>
      <c r="B5867" s="89"/>
      <c r="C5867" s="262" t="s">
        <v>68</v>
      </c>
      <c r="D5867" s="84">
        <v>43654</v>
      </c>
      <c r="E5867" s="85" t="s">
        <v>10458</v>
      </c>
      <c r="F5867" s="85" t="s">
        <v>11</v>
      </c>
      <c r="G5867" s="85">
        <v>958826</v>
      </c>
      <c r="H5867" s="89"/>
      <c r="I5867" s="263" t="s">
        <v>11992</v>
      </c>
      <c r="J5867" s="89"/>
      <c r="K5867" s="89"/>
      <c r="L5867" s="89"/>
      <c r="M5867" s="89"/>
      <c r="N5867" s="264">
        <v>50</v>
      </c>
      <c r="O5867" s="264">
        <v>0</v>
      </c>
      <c r="P5867" s="89" t="s">
        <v>670</v>
      </c>
    </row>
    <row r="5868" spans="1:16" ht="63.75" hidden="1">
      <c r="A5868" s="261">
        <v>132</v>
      </c>
      <c r="B5868" s="89"/>
      <c r="C5868" s="262" t="s">
        <v>68</v>
      </c>
      <c r="D5868" s="84">
        <v>43654</v>
      </c>
      <c r="E5868" s="85" t="s">
        <v>10459</v>
      </c>
      <c r="F5868" s="85" t="s">
        <v>11</v>
      </c>
      <c r="G5868" s="85">
        <v>958825</v>
      </c>
      <c r="H5868" s="89"/>
      <c r="I5868" s="263" t="s">
        <v>11993</v>
      </c>
      <c r="J5868" s="89"/>
      <c r="K5868" s="89"/>
      <c r="L5868" s="89"/>
      <c r="M5868" s="89"/>
      <c r="N5868" s="264">
        <v>62938.37</v>
      </c>
      <c r="O5868" s="264">
        <v>0</v>
      </c>
      <c r="P5868" s="89" t="s">
        <v>670</v>
      </c>
    </row>
    <row r="5869" spans="1:16" ht="63.75" hidden="1">
      <c r="A5869" s="261" t="s">
        <v>556</v>
      </c>
      <c r="B5869" s="89"/>
      <c r="C5869" s="262" t="s">
        <v>616</v>
      </c>
      <c r="D5869" s="84">
        <v>43655</v>
      </c>
      <c r="E5869" s="85" t="s">
        <v>10460</v>
      </c>
      <c r="F5869" s="85" t="s">
        <v>671</v>
      </c>
      <c r="G5869" s="85">
        <v>572443</v>
      </c>
      <c r="H5869" s="89"/>
      <c r="I5869" s="263" t="s">
        <v>11994</v>
      </c>
      <c r="J5869" s="89"/>
      <c r="K5869" s="89"/>
      <c r="L5869" s="89"/>
      <c r="M5869" s="89"/>
      <c r="N5869" s="264">
        <v>0</v>
      </c>
      <c r="O5869" s="264">
        <v>1449143.12</v>
      </c>
      <c r="P5869" s="89" t="s">
        <v>670</v>
      </c>
    </row>
    <row r="5870" spans="1:16" ht="51" hidden="1">
      <c r="A5870" s="261">
        <v>10</v>
      </c>
      <c r="B5870" s="89"/>
      <c r="C5870" s="262" t="s">
        <v>41</v>
      </c>
      <c r="D5870" s="84">
        <v>43655</v>
      </c>
      <c r="E5870" s="85" t="s">
        <v>10461</v>
      </c>
      <c r="F5870" s="85" t="s">
        <v>6</v>
      </c>
      <c r="G5870" s="85">
        <v>1086210</v>
      </c>
      <c r="H5870" s="89"/>
      <c r="I5870" s="263" t="s">
        <v>11995</v>
      </c>
      <c r="J5870" s="89"/>
      <c r="K5870" s="89"/>
      <c r="L5870" s="89"/>
      <c r="M5870" s="89"/>
      <c r="N5870" s="264">
        <v>0</v>
      </c>
      <c r="O5870" s="264">
        <v>155728.85999999999</v>
      </c>
      <c r="P5870" s="89" t="s">
        <v>670</v>
      </c>
    </row>
    <row r="5871" spans="1:16" ht="63.75" hidden="1">
      <c r="A5871" s="261">
        <v>10</v>
      </c>
      <c r="B5871" s="89"/>
      <c r="C5871" s="262" t="s">
        <v>41</v>
      </c>
      <c r="D5871" s="84">
        <v>43655</v>
      </c>
      <c r="E5871" s="85" t="s">
        <v>10462</v>
      </c>
      <c r="F5871" s="85" t="s">
        <v>6</v>
      </c>
      <c r="G5871" s="85">
        <v>1086214</v>
      </c>
      <c r="H5871" s="89"/>
      <c r="I5871" s="263" t="s">
        <v>11996</v>
      </c>
      <c r="J5871" s="89"/>
      <c r="K5871" s="89"/>
      <c r="L5871" s="89"/>
      <c r="M5871" s="89"/>
      <c r="N5871" s="264">
        <v>0</v>
      </c>
      <c r="O5871" s="264">
        <v>11353.85</v>
      </c>
      <c r="P5871" s="89" t="s">
        <v>670</v>
      </c>
    </row>
    <row r="5872" spans="1:16" ht="76.5" hidden="1">
      <c r="A5872" s="261">
        <v>10</v>
      </c>
      <c r="B5872" s="89"/>
      <c r="C5872" s="262" t="s">
        <v>41</v>
      </c>
      <c r="D5872" s="84">
        <v>43655</v>
      </c>
      <c r="E5872" s="85" t="s">
        <v>10463</v>
      </c>
      <c r="F5872" s="85" t="s">
        <v>6</v>
      </c>
      <c r="G5872" s="85">
        <v>1086338</v>
      </c>
      <c r="H5872" s="89"/>
      <c r="I5872" s="263" t="s">
        <v>11997</v>
      </c>
      <c r="J5872" s="89"/>
      <c r="K5872" s="89"/>
      <c r="L5872" s="89"/>
      <c r="M5872" s="89"/>
      <c r="N5872" s="264">
        <v>0</v>
      </c>
      <c r="O5872" s="264">
        <v>7015.72</v>
      </c>
      <c r="P5872" s="89" t="s">
        <v>670</v>
      </c>
    </row>
    <row r="5873" spans="1:16" ht="63.75" hidden="1">
      <c r="A5873" s="261">
        <v>10</v>
      </c>
      <c r="B5873" s="89"/>
      <c r="C5873" s="262" t="s">
        <v>41</v>
      </c>
      <c r="D5873" s="84">
        <v>43655</v>
      </c>
      <c r="E5873" s="85" t="s">
        <v>10464</v>
      </c>
      <c r="F5873" s="85" t="s">
        <v>6</v>
      </c>
      <c r="G5873" s="85">
        <v>1086340</v>
      </c>
      <c r="H5873" s="89"/>
      <c r="I5873" s="263" t="s">
        <v>11998</v>
      </c>
      <c r="J5873" s="89"/>
      <c r="K5873" s="89"/>
      <c r="L5873" s="89"/>
      <c r="M5873" s="89"/>
      <c r="N5873" s="264">
        <v>0</v>
      </c>
      <c r="O5873" s="264">
        <v>380462.46</v>
      </c>
      <c r="P5873" s="89" t="s">
        <v>670</v>
      </c>
    </row>
    <row r="5874" spans="1:16" ht="63.75" hidden="1">
      <c r="A5874" s="261">
        <v>10</v>
      </c>
      <c r="B5874" s="89"/>
      <c r="C5874" s="262" t="s">
        <v>41</v>
      </c>
      <c r="D5874" s="84">
        <v>43655</v>
      </c>
      <c r="E5874" s="85" t="s">
        <v>10465</v>
      </c>
      <c r="F5874" s="85" t="s">
        <v>6</v>
      </c>
      <c r="G5874" s="85">
        <v>1086342</v>
      </c>
      <c r="H5874" s="89"/>
      <c r="I5874" s="263" t="s">
        <v>11999</v>
      </c>
      <c r="J5874" s="89"/>
      <c r="K5874" s="89"/>
      <c r="L5874" s="89"/>
      <c r="M5874" s="89"/>
      <c r="N5874" s="264">
        <v>0</v>
      </c>
      <c r="O5874" s="264">
        <v>117237.4</v>
      </c>
      <c r="P5874" s="89" t="s">
        <v>670</v>
      </c>
    </row>
    <row r="5875" spans="1:16" ht="63.75" hidden="1">
      <c r="A5875" s="261">
        <v>10</v>
      </c>
      <c r="B5875" s="89"/>
      <c r="C5875" s="262" t="s">
        <v>41</v>
      </c>
      <c r="D5875" s="84">
        <v>43655</v>
      </c>
      <c r="E5875" s="85" t="s">
        <v>10466</v>
      </c>
      <c r="F5875" s="85" t="s">
        <v>6</v>
      </c>
      <c r="G5875" s="85">
        <v>1086344</v>
      </c>
      <c r="H5875" s="89"/>
      <c r="I5875" s="263" t="s">
        <v>12000</v>
      </c>
      <c r="J5875" s="89"/>
      <c r="K5875" s="89"/>
      <c r="L5875" s="89"/>
      <c r="M5875" s="89"/>
      <c r="N5875" s="264">
        <v>0</v>
      </c>
      <c r="O5875" s="264">
        <v>9500.07</v>
      </c>
      <c r="P5875" s="89" t="s">
        <v>670</v>
      </c>
    </row>
    <row r="5876" spans="1:16" ht="51" hidden="1">
      <c r="A5876" s="261">
        <v>10</v>
      </c>
      <c r="B5876" s="89"/>
      <c r="C5876" s="262" t="s">
        <v>41</v>
      </c>
      <c r="D5876" s="84">
        <v>43655</v>
      </c>
      <c r="E5876" s="85" t="s">
        <v>10467</v>
      </c>
      <c r="F5876" s="85" t="s">
        <v>15</v>
      </c>
      <c r="G5876" s="85">
        <v>1086211</v>
      </c>
      <c r="H5876" s="89"/>
      <c r="I5876" s="263" t="s">
        <v>12001</v>
      </c>
      <c r="J5876" s="89"/>
      <c r="K5876" s="89"/>
      <c r="L5876" s="89"/>
      <c r="M5876" s="89"/>
      <c r="N5876" s="264">
        <v>50</v>
      </c>
      <c r="O5876" s="264">
        <v>0</v>
      </c>
      <c r="P5876" s="89" t="s">
        <v>670</v>
      </c>
    </row>
    <row r="5877" spans="1:16" ht="63.75" hidden="1">
      <c r="A5877" s="261">
        <v>10</v>
      </c>
      <c r="B5877" s="89"/>
      <c r="C5877" s="262" t="s">
        <v>41</v>
      </c>
      <c r="D5877" s="84">
        <v>43655</v>
      </c>
      <c r="E5877" s="85" t="s">
        <v>10468</v>
      </c>
      <c r="F5877" s="85" t="s">
        <v>15</v>
      </c>
      <c r="G5877" s="85">
        <v>1086215</v>
      </c>
      <c r="H5877" s="89"/>
      <c r="I5877" s="263" t="s">
        <v>12002</v>
      </c>
      <c r="J5877" s="89"/>
      <c r="K5877" s="89"/>
      <c r="L5877" s="89"/>
      <c r="M5877" s="89"/>
      <c r="N5877" s="264">
        <v>50</v>
      </c>
      <c r="O5877" s="264">
        <v>0</v>
      </c>
      <c r="P5877" s="89" t="s">
        <v>670</v>
      </c>
    </row>
    <row r="5878" spans="1:16" ht="76.5" hidden="1">
      <c r="A5878" s="261">
        <v>10</v>
      </c>
      <c r="B5878" s="89"/>
      <c r="C5878" s="262" t="s">
        <v>41</v>
      </c>
      <c r="D5878" s="84">
        <v>43655</v>
      </c>
      <c r="E5878" s="85" t="s">
        <v>10469</v>
      </c>
      <c r="F5878" s="85" t="s">
        <v>15</v>
      </c>
      <c r="G5878" s="85">
        <v>1086339</v>
      </c>
      <c r="H5878" s="89"/>
      <c r="I5878" s="263" t="s">
        <v>12003</v>
      </c>
      <c r="J5878" s="89"/>
      <c r="K5878" s="89"/>
      <c r="L5878" s="89"/>
      <c r="M5878" s="89"/>
      <c r="N5878" s="264">
        <v>50</v>
      </c>
      <c r="O5878" s="264">
        <v>0</v>
      </c>
      <c r="P5878" s="89" t="s">
        <v>670</v>
      </c>
    </row>
    <row r="5879" spans="1:16" ht="63.75" hidden="1">
      <c r="A5879" s="261">
        <v>10</v>
      </c>
      <c r="B5879" s="89"/>
      <c r="C5879" s="262" t="s">
        <v>41</v>
      </c>
      <c r="D5879" s="84">
        <v>43655</v>
      </c>
      <c r="E5879" s="85" t="s">
        <v>10470</v>
      </c>
      <c r="F5879" s="85" t="s">
        <v>15</v>
      </c>
      <c r="G5879" s="85">
        <v>1086341</v>
      </c>
      <c r="H5879" s="89"/>
      <c r="I5879" s="263" t="s">
        <v>12004</v>
      </c>
      <c r="J5879" s="89"/>
      <c r="K5879" s="89"/>
      <c r="L5879" s="89"/>
      <c r="M5879" s="89"/>
      <c r="N5879" s="264">
        <v>50</v>
      </c>
      <c r="O5879" s="264">
        <v>0</v>
      </c>
      <c r="P5879" s="89" t="s">
        <v>670</v>
      </c>
    </row>
    <row r="5880" spans="1:16" ht="63.75" hidden="1">
      <c r="A5880" s="261">
        <v>10</v>
      </c>
      <c r="B5880" s="89"/>
      <c r="C5880" s="262" t="s">
        <v>41</v>
      </c>
      <c r="D5880" s="84">
        <v>43655</v>
      </c>
      <c r="E5880" s="85" t="s">
        <v>10471</v>
      </c>
      <c r="F5880" s="85" t="s">
        <v>15</v>
      </c>
      <c r="G5880" s="85">
        <v>1086343</v>
      </c>
      <c r="H5880" s="89"/>
      <c r="I5880" s="263" t="s">
        <v>12005</v>
      </c>
      <c r="J5880" s="89"/>
      <c r="K5880" s="89"/>
      <c r="L5880" s="89"/>
      <c r="M5880" s="89"/>
      <c r="N5880" s="264">
        <v>50</v>
      </c>
      <c r="O5880" s="264">
        <v>0</v>
      </c>
      <c r="P5880" s="89" t="s">
        <v>670</v>
      </c>
    </row>
    <row r="5881" spans="1:16" ht="63.75" hidden="1">
      <c r="A5881" s="261">
        <v>10</v>
      </c>
      <c r="B5881" s="89"/>
      <c r="C5881" s="262" t="s">
        <v>41</v>
      </c>
      <c r="D5881" s="84">
        <v>43655</v>
      </c>
      <c r="E5881" s="85" t="s">
        <v>10472</v>
      </c>
      <c r="F5881" s="85" t="s">
        <v>15</v>
      </c>
      <c r="G5881" s="85">
        <v>1086345</v>
      </c>
      <c r="H5881" s="89"/>
      <c r="I5881" s="263" t="s">
        <v>12006</v>
      </c>
      <c r="J5881" s="89"/>
      <c r="K5881" s="89"/>
      <c r="L5881" s="89"/>
      <c r="M5881" s="89"/>
      <c r="N5881" s="264">
        <v>50</v>
      </c>
      <c r="O5881" s="264">
        <v>0</v>
      </c>
      <c r="P5881" s="89" t="s">
        <v>670</v>
      </c>
    </row>
    <row r="5882" spans="1:16" ht="63.75" hidden="1">
      <c r="A5882" s="261" t="s">
        <v>559</v>
      </c>
      <c r="B5882" s="89"/>
      <c r="C5882" s="262" t="s">
        <v>759</v>
      </c>
      <c r="D5882" s="84">
        <v>43655</v>
      </c>
      <c r="E5882" s="85" t="s">
        <v>10473</v>
      </c>
      <c r="F5882" s="85" t="s">
        <v>6</v>
      </c>
      <c r="G5882" s="85">
        <v>1142176</v>
      </c>
      <c r="H5882" s="89"/>
      <c r="I5882" s="263" t="s">
        <v>12007</v>
      </c>
      <c r="J5882" s="89"/>
      <c r="K5882" s="89"/>
      <c r="L5882" s="89"/>
      <c r="M5882" s="89"/>
      <c r="N5882" s="264">
        <v>0</v>
      </c>
      <c r="O5882" s="264">
        <v>15588334</v>
      </c>
      <c r="P5882" s="89" t="s">
        <v>670</v>
      </c>
    </row>
    <row r="5883" spans="1:16" ht="76.5" hidden="1">
      <c r="A5883" s="261">
        <v>16</v>
      </c>
      <c r="B5883" s="89"/>
      <c r="C5883" s="262" t="s">
        <v>43</v>
      </c>
      <c r="D5883" s="84">
        <v>43655</v>
      </c>
      <c r="E5883" s="85" t="s">
        <v>10474</v>
      </c>
      <c r="F5883" s="85" t="s">
        <v>13</v>
      </c>
      <c r="G5883" s="85">
        <v>958941</v>
      </c>
      <c r="H5883" s="89"/>
      <c r="I5883" s="263" t="s">
        <v>12008</v>
      </c>
      <c r="J5883" s="89"/>
      <c r="K5883" s="89"/>
      <c r="L5883" s="89"/>
      <c r="M5883" s="89"/>
      <c r="N5883" s="264">
        <v>27.28</v>
      </c>
      <c r="O5883" s="264">
        <v>0</v>
      </c>
      <c r="P5883" s="89" t="s">
        <v>670</v>
      </c>
    </row>
    <row r="5884" spans="1:16" ht="76.5" hidden="1">
      <c r="A5884" s="261">
        <v>16</v>
      </c>
      <c r="B5884" s="89"/>
      <c r="C5884" s="262" t="s">
        <v>43</v>
      </c>
      <c r="D5884" s="84">
        <v>43655</v>
      </c>
      <c r="E5884" s="85" t="s">
        <v>10475</v>
      </c>
      <c r="F5884" s="85" t="s">
        <v>11</v>
      </c>
      <c r="G5884" s="85">
        <v>958941</v>
      </c>
      <c r="H5884" s="89"/>
      <c r="I5884" s="263" t="s">
        <v>12009</v>
      </c>
      <c r="J5884" s="89"/>
      <c r="K5884" s="89"/>
      <c r="L5884" s="89"/>
      <c r="M5884" s="89"/>
      <c r="N5884" s="264">
        <v>50</v>
      </c>
      <c r="O5884" s="264">
        <v>0</v>
      </c>
      <c r="P5884" s="89" t="s">
        <v>670</v>
      </c>
    </row>
    <row r="5885" spans="1:16" ht="76.5" hidden="1">
      <c r="A5885" s="261">
        <v>16</v>
      </c>
      <c r="B5885" s="89"/>
      <c r="C5885" s="262" t="s">
        <v>43</v>
      </c>
      <c r="D5885" s="84">
        <v>43655</v>
      </c>
      <c r="E5885" s="85" t="s">
        <v>10476</v>
      </c>
      <c r="F5885" s="85" t="s">
        <v>13</v>
      </c>
      <c r="G5885" s="85">
        <v>958945</v>
      </c>
      <c r="H5885" s="89"/>
      <c r="I5885" s="263" t="s">
        <v>12010</v>
      </c>
      <c r="J5885" s="89"/>
      <c r="K5885" s="89"/>
      <c r="L5885" s="89"/>
      <c r="M5885" s="89"/>
      <c r="N5885" s="264">
        <v>27.28</v>
      </c>
      <c r="O5885" s="264">
        <v>0</v>
      </c>
      <c r="P5885" s="89" t="s">
        <v>670</v>
      </c>
    </row>
    <row r="5886" spans="1:16" ht="76.5" hidden="1">
      <c r="A5886" s="261">
        <v>16</v>
      </c>
      <c r="B5886" s="89"/>
      <c r="C5886" s="262" t="s">
        <v>43</v>
      </c>
      <c r="D5886" s="84">
        <v>43655</v>
      </c>
      <c r="E5886" s="85" t="s">
        <v>10477</v>
      </c>
      <c r="F5886" s="85" t="s">
        <v>11</v>
      </c>
      <c r="G5886" s="85">
        <v>958945</v>
      </c>
      <c r="H5886" s="89"/>
      <c r="I5886" s="263" t="s">
        <v>12011</v>
      </c>
      <c r="J5886" s="89"/>
      <c r="K5886" s="89"/>
      <c r="L5886" s="89"/>
      <c r="M5886" s="89"/>
      <c r="N5886" s="264">
        <v>50</v>
      </c>
      <c r="O5886" s="264">
        <v>0</v>
      </c>
      <c r="P5886" s="89" t="s">
        <v>670</v>
      </c>
    </row>
    <row r="5887" spans="1:16" ht="63.75" hidden="1">
      <c r="A5887" s="261">
        <v>10</v>
      </c>
      <c r="B5887" s="89"/>
      <c r="C5887" s="262" t="s">
        <v>41</v>
      </c>
      <c r="D5887" s="84">
        <v>43655</v>
      </c>
      <c r="E5887" s="85" t="s">
        <v>10478</v>
      </c>
      <c r="F5887" s="85" t="s">
        <v>6</v>
      </c>
      <c r="G5887" s="85">
        <v>1087103</v>
      </c>
      <c r="H5887" s="89"/>
      <c r="I5887" s="263" t="s">
        <v>12012</v>
      </c>
      <c r="J5887" s="89"/>
      <c r="K5887" s="89"/>
      <c r="L5887" s="89"/>
      <c r="M5887" s="89"/>
      <c r="N5887" s="264">
        <v>0</v>
      </c>
      <c r="O5887" s="264">
        <v>65300.34</v>
      </c>
      <c r="P5887" s="89" t="s">
        <v>670</v>
      </c>
    </row>
    <row r="5888" spans="1:16" ht="63.75" hidden="1">
      <c r="A5888" s="261">
        <v>10</v>
      </c>
      <c r="B5888" s="89"/>
      <c r="C5888" s="262" t="s">
        <v>41</v>
      </c>
      <c r="D5888" s="84">
        <v>43655</v>
      </c>
      <c r="E5888" s="85" t="s">
        <v>10479</v>
      </c>
      <c r="F5888" s="85" t="s">
        <v>6</v>
      </c>
      <c r="G5888" s="85">
        <v>1087011</v>
      </c>
      <c r="H5888" s="89"/>
      <c r="I5888" s="263" t="s">
        <v>12013</v>
      </c>
      <c r="J5888" s="89"/>
      <c r="K5888" s="89"/>
      <c r="L5888" s="89"/>
      <c r="M5888" s="89"/>
      <c r="N5888" s="264">
        <v>0</v>
      </c>
      <c r="O5888" s="264">
        <v>65691.289999999994</v>
      </c>
      <c r="P5888" s="89" t="s">
        <v>670</v>
      </c>
    </row>
    <row r="5889" spans="1:16" ht="51" hidden="1">
      <c r="A5889" s="261">
        <v>513</v>
      </c>
      <c r="B5889" s="89"/>
      <c r="C5889" s="262" t="s">
        <v>171</v>
      </c>
      <c r="D5889" s="84">
        <v>43655</v>
      </c>
      <c r="E5889" s="85" t="s">
        <v>10480</v>
      </c>
      <c r="F5889" s="85" t="s">
        <v>15</v>
      </c>
      <c r="G5889" s="85">
        <v>1086958</v>
      </c>
      <c r="H5889" s="89"/>
      <c r="I5889" s="263" t="s">
        <v>3471</v>
      </c>
      <c r="J5889" s="89"/>
      <c r="K5889" s="89"/>
      <c r="L5889" s="89"/>
      <c r="M5889" s="89"/>
      <c r="N5889" s="264">
        <v>50</v>
      </c>
      <c r="O5889" s="264">
        <v>0</v>
      </c>
      <c r="P5889" s="89" t="s">
        <v>670</v>
      </c>
    </row>
    <row r="5890" spans="1:16" ht="63.75" hidden="1">
      <c r="A5890" s="261">
        <v>10</v>
      </c>
      <c r="B5890" s="89"/>
      <c r="C5890" s="262" t="s">
        <v>41</v>
      </c>
      <c r="D5890" s="84">
        <v>43655</v>
      </c>
      <c r="E5890" s="85" t="s">
        <v>10481</v>
      </c>
      <c r="F5890" s="85" t="s">
        <v>15</v>
      </c>
      <c r="G5890" s="85">
        <v>1087012</v>
      </c>
      <c r="H5890" s="89"/>
      <c r="I5890" s="263" t="s">
        <v>12014</v>
      </c>
      <c r="J5890" s="89"/>
      <c r="K5890" s="89"/>
      <c r="L5890" s="89"/>
      <c r="M5890" s="89"/>
      <c r="N5890" s="264">
        <v>50</v>
      </c>
      <c r="O5890" s="264">
        <v>0</v>
      </c>
      <c r="P5890" s="89" t="s">
        <v>670</v>
      </c>
    </row>
    <row r="5891" spans="1:16" ht="63.75" hidden="1">
      <c r="A5891" s="261">
        <v>10</v>
      </c>
      <c r="B5891" s="89"/>
      <c r="C5891" s="262" t="s">
        <v>41</v>
      </c>
      <c r="D5891" s="84">
        <v>43655</v>
      </c>
      <c r="E5891" s="85" t="s">
        <v>10482</v>
      </c>
      <c r="F5891" s="85" t="s">
        <v>15</v>
      </c>
      <c r="G5891" s="85">
        <v>1087104</v>
      </c>
      <c r="H5891" s="89"/>
      <c r="I5891" s="263" t="s">
        <v>12015</v>
      </c>
      <c r="J5891" s="89"/>
      <c r="K5891" s="89"/>
      <c r="L5891" s="89"/>
      <c r="M5891" s="89"/>
      <c r="N5891" s="264">
        <v>50</v>
      </c>
      <c r="O5891" s="264">
        <v>0</v>
      </c>
      <c r="P5891" s="89" t="s">
        <v>670</v>
      </c>
    </row>
    <row r="5892" spans="1:16" ht="51" hidden="1">
      <c r="A5892" s="261">
        <v>117</v>
      </c>
      <c r="B5892" s="89"/>
      <c r="C5892" s="262" t="s">
        <v>62</v>
      </c>
      <c r="D5892" s="84">
        <v>43655</v>
      </c>
      <c r="E5892" s="85" t="s">
        <v>10483</v>
      </c>
      <c r="F5892" s="85" t="s">
        <v>11</v>
      </c>
      <c r="G5892" s="85">
        <v>959071</v>
      </c>
      <c r="H5892" s="89"/>
      <c r="I5892" s="263" t="s">
        <v>12016</v>
      </c>
      <c r="J5892" s="89"/>
      <c r="K5892" s="89"/>
      <c r="L5892" s="89"/>
      <c r="M5892" s="89"/>
      <c r="N5892" s="264">
        <v>50</v>
      </c>
      <c r="O5892" s="264">
        <v>0</v>
      </c>
      <c r="P5892" s="89" t="s">
        <v>670</v>
      </c>
    </row>
    <row r="5893" spans="1:16" ht="51" hidden="1">
      <c r="A5893" s="261">
        <v>513</v>
      </c>
      <c r="B5893" s="89"/>
      <c r="C5893" s="262" t="s">
        <v>171</v>
      </c>
      <c r="D5893" s="84">
        <v>43655</v>
      </c>
      <c r="E5893" s="85" t="s">
        <v>10484</v>
      </c>
      <c r="F5893" s="85" t="s">
        <v>11</v>
      </c>
      <c r="G5893" s="85">
        <v>959086</v>
      </c>
      <c r="H5893" s="89"/>
      <c r="I5893" s="263" t="s">
        <v>12017</v>
      </c>
      <c r="J5893" s="89"/>
      <c r="K5893" s="89"/>
      <c r="L5893" s="89"/>
      <c r="M5893" s="89"/>
      <c r="N5893" s="264">
        <v>50</v>
      </c>
      <c r="O5893" s="264">
        <v>0</v>
      </c>
      <c r="P5893" s="89" t="s">
        <v>670</v>
      </c>
    </row>
    <row r="5894" spans="1:16" ht="63.75" hidden="1">
      <c r="A5894" s="261">
        <v>513</v>
      </c>
      <c r="B5894" s="89"/>
      <c r="C5894" s="262" t="s">
        <v>171</v>
      </c>
      <c r="D5894" s="84">
        <v>43655</v>
      </c>
      <c r="E5894" s="85" t="s">
        <v>10485</v>
      </c>
      <c r="F5894" s="85" t="s">
        <v>11</v>
      </c>
      <c r="G5894" s="85">
        <v>959081</v>
      </c>
      <c r="H5894" s="89"/>
      <c r="I5894" s="263" t="s">
        <v>12018</v>
      </c>
      <c r="J5894" s="89"/>
      <c r="K5894" s="89"/>
      <c r="L5894" s="89"/>
      <c r="M5894" s="89"/>
      <c r="N5894" s="264">
        <v>50</v>
      </c>
      <c r="O5894" s="264">
        <v>0</v>
      </c>
      <c r="P5894" s="89" t="s">
        <v>670</v>
      </c>
    </row>
    <row r="5895" spans="1:16" ht="63.75" hidden="1">
      <c r="A5895" s="261" t="s">
        <v>557</v>
      </c>
      <c r="B5895" s="89"/>
      <c r="C5895" s="262" t="s">
        <v>777</v>
      </c>
      <c r="D5895" s="84">
        <v>43655</v>
      </c>
      <c r="E5895" s="85" t="s">
        <v>10486</v>
      </c>
      <c r="F5895" s="85" t="s">
        <v>11</v>
      </c>
      <c r="G5895" s="85">
        <v>959080</v>
      </c>
      <c r="H5895" s="89"/>
      <c r="I5895" s="263" t="s">
        <v>12019</v>
      </c>
      <c r="J5895" s="89"/>
      <c r="K5895" s="89"/>
      <c r="L5895" s="89"/>
      <c r="M5895" s="89"/>
      <c r="N5895" s="264">
        <v>270.62</v>
      </c>
      <c r="O5895" s="264">
        <v>0</v>
      </c>
      <c r="P5895" s="89" t="s">
        <v>670</v>
      </c>
    </row>
    <row r="5896" spans="1:16" ht="51" hidden="1">
      <c r="A5896" s="261" t="s">
        <v>557</v>
      </c>
      <c r="B5896" s="89"/>
      <c r="C5896" s="262" t="s">
        <v>777</v>
      </c>
      <c r="D5896" s="84">
        <v>43655</v>
      </c>
      <c r="E5896" s="85" t="s">
        <v>10487</v>
      </c>
      <c r="F5896" s="85" t="s">
        <v>13</v>
      </c>
      <c r="G5896" s="85">
        <v>959080</v>
      </c>
      <c r="H5896" s="89"/>
      <c r="I5896" s="263" t="s">
        <v>12020</v>
      </c>
      <c r="J5896" s="89"/>
      <c r="K5896" s="89"/>
      <c r="L5896" s="89"/>
      <c r="M5896" s="89"/>
      <c r="N5896" s="264">
        <v>699.76</v>
      </c>
      <c r="O5896" s="264">
        <v>0</v>
      </c>
      <c r="P5896" s="89" t="s">
        <v>670</v>
      </c>
    </row>
    <row r="5897" spans="1:16" ht="89.25" hidden="1">
      <c r="A5897" s="261">
        <v>41</v>
      </c>
      <c r="B5897" s="89"/>
      <c r="C5897" s="262" t="s">
        <v>47</v>
      </c>
      <c r="D5897" s="84">
        <v>43655</v>
      </c>
      <c r="E5897" s="85" t="s">
        <v>10488</v>
      </c>
      <c r="F5897" s="85" t="s">
        <v>6</v>
      </c>
      <c r="G5897" s="85">
        <v>959089</v>
      </c>
      <c r="H5897" s="89"/>
      <c r="I5897" s="263" t="s">
        <v>12021</v>
      </c>
      <c r="J5897" s="89"/>
      <c r="K5897" s="89"/>
      <c r="L5897" s="89"/>
      <c r="M5897" s="89"/>
      <c r="N5897" s="264">
        <v>0</v>
      </c>
      <c r="O5897" s="264">
        <v>34452</v>
      </c>
      <c r="P5897" s="89" t="s">
        <v>670</v>
      </c>
    </row>
    <row r="5898" spans="1:16" ht="76.5" hidden="1">
      <c r="A5898" s="261">
        <v>10</v>
      </c>
      <c r="B5898" s="89"/>
      <c r="C5898" s="262" t="s">
        <v>41</v>
      </c>
      <c r="D5898" s="84">
        <v>43656</v>
      </c>
      <c r="E5898" s="85" t="s">
        <v>10489</v>
      </c>
      <c r="F5898" s="85" t="s">
        <v>6</v>
      </c>
      <c r="G5898" s="85">
        <v>1087431</v>
      </c>
      <c r="H5898" s="89"/>
      <c r="I5898" s="263" t="s">
        <v>12022</v>
      </c>
      <c r="J5898" s="89"/>
      <c r="K5898" s="89"/>
      <c r="L5898" s="89"/>
      <c r="M5898" s="89"/>
      <c r="N5898" s="264">
        <v>0</v>
      </c>
      <c r="O5898" s="264">
        <v>188890.1</v>
      </c>
      <c r="P5898" s="89" t="s">
        <v>670</v>
      </c>
    </row>
    <row r="5899" spans="1:16" ht="63.75" hidden="1">
      <c r="A5899" s="261">
        <v>10</v>
      </c>
      <c r="B5899" s="89"/>
      <c r="C5899" s="262" t="s">
        <v>41</v>
      </c>
      <c r="D5899" s="84">
        <v>43656</v>
      </c>
      <c r="E5899" s="85" t="s">
        <v>10490</v>
      </c>
      <c r="F5899" s="85" t="s">
        <v>15</v>
      </c>
      <c r="G5899" s="85">
        <v>1087432</v>
      </c>
      <c r="H5899" s="89"/>
      <c r="I5899" s="263" t="s">
        <v>12023</v>
      </c>
      <c r="J5899" s="89"/>
      <c r="K5899" s="89"/>
      <c r="L5899" s="89"/>
      <c r="M5899" s="89"/>
      <c r="N5899" s="264">
        <v>50</v>
      </c>
      <c r="O5899" s="264">
        <v>0</v>
      </c>
      <c r="P5899" s="89" t="s">
        <v>670</v>
      </c>
    </row>
    <row r="5900" spans="1:16" ht="76.5" hidden="1">
      <c r="A5900" s="261">
        <v>41</v>
      </c>
      <c r="B5900" s="89"/>
      <c r="C5900" s="262" t="s">
        <v>47</v>
      </c>
      <c r="D5900" s="84">
        <v>43656</v>
      </c>
      <c r="E5900" s="85" t="s">
        <v>10491</v>
      </c>
      <c r="F5900" s="85" t="s">
        <v>628</v>
      </c>
      <c r="G5900" s="85">
        <v>552176</v>
      </c>
      <c r="H5900" s="89"/>
      <c r="I5900" s="263" t="s">
        <v>12024</v>
      </c>
      <c r="J5900" s="89"/>
      <c r="K5900" s="89"/>
      <c r="L5900" s="89"/>
      <c r="M5900" s="89"/>
      <c r="N5900" s="264">
        <v>0</v>
      </c>
      <c r="O5900" s="264">
        <v>314766</v>
      </c>
      <c r="P5900" s="89" t="s">
        <v>670</v>
      </c>
    </row>
    <row r="5901" spans="1:16" ht="63.75" hidden="1">
      <c r="A5901" s="261">
        <v>41</v>
      </c>
      <c r="B5901" s="89"/>
      <c r="C5901" s="262" t="s">
        <v>47</v>
      </c>
      <c r="D5901" s="84">
        <v>43656</v>
      </c>
      <c r="E5901" s="85" t="s">
        <v>10492</v>
      </c>
      <c r="F5901" s="85" t="s">
        <v>6</v>
      </c>
      <c r="G5901" s="85">
        <v>959200</v>
      </c>
      <c r="H5901" s="89"/>
      <c r="I5901" s="263" t="s">
        <v>12025</v>
      </c>
      <c r="J5901" s="89"/>
      <c r="K5901" s="89"/>
      <c r="L5901" s="89"/>
      <c r="M5901" s="89"/>
      <c r="N5901" s="264">
        <v>0</v>
      </c>
      <c r="O5901" s="264">
        <v>2448.33</v>
      </c>
      <c r="P5901" s="89" t="s">
        <v>670</v>
      </c>
    </row>
    <row r="5902" spans="1:16" ht="63.75" hidden="1">
      <c r="A5902" s="261">
        <v>41</v>
      </c>
      <c r="B5902" s="89"/>
      <c r="C5902" s="262" t="s">
        <v>47</v>
      </c>
      <c r="D5902" s="84">
        <v>43656</v>
      </c>
      <c r="E5902" s="85" t="s">
        <v>10493</v>
      </c>
      <c r="F5902" s="85" t="s">
        <v>628</v>
      </c>
      <c r="G5902" s="85">
        <v>552173</v>
      </c>
      <c r="H5902" s="89"/>
      <c r="I5902" s="263" t="s">
        <v>12026</v>
      </c>
      <c r="J5902" s="89"/>
      <c r="K5902" s="89"/>
      <c r="L5902" s="89"/>
      <c r="M5902" s="89"/>
      <c r="N5902" s="264">
        <v>0</v>
      </c>
      <c r="O5902" s="264">
        <v>194184</v>
      </c>
      <c r="P5902" s="89" t="s">
        <v>670</v>
      </c>
    </row>
    <row r="5903" spans="1:16" ht="76.5" hidden="1">
      <c r="A5903" s="261">
        <v>41</v>
      </c>
      <c r="B5903" s="89"/>
      <c r="C5903" s="262" t="s">
        <v>47</v>
      </c>
      <c r="D5903" s="84">
        <v>43656</v>
      </c>
      <c r="E5903" s="85" t="s">
        <v>10493</v>
      </c>
      <c r="F5903" s="85" t="s">
        <v>628</v>
      </c>
      <c r="G5903" s="85">
        <v>574297</v>
      </c>
      <c r="H5903" s="89"/>
      <c r="I5903" s="263" t="s">
        <v>12027</v>
      </c>
      <c r="J5903" s="89"/>
      <c r="K5903" s="89"/>
      <c r="L5903" s="89"/>
      <c r="M5903" s="89"/>
      <c r="N5903" s="264">
        <v>0</v>
      </c>
      <c r="O5903" s="264">
        <v>164430</v>
      </c>
      <c r="P5903" s="89" t="s">
        <v>670</v>
      </c>
    </row>
    <row r="5904" spans="1:16" ht="63.75" hidden="1">
      <c r="A5904" s="261">
        <v>41</v>
      </c>
      <c r="B5904" s="89"/>
      <c r="C5904" s="262" t="s">
        <v>47</v>
      </c>
      <c r="D5904" s="84">
        <v>43656</v>
      </c>
      <c r="E5904" s="85" t="s">
        <v>10493</v>
      </c>
      <c r="F5904" s="85" t="s">
        <v>628</v>
      </c>
      <c r="G5904" s="85">
        <v>552175</v>
      </c>
      <c r="H5904" s="89"/>
      <c r="I5904" s="263" t="s">
        <v>12028</v>
      </c>
      <c r="J5904" s="89"/>
      <c r="K5904" s="89"/>
      <c r="L5904" s="89"/>
      <c r="M5904" s="89"/>
      <c r="N5904" s="264">
        <v>0</v>
      </c>
      <c r="O5904" s="264">
        <v>87696</v>
      </c>
      <c r="P5904" s="89" t="s">
        <v>670</v>
      </c>
    </row>
    <row r="5905" spans="1:16" ht="89.25" hidden="1">
      <c r="A5905" s="261">
        <v>25</v>
      </c>
      <c r="B5905" s="89"/>
      <c r="C5905" s="262" t="s">
        <v>45</v>
      </c>
      <c r="D5905" s="84">
        <v>43656</v>
      </c>
      <c r="E5905" s="85" t="s">
        <v>10494</v>
      </c>
      <c r="F5905" s="85" t="s">
        <v>671</v>
      </c>
      <c r="G5905" s="85">
        <v>575779</v>
      </c>
      <c r="H5905" s="89"/>
      <c r="I5905" s="263" t="s">
        <v>12029</v>
      </c>
      <c r="J5905" s="89"/>
      <c r="K5905" s="89"/>
      <c r="L5905" s="89"/>
      <c r="M5905" s="89"/>
      <c r="N5905" s="264">
        <v>570917.55000000005</v>
      </c>
      <c r="O5905" s="264">
        <v>0</v>
      </c>
      <c r="P5905" s="89" t="s">
        <v>670</v>
      </c>
    </row>
    <row r="5906" spans="1:16" ht="63.75" hidden="1">
      <c r="A5906" s="261">
        <v>46</v>
      </c>
      <c r="B5906" s="89"/>
      <c r="C5906" s="262" t="s">
        <v>48</v>
      </c>
      <c r="D5906" s="84">
        <v>43656</v>
      </c>
      <c r="E5906" s="85" t="s">
        <v>10495</v>
      </c>
      <c r="F5906" s="85" t="s">
        <v>6</v>
      </c>
      <c r="G5906" s="85">
        <v>1142663</v>
      </c>
      <c r="H5906" s="89"/>
      <c r="I5906" s="263" t="s">
        <v>12030</v>
      </c>
      <c r="J5906" s="89"/>
      <c r="K5906" s="89"/>
      <c r="L5906" s="89"/>
      <c r="M5906" s="89"/>
      <c r="N5906" s="264">
        <v>0</v>
      </c>
      <c r="O5906" s="264">
        <v>8800000</v>
      </c>
      <c r="P5906" s="89" t="s">
        <v>670</v>
      </c>
    </row>
    <row r="5907" spans="1:16" ht="76.5" hidden="1">
      <c r="A5907" s="261">
        <v>10</v>
      </c>
      <c r="B5907" s="89"/>
      <c r="C5907" s="262" t="s">
        <v>41</v>
      </c>
      <c r="D5907" s="84">
        <v>43656</v>
      </c>
      <c r="E5907" s="85" t="s">
        <v>10496</v>
      </c>
      <c r="F5907" s="85" t="s">
        <v>6</v>
      </c>
      <c r="G5907" s="85">
        <v>1088055</v>
      </c>
      <c r="H5907" s="89"/>
      <c r="I5907" s="263" t="s">
        <v>12031</v>
      </c>
      <c r="J5907" s="89"/>
      <c r="K5907" s="89"/>
      <c r="L5907" s="89"/>
      <c r="M5907" s="89"/>
      <c r="N5907" s="264">
        <v>0</v>
      </c>
      <c r="O5907" s="264">
        <v>7419.43</v>
      </c>
      <c r="P5907" s="89" t="s">
        <v>670</v>
      </c>
    </row>
    <row r="5908" spans="1:16" ht="63.75" hidden="1">
      <c r="A5908" s="261">
        <v>10</v>
      </c>
      <c r="B5908" s="89"/>
      <c r="C5908" s="262" t="s">
        <v>41</v>
      </c>
      <c r="D5908" s="84">
        <v>43656</v>
      </c>
      <c r="E5908" s="85" t="s">
        <v>10497</v>
      </c>
      <c r="F5908" s="85" t="s">
        <v>6</v>
      </c>
      <c r="G5908" s="85">
        <v>1088059</v>
      </c>
      <c r="H5908" s="89"/>
      <c r="I5908" s="263" t="s">
        <v>12032</v>
      </c>
      <c r="J5908" s="89"/>
      <c r="K5908" s="89"/>
      <c r="L5908" s="89"/>
      <c r="M5908" s="89"/>
      <c r="N5908" s="264">
        <v>0</v>
      </c>
      <c r="O5908" s="264">
        <v>25450.6</v>
      </c>
      <c r="P5908" s="89" t="s">
        <v>670</v>
      </c>
    </row>
    <row r="5909" spans="1:16" ht="63.75">
      <c r="A5909" s="261">
        <v>597</v>
      </c>
      <c r="B5909" s="89"/>
      <c r="C5909" s="262" t="s">
        <v>734</v>
      </c>
      <c r="D5909" s="84">
        <v>43656</v>
      </c>
      <c r="E5909" s="85" t="s">
        <v>10498</v>
      </c>
      <c r="F5909" s="85" t="s">
        <v>15</v>
      </c>
      <c r="G5909" s="85">
        <v>1088052</v>
      </c>
      <c r="H5909" s="89"/>
      <c r="I5909" s="263" t="s">
        <v>12033</v>
      </c>
      <c r="J5909" s="89"/>
      <c r="K5909" s="89"/>
      <c r="L5909" s="89"/>
      <c r="M5909" s="89"/>
      <c r="N5909" s="264">
        <v>50</v>
      </c>
      <c r="O5909" s="264">
        <v>0</v>
      </c>
      <c r="P5909" s="89" t="s">
        <v>670</v>
      </c>
    </row>
    <row r="5910" spans="1:16" ht="76.5" hidden="1">
      <c r="A5910" s="261">
        <v>10</v>
      </c>
      <c r="B5910" s="89"/>
      <c r="C5910" s="262" t="s">
        <v>41</v>
      </c>
      <c r="D5910" s="84">
        <v>43656</v>
      </c>
      <c r="E5910" s="85" t="s">
        <v>10499</v>
      </c>
      <c r="F5910" s="85" t="s">
        <v>15</v>
      </c>
      <c r="G5910" s="85">
        <v>1088056</v>
      </c>
      <c r="H5910" s="89"/>
      <c r="I5910" s="263" t="s">
        <v>12034</v>
      </c>
      <c r="J5910" s="89"/>
      <c r="K5910" s="89"/>
      <c r="L5910" s="89"/>
      <c r="M5910" s="89"/>
      <c r="N5910" s="264">
        <v>50</v>
      </c>
      <c r="O5910" s="264">
        <v>0</v>
      </c>
      <c r="P5910" s="89" t="s">
        <v>670</v>
      </c>
    </row>
    <row r="5911" spans="1:16" ht="63.75" hidden="1">
      <c r="A5911" s="261">
        <v>10</v>
      </c>
      <c r="B5911" s="89"/>
      <c r="C5911" s="262" t="s">
        <v>41</v>
      </c>
      <c r="D5911" s="84">
        <v>43656</v>
      </c>
      <c r="E5911" s="85" t="s">
        <v>10500</v>
      </c>
      <c r="F5911" s="85" t="s">
        <v>15</v>
      </c>
      <c r="G5911" s="85">
        <v>1088060</v>
      </c>
      <c r="H5911" s="89"/>
      <c r="I5911" s="263" t="s">
        <v>12035</v>
      </c>
      <c r="J5911" s="89"/>
      <c r="K5911" s="89"/>
      <c r="L5911" s="89"/>
      <c r="M5911" s="89"/>
      <c r="N5911" s="264">
        <v>50</v>
      </c>
      <c r="O5911" s="264">
        <v>0</v>
      </c>
      <c r="P5911" s="89" t="s">
        <v>670</v>
      </c>
    </row>
    <row r="5912" spans="1:16" ht="51" hidden="1">
      <c r="A5912" s="261">
        <v>513</v>
      </c>
      <c r="B5912" s="89"/>
      <c r="C5912" s="262" t="s">
        <v>171</v>
      </c>
      <c r="D5912" s="84">
        <v>43656</v>
      </c>
      <c r="E5912" s="85" t="s">
        <v>10501</v>
      </c>
      <c r="F5912" s="85" t="s">
        <v>11</v>
      </c>
      <c r="G5912" s="85">
        <v>959269</v>
      </c>
      <c r="H5912" s="89"/>
      <c r="I5912" s="263" t="s">
        <v>12036</v>
      </c>
      <c r="J5912" s="89"/>
      <c r="K5912" s="89"/>
      <c r="L5912" s="89"/>
      <c r="M5912" s="89"/>
      <c r="N5912" s="264">
        <v>50</v>
      </c>
      <c r="O5912" s="264">
        <v>0</v>
      </c>
      <c r="P5912" s="89" t="s">
        <v>670</v>
      </c>
    </row>
    <row r="5913" spans="1:16" ht="76.5" hidden="1">
      <c r="A5913" s="261">
        <v>41</v>
      </c>
      <c r="B5913" s="89"/>
      <c r="C5913" s="262" t="s">
        <v>47</v>
      </c>
      <c r="D5913" s="84">
        <v>43656</v>
      </c>
      <c r="E5913" s="85" t="s">
        <v>10502</v>
      </c>
      <c r="F5913" s="85" t="s">
        <v>628</v>
      </c>
      <c r="G5913" s="85">
        <v>575098</v>
      </c>
      <c r="H5913" s="89"/>
      <c r="I5913" s="263" t="s">
        <v>12037</v>
      </c>
      <c r="J5913" s="89"/>
      <c r="K5913" s="89"/>
      <c r="L5913" s="89"/>
      <c r="M5913" s="89"/>
      <c r="N5913" s="264">
        <v>0</v>
      </c>
      <c r="O5913" s="264">
        <v>42282</v>
      </c>
      <c r="P5913" s="89" t="s">
        <v>670</v>
      </c>
    </row>
    <row r="5914" spans="1:16" ht="76.5" hidden="1">
      <c r="A5914" s="261">
        <v>41</v>
      </c>
      <c r="B5914" s="89"/>
      <c r="C5914" s="262" t="s">
        <v>47</v>
      </c>
      <c r="D5914" s="84">
        <v>43656</v>
      </c>
      <c r="E5914" s="85" t="s">
        <v>10502</v>
      </c>
      <c r="F5914" s="85" t="s">
        <v>628</v>
      </c>
      <c r="G5914" s="85">
        <v>574943</v>
      </c>
      <c r="H5914" s="89"/>
      <c r="I5914" s="263" t="s">
        <v>12038</v>
      </c>
      <c r="J5914" s="89"/>
      <c r="K5914" s="89"/>
      <c r="L5914" s="89"/>
      <c r="M5914" s="89"/>
      <c r="N5914" s="264">
        <v>0</v>
      </c>
      <c r="O5914" s="264">
        <v>156600</v>
      </c>
      <c r="P5914" s="89" t="s">
        <v>670</v>
      </c>
    </row>
    <row r="5915" spans="1:16" ht="89.25" hidden="1">
      <c r="A5915" s="261">
        <v>25</v>
      </c>
      <c r="B5915" s="89"/>
      <c r="C5915" s="262" t="s">
        <v>45</v>
      </c>
      <c r="D5915" s="84">
        <v>43656</v>
      </c>
      <c r="E5915" s="85" t="s">
        <v>10503</v>
      </c>
      <c r="F5915" s="85" t="s">
        <v>671</v>
      </c>
      <c r="G5915" s="85">
        <v>576638</v>
      </c>
      <c r="H5915" s="89"/>
      <c r="I5915" s="263" t="s">
        <v>12039</v>
      </c>
      <c r="J5915" s="89"/>
      <c r="K5915" s="89"/>
      <c r="L5915" s="89"/>
      <c r="M5915" s="89"/>
      <c r="N5915" s="264">
        <v>44763.46</v>
      </c>
      <c r="O5915" s="264">
        <v>0</v>
      </c>
      <c r="P5915" s="89" t="s">
        <v>670</v>
      </c>
    </row>
    <row r="5916" spans="1:16" ht="76.5" hidden="1">
      <c r="A5916" s="261">
        <v>25</v>
      </c>
      <c r="B5916" s="89"/>
      <c r="C5916" s="262" t="s">
        <v>45</v>
      </c>
      <c r="D5916" s="84">
        <v>43656</v>
      </c>
      <c r="E5916" s="85" t="s">
        <v>10503</v>
      </c>
      <c r="F5916" s="85" t="s">
        <v>671</v>
      </c>
      <c r="G5916" s="85">
        <v>576640</v>
      </c>
      <c r="H5916" s="89"/>
      <c r="I5916" s="263" t="s">
        <v>12040</v>
      </c>
      <c r="J5916" s="89"/>
      <c r="K5916" s="89"/>
      <c r="L5916" s="89"/>
      <c r="M5916" s="89"/>
      <c r="N5916" s="264">
        <v>315482.65999999997</v>
      </c>
      <c r="O5916" s="264">
        <v>0</v>
      </c>
      <c r="P5916" s="89" t="s">
        <v>670</v>
      </c>
    </row>
    <row r="5917" spans="1:16" ht="51" hidden="1">
      <c r="A5917" s="261">
        <v>132</v>
      </c>
      <c r="B5917" s="89"/>
      <c r="C5917" s="262" t="s">
        <v>68</v>
      </c>
      <c r="D5917" s="84">
        <v>43656</v>
      </c>
      <c r="E5917" s="85" t="s">
        <v>10504</v>
      </c>
      <c r="F5917" s="85" t="s">
        <v>6</v>
      </c>
      <c r="G5917" s="85">
        <v>1143244</v>
      </c>
      <c r="H5917" s="89"/>
      <c r="I5917" s="263" t="s">
        <v>12041</v>
      </c>
      <c r="J5917" s="89"/>
      <c r="K5917" s="89"/>
      <c r="L5917" s="89"/>
      <c r="M5917" s="89"/>
      <c r="N5917" s="264">
        <v>0</v>
      </c>
      <c r="O5917" s="264">
        <v>97</v>
      </c>
      <c r="P5917" s="89" t="s">
        <v>670</v>
      </c>
    </row>
    <row r="5918" spans="1:16" ht="76.5" hidden="1">
      <c r="A5918" s="261">
        <v>41</v>
      </c>
      <c r="B5918" s="89"/>
      <c r="C5918" s="262" t="s">
        <v>47</v>
      </c>
      <c r="D5918" s="84">
        <v>43656</v>
      </c>
      <c r="E5918" s="85" t="s">
        <v>10505</v>
      </c>
      <c r="F5918" s="85" t="s">
        <v>628</v>
      </c>
      <c r="G5918" s="85">
        <v>574853</v>
      </c>
      <c r="H5918" s="89"/>
      <c r="I5918" s="263" t="s">
        <v>12042</v>
      </c>
      <c r="J5918" s="89"/>
      <c r="K5918" s="89"/>
      <c r="L5918" s="89"/>
      <c r="M5918" s="89"/>
      <c r="N5918" s="264">
        <v>0</v>
      </c>
      <c r="O5918" s="264">
        <v>707832</v>
      </c>
      <c r="P5918" s="89" t="s">
        <v>670</v>
      </c>
    </row>
    <row r="5919" spans="1:16" ht="76.5" hidden="1">
      <c r="A5919" s="261">
        <v>41</v>
      </c>
      <c r="B5919" s="89"/>
      <c r="C5919" s="262" t="s">
        <v>47</v>
      </c>
      <c r="D5919" s="84">
        <v>43656</v>
      </c>
      <c r="E5919" s="85" t="s">
        <v>10505</v>
      </c>
      <c r="F5919" s="85" t="s">
        <v>628</v>
      </c>
      <c r="G5919" s="85">
        <v>574941</v>
      </c>
      <c r="H5919" s="89"/>
      <c r="I5919" s="263" t="s">
        <v>12043</v>
      </c>
      <c r="J5919" s="89"/>
      <c r="K5919" s="89"/>
      <c r="L5919" s="89"/>
      <c r="M5919" s="89"/>
      <c r="N5919" s="264">
        <v>0</v>
      </c>
      <c r="O5919" s="264">
        <v>131544</v>
      </c>
      <c r="P5919" s="89" t="s">
        <v>670</v>
      </c>
    </row>
    <row r="5920" spans="1:16" ht="76.5" hidden="1">
      <c r="A5920" s="261">
        <v>25</v>
      </c>
      <c r="B5920" s="89"/>
      <c r="C5920" s="262" t="s">
        <v>45</v>
      </c>
      <c r="D5920" s="84">
        <v>43656</v>
      </c>
      <c r="E5920" s="85" t="s">
        <v>10506</v>
      </c>
      <c r="F5920" s="85" t="s">
        <v>671</v>
      </c>
      <c r="G5920" s="85">
        <v>576639</v>
      </c>
      <c r="H5920" s="89"/>
      <c r="I5920" s="263" t="s">
        <v>12044</v>
      </c>
      <c r="J5920" s="89"/>
      <c r="K5920" s="89"/>
      <c r="L5920" s="89"/>
      <c r="M5920" s="89"/>
      <c r="N5920" s="264">
        <v>330537.71999999997</v>
      </c>
      <c r="O5920" s="264">
        <v>0</v>
      </c>
      <c r="P5920" s="89" t="s">
        <v>670</v>
      </c>
    </row>
    <row r="5921" spans="1:16" ht="76.5" hidden="1">
      <c r="A5921" s="261">
        <v>52</v>
      </c>
      <c r="B5921" s="89"/>
      <c r="C5921" s="262" t="s">
        <v>51</v>
      </c>
      <c r="D5921" s="84">
        <v>43656</v>
      </c>
      <c r="E5921" s="85" t="s">
        <v>10507</v>
      </c>
      <c r="F5921" s="85" t="s">
        <v>13</v>
      </c>
      <c r="G5921" s="85">
        <v>959250</v>
      </c>
      <c r="H5921" s="89"/>
      <c r="I5921" s="263" t="s">
        <v>12045</v>
      </c>
      <c r="J5921" s="89"/>
      <c r="K5921" s="89"/>
      <c r="L5921" s="89"/>
      <c r="M5921" s="89"/>
      <c r="N5921" s="264">
        <v>348</v>
      </c>
      <c r="O5921" s="264">
        <v>0</v>
      </c>
      <c r="P5921" s="89" t="s">
        <v>670</v>
      </c>
    </row>
    <row r="5922" spans="1:16" ht="76.5" hidden="1">
      <c r="A5922" s="261">
        <v>52</v>
      </c>
      <c r="B5922" s="89"/>
      <c r="C5922" s="262" t="s">
        <v>51</v>
      </c>
      <c r="D5922" s="84">
        <v>43656</v>
      </c>
      <c r="E5922" s="85" t="s">
        <v>10508</v>
      </c>
      <c r="F5922" s="85" t="s">
        <v>11</v>
      </c>
      <c r="G5922" s="85">
        <v>959250</v>
      </c>
      <c r="H5922" s="89"/>
      <c r="I5922" s="263" t="s">
        <v>12046</v>
      </c>
      <c r="J5922" s="89"/>
      <c r="K5922" s="89"/>
      <c r="L5922" s="89"/>
      <c r="M5922" s="89"/>
      <c r="N5922" s="264">
        <v>50</v>
      </c>
      <c r="O5922" s="264">
        <v>0</v>
      </c>
      <c r="P5922" s="89" t="s">
        <v>670</v>
      </c>
    </row>
    <row r="5923" spans="1:16" ht="76.5" hidden="1">
      <c r="A5923" s="261">
        <v>132</v>
      </c>
      <c r="B5923" s="89"/>
      <c r="C5923" s="262" t="s">
        <v>68</v>
      </c>
      <c r="D5923" s="84">
        <v>43656</v>
      </c>
      <c r="E5923" s="85" t="s">
        <v>10509</v>
      </c>
      <c r="F5923" s="85" t="s">
        <v>13</v>
      </c>
      <c r="G5923" s="85">
        <v>959257</v>
      </c>
      <c r="H5923" s="89"/>
      <c r="I5923" s="263" t="s">
        <v>12047</v>
      </c>
      <c r="J5923" s="89"/>
      <c r="K5923" s="89"/>
      <c r="L5923" s="89"/>
      <c r="M5923" s="89"/>
      <c r="N5923" s="264">
        <v>348</v>
      </c>
      <c r="O5923" s="264">
        <v>0</v>
      </c>
      <c r="P5923" s="89" t="s">
        <v>670</v>
      </c>
    </row>
    <row r="5924" spans="1:16" ht="76.5" hidden="1">
      <c r="A5924" s="261">
        <v>132</v>
      </c>
      <c r="B5924" s="89"/>
      <c r="C5924" s="262" t="s">
        <v>68</v>
      </c>
      <c r="D5924" s="84">
        <v>43656</v>
      </c>
      <c r="E5924" s="85" t="s">
        <v>10510</v>
      </c>
      <c r="F5924" s="85" t="s">
        <v>11</v>
      </c>
      <c r="G5924" s="85">
        <v>959257</v>
      </c>
      <c r="H5924" s="89"/>
      <c r="I5924" s="263" t="s">
        <v>12048</v>
      </c>
      <c r="J5924" s="89"/>
      <c r="K5924" s="89"/>
      <c r="L5924" s="89"/>
      <c r="M5924" s="89"/>
      <c r="N5924" s="264">
        <v>50</v>
      </c>
      <c r="O5924" s="264">
        <v>0</v>
      </c>
      <c r="P5924" s="89" t="s">
        <v>670</v>
      </c>
    </row>
    <row r="5925" spans="1:16" ht="76.5" hidden="1">
      <c r="A5925" s="261" t="s">
        <v>557</v>
      </c>
      <c r="B5925" s="89"/>
      <c r="C5925" s="262" t="s">
        <v>777</v>
      </c>
      <c r="D5925" s="84">
        <v>43656</v>
      </c>
      <c r="E5925" s="85" t="s">
        <v>10511</v>
      </c>
      <c r="F5925" s="85" t="s">
        <v>11</v>
      </c>
      <c r="G5925" s="85">
        <v>959285</v>
      </c>
      <c r="H5925" s="89"/>
      <c r="I5925" s="263" t="s">
        <v>12049</v>
      </c>
      <c r="J5925" s="89"/>
      <c r="K5925" s="89"/>
      <c r="L5925" s="89"/>
      <c r="M5925" s="89"/>
      <c r="N5925" s="264">
        <v>50</v>
      </c>
      <c r="O5925" s="264">
        <v>0</v>
      </c>
      <c r="P5925" s="89" t="s">
        <v>670</v>
      </c>
    </row>
    <row r="5926" spans="1:16" ht="89.25" hidden="1">
      <c r="A5926" s="261" t="s">
        <v>557</v>
      </c>
      <c r="B5926" s="89"/>
      <c r="C5926" s="262" t="s">
        <v>777</v>
      </c>
      <c r="D5926" s="84">
        <v>43656</v>
      </c>
      <c r="E5926" s="85" t="s">
        <v>10512</v>
      </c>
      <c r="F5926" s="85" t="s">
        <v>11</v>
      </c>
      <c r="G5926" s="85">
        <v>959291</v>
      </c>
      <c r="H5926" s="89"/>
      <c r="I5926" s="263" t="s">
        <v>12050</v>
      </c>
      <c r="J5926" s="89"/>
      <c r="K5926" s="89"/>
      <c r="L5926" s="89"/>
      <c r="M5926" s="89"/>
      <c r="N5926" s="264">
        <v>50</v>
      </c>
      <c r="O5926" s="264">
        <v>0</v>
      </c>
      <c r="P5926" s="89" t="s">
        <v>670</v>
      </c>
    </row>
    <row r="5927" spans="1:16" ht="89.25" hidden="1">
      <c r="A5927" s="261">
        <v>513</v>
      </c>
      <c r="B5927" s="89"/>
      <c r="C5927" s="262" t="s">
        <v>171</v>
      </c>
      <c r="D5927" s="84">
        <v>43656</v>
      </c>
      <c r="E5927" s="85" t="s">
        <v>10513</v>
      </c>
      <c r="F5927" s="85" t="s">
        <v>11</v>
      </c>
      <c r="G5927" s="85">
        <v>959320</v>
      </c>
      <c r="H5927" s="89"/>
      <c r="I5927" s="263" t="s">
        <v>12051</v>
      </c>
      <c r="J5927" s="89"/>
      <c r="K5927" s="89"/>
      <c r="L5927" s="89"/>
      <c r="M5927" s="89"/>
      <c r="N5927" s="264">
        <v>1601.8</v>
      </c>
      <c r="O5927" s="264">
        <v>0</v>
      </c>
      <c r="P5927" s="89" t="s">
        <v>670</v>
      </c>
    </row>
    <row r="5928" spans="1:16" ht="38.25" hidden="1">
      <c r="A5928" s="261" t="s">
        <v>557</v>
      </c>
      <c r="B5928" s="89"/>
      <c r="C5928" s="262" t="s">
        <v>777</v>
      </c>
      <c r="D5928" s="84">
        <v>43657</v>
      </c>
      <c r="E5928" s="85" t="s">
        <v>10514</v>
      </c>
      <c r="F5928" s="85" t="s">
        <v>671</v>
      </c>
      <c r="G5928" s="85">
        <v>580384</v>
      </c>
      <c r="H5928" s="89"/>
      <c r="I5928" s="263" t="s">
        <v>12052</v>
      </c>
      <c r="J5928" s="89"/>
      <c r="K5928" s="89"/>
      <c r="L5928" s="89"/>
      <c r="M5928" s="89"/>
      <c r="N5928" s="264">
        <v>0</v>
      </c>
      <c r="O5928" s="264">
        <v>21192.63</v>
      </c>
      <c r="P5928" s="89" t="s">
        <v>670</v>
      </c>
    </row>
    <row r="5929" spans="1:16" ht="51" hidden="1">
      <c r="A5929" s="261">
        <v>342</v>
      </c>
      <c r="B5929" s="89"/>
      <c r="C5929" s="262" t="s">
        <v>148</v>
      </c>
      <c r="D5929" s="84">
        <v>43657</v>
      </c>
      <c r="E5929" s="85" t="s">
        <v>10515</v>
      </c>
      <c r="F5929" s="85" t="s">
        <v>6</v>
      </c>
      <c r="G5929" s="85">
        <v>1143432</v>
      </c>
      <c r="H5929" s="89"/>
      <c r="I5929" s="263" t="s">
        <v>750</v>
      </c>
      <c r="J5929" s="89"/>
      <c r="K5929" s="89"/>
      <c r="L5929" s="89"/>
      <c r="M5929" s="89"/>
      <c r="N5929" s="264">
        <v>0</v>
      </c>
      <c r="O5929" s="264">
        <v>4006140.59</v>
      </c>
      <c r="P5929" s="89" t="s">
        <v>670</v>
      </c>
    </row>
    <row r="5930" spans="1:16" ht="76.5" hidden="1">
      <c r="A5930" s="261">
        <v>311</v>
      </c>
      <c r="B5930" s="89"/>
      <c r="C5930" s="262" t="s">
        <v>142</v>
      </c>
      <c r="D5930" s="84">
        <v>43657</v>
      </c>
      <c r="E5930" s="85" t="s">
        <v>10516</v>
      </c>
      <c r="F5930" s="85" t="s">
        <v>6</v>
      </c>
      <c r="G5930" s="85">
        <v>1143479</v>
      </c>
      <c r="H5930" s="89"/>
      <c r="I5930" s="263" t="s">
        <v>12053</v>
      </c>
      <c r="J5930" s="89"/>
      <c r="K5930" s="89"/>
      <c r="L5930" s="89"/>
      <c r="M5930" s="89"/>
      <c r="N5930" s="264">
        <v>0</v>
      </c>
      <c r="O5930" s="264">
        <v>57168</v>
      </c>
      <c r="P5930" s="89" t="s">
        <v>670</v>
      </c>
    </row>
    <row r="5931" spans="1:16" ht="76.5" hidden="1">
      <c r="A5931" s="261" t="s">
        <v>557</v>
      </c>
      <c r="B5931" s="89"/>
      <c r="C5931" s="262" t="s">
        <v>777</v>
      </c>
      <c r="D5931" s="84">
        <v>43657</v>
      </c>
      <c r="E5931" s="85" t="s">
        <v>10517</v>
      </c>
      <c r="F5931" s="85" t="s">
        <v>6</v>
      </c>
      <c r="G5931" s="85">
        <v>1143729</v>
      </c>
      <c r="H5931" s="89"/>
      <c r="I5931" s="263" t="s">
        <v>12054</v>
      </c>
      <c r="J5931" s="89"/>
      <c r="K5931" s="89"/>
      <c r="L5931" s="89"/>
      <c r="M5931" s="89"/>
      <c r="N5931" s="264">
        <v>0</v>
      </c>
      <c r="O5931" s="264">
        <v>50000</v>
      </c>
      <c r="P5931" s="89" t="s">
        <v>670</v>
      </c>
    </row>
    <row r="5932" spans="1:16" ht="38.25" hidden="1">
      <c r="A5932" s="261" t="s">
        <v>565</v>
      </c>
      <c r="B5932" s="89"/>
      <c r="C5932" s="262" t="s">
        <v>615</v>
      </c>
      <c r="D5932" s="84">
        <v>43657</v>
      </c>
      <c r="E5932" s="85" t="s">
        <v>10518</v>
      </c>
      <c r="F5932" s="85" t="s">
        <v>6</v>
      </c>
      <c r="G5932" s="85">
        <v>1143734</v>
      </c>
      <c r="H5932" s="89"/>
      <c r="I5932" s="263" t="s">
        <v>12055</v>
      </c>
      <c r="J5932" s="89"/>
      <c r="K5932" s="89"/>
      <c r="L5932" s="89"/>
      <c r="M5932" s="89"/>
      <c r="N5932" s="264">
        <v>0</v>
      </c>
      <c r="O5932" s="264">
        <v>4746.46</v>
      </c>
      <c r="P5932" s="89" t="s">
        <v>670</v>
      </c>
    </row>
    <row r="5933" spans="1:16" ht="63.75" hidden="1">
      <c r="A5933" s="261">
        <v>41</v>
      </c>
      <c r="B5933" s="89"/>
      <c r="C5933" s="262" t="s">
        <v>47</v>
      </c>
      <c r="D5933" s="84">
        <v>43657</v>
      </c>
      <c r="E5933" s="85" t="s">
        <v>10519</v>
      </c>
      <c r="F5933" s="85" t="s">
        <v>6</v>
      </c>
      <c r="G5933" s="85">
        <v>1143746</v>
      </c>
      <c r="H5933" s="89"/>
      <c r="I5933" s="263" t="s">
        <v>12056</v>
      </c>
      <c r="J5933" s="89"/>
      <c r="K5933" s="89"/>
      <c r="L5933" s="89"/>
      <c r="M5933" s="89"/>
      <c r="N5933" s="264">
        <v>0</v>
      </c>
      <c r="O5933" s="264">
        <v>108054</v>
      </c>
      <c r="P5933" s="89" t="s">
        <v>670</v>
      </c>
    </row>
    <row r="5934" spans="1:16" ht="63.75" hidden="1">
      <c r="A5934" s="261">
        <v>46</v>
      </c>
      <c r="B5934" s="89"/>
      <c r="C5934" s="262" t="s">
        <v>48</v>
      </c>
      <c r="D5934" s="84">
        <v>43657</v>
      </c>
      <c r="E5934" s="85" t="s">
        <v>10520</v>
      </c>
      <c r="F5934" s="85" t="s">
        <v>6</v>
      </c>
      <c r="G5934" s="85">
        <v>1143747</v>
      </c>
      <c r="H5934" s="89"/>
      <c r="I5934" s="263" t="s">
        <v>12057</v>
      </c>
      <c r="J5934" s="89"/>
      <c r="K5934" s="89"/>
      <c r="L5934" s="89"/>
      <c r="M5934" s="89"/>
      <c r="N5934" s="264">
        <v>0</v>
      </c>
      <c r="O5934" s="264">
        <v>20353393</v>
      </c>
      <c r="P5934" s="89" t="s">
        <v>670</v>
      </c>
    </row>
    <row r="5935" spans="1:16" ht="63.75" hidden="1">
      <c r="A5935" s="261">
        <v>373</v>
      </c>
      <c r="B5935" s="89"/>
      <c r="C5935" s="262" t="s">
        <v>636</v>
      </c>
      <c r="D5935" s="84">
        <v>43657</v>
      </c>
      <c r="E5935" s="85" t="s">
        <v>10521</v>
      </c>
      <c r="F5935" s="85" t="s">
        <v>671</v>
      </c>
      <c r="G5935" s="85">
        <v>583271</v>
      </c>
      <c r="H5935" s="89"/>
      <c r="I5935" s="263" t="s">
        <v>12058</v>
      </c>
      <c r="J5935" s="89"/>
      <c r="K5935" s="89"/>
      <c r="L5935" s="89"/>
      <c r="M5935" s="89"/>
      <c r="N5935" s="264">
        <v>0</v>
      </c>
      <c r="O5935" s="264">
        <v>67621754.909999996</v>
      </c>
      <c r="P5935" s="89" t="s">
        <v>670</v>
      </c>
    </row>
    <row r="5936" spans="1:16" ht="76.5" hidden="1">
      <c r="A5936" s="261">
        <v>373</v>
      </c>
      <c r="B5936" s="89"/>
      <c r="C5936" s="262" t="s">
        <v>636</v>
      </c>
      <c r="D5936" s="84">
        <v>43657</v>
      </c>
      <c r="E5936" s="85" t="s">
        <v>10522</v>
      </c>
      <c r="F5936" s="85" t="s">
        <v>671</v>
      </c>
      <c r="G5936" s="85">
        <v>580913</v>
      </c>
      <c r="H5936" s="89"/>
      <c r="I5936" s="263" t="s">
        <v>12059</v>
      </c>
      <c r="J5936" s="89"/>
      <c r="K5936" s="89"/>
      <c r="L5936" s="89"/>
      <c r="M5936" s="89"/>
      <c r="N5936" s="264">
        <v>0</v>
      </c>
      <c r="O5936" s="264">
        <v>3955378</v>
      </c>
      <c r="P5936" s="89" t="s">
        <v>670</v>
      </c>
    </row>
    <row r="5937" spans="1:16" ht="63.75" hidden="1">
      <c r="A5937" s="261">
        <v>10</v>
      </c>
      <c r="B5937" s="89"/>
      <c r="C5937" s="262" t="s">
        <v>41</v>
      </c>
      <c r="D5937" s="84">
        <v>43657</v>
      </c>
      <c r="E5937" s="85" t="s">
        <v>10523</v>
      </c>
      <c r="F5937" s="85" t="s">
        <v>6</v>
      </c>
      <c r="G5937" s="85">
        <v>1089333</v>
      </c>
      <c r="H5937" s="89"/>
      <c r="I5937" s="263" t="s">
        <v>12060</v>
      </c>
      <c r="J5937" s="89"/>
      <c r="K5937" s="89"/>
      <c r="L5937" s="89"/>
      <c r="M5937" s="89"/>
      <c r="N5937" s="264">
        <v>0</v>
      </c>
      <c r="O5937" s="264">
        <v>25828.86</v>
      </c>
      <c r="P5937" s="89" t="s">
        <v>670</v>
      </c>
    </row>
    <row r="5938" spans="1:16" ht="51" hidden="1">
      <c r="A5938" s="261">
        <v>10</v>
      </c>
      <c r="B5938" s="89"/>
      <c r="C5938" s="262" t="s">
        <v>41</v>
      </c>
      <c r="D5938" s="84">
        <v>43657</v>
      </c>
      <c r="E5938" s="85" t="s">
        <v>10524</v>
      </c>
      <c r="F5938" s="85" t="s">
        <v>6</v>
      </c>
      <c r="G5938" s="85">
        <v>1089338</v>
      </c>
      <c r="H5938" s="89"/>
      <c r="I5938" s="263" t="s">
        <v>12061</v>
      </c>
      <c r="J5938" s="89"/>
      <c r="K5938" s="89"/>
      <c r="L5938" s="89"/>
      <c r="M5938" s="89"/>
      <c r="N5938" s="264">
        <v>0</v>
      </c>
      <c r="O5938" s="264">
        <v>27508.6</v>
      </c>
      <c r="P5938" s="89" t="s">
        <v>670</v>
      </c>
    </row>
    <row r="5939" spans="1:16" ht="63.75" hidden="1">
      <c r="A5939" s="261">
        <v>10</v>
      </c>
      <c r="B5939" s="89"/>
      <c r="C5939" s="262" t="s">
        <v>41</v>
      </c>
      <c r="D5939" s="84">
        <v>43657</v>
      </c>
      <c r="E5939" s="85" t="s">
        <v>10525</v>
      </c>
      <c r="F5939" s="85" t="s">
        <v>15</v>
      </c>
      <c r="G5939" s="85">
        <v>1089334</v>
      </c>
      <c r="H5939" s="89"/>
      <c r="I5939" s="263" t="s">
        <v>12062</v>
      </c>
      <c r="J5939" s="89"/>
      <c r="K5939" s="89"/>
      <c r="L5939" s="89"/>
      <c r="M5939" s="89"/>
      <c r="N5939" s="264">
        <v>50</v>
      </c>
      <c r="O5939" s="264">
        <v>0</v>
      </c>
      <c r="P5939" s="89" t="s">
        <v>670</v>
      </c>
    </row>
    <row r="5940" spans="1:16" ht="51" hidden="1">
      <c r="A5940" s="261">
        <v>10</v>
      </c>
      <c r="B5940" s="89"/>
      <c r="C5940" s="262" t="s">
        <v>41</v>
      </c>
      <c r="D5940" s="84">
        <v>43657</v>
      </c>
      <c r="E5940" s="85" t="s">
        <v>10526</v>
      </c>
      <c r="F5940" s="85" t="s">
        <v>15</v>
      </c>
      <c r="G5940" s="85">
        <v>1089339</v>
      </c>
      <c r="H5940" s="89"/>
      <c r="I5940" s="263" t="s">
        <v>12063</v>
      </c>
      <c r="J5940" s="89"/>
      <c r="K5940" s="89"/>
      <c r="L5940" s="89"/>
      <c r="M5940" s="89"/>
      <c r="N5940" s="264">
        <v>50</v>
      </c>
      <c r="O5940" s="264">
        <v>0</v>
      </c>
      <c r="P5940" s="89" t="s">
        <v>670</v>
      </c>
    </row>
    <row r="5941" spans="1:16" ht="51" hidden="1">
      <c r="A5941" s="261">
        <v>513</v>
      </c>
      <c r="B5941" s="89"/>
      <c r="C5941" s="262" t="s">
        <v>171</v>
      </c>
      <c r="D5941" s="84">
        <v>43657</v>
      </c>
      <c r="E5941" s="85" t="s">
        <v>10527</v>
      </c>
      <c r="F5941" s="85" t="s">
        <v>15</v>
      </c>
      <c r="G5941" s="85">
        <v>1089341</v>
      </c>
      <c r="H5941" s="89"/>
      <c r="I5941" s="263" t="s">
        <v>719</v>
      </c>
      <c r="J5941" s="89"/>
      <c r="K5941" s="89"/>
      <c r="L5941" s="89"/>
      <c r="M5941" s="89"/>
      <c r="N5941" s="264">
        <v>50</v>
      </c>
      <c r="O5941" s="264">
        <v>0</v>
      </c>
      <c r="P5941" s="89" t="s">
        <v>670</v>
      </c>
    </row>
    <row r="5942" spans="1:16" ht="38.25" hidden="1">
      <c r="A5942" s="261">
        <v>117</v>
      </c>
      <c r="B5942" s="89"/>
      <c r="C5942" s="262" t="s">
        <v>62</v>
      </c>
      <c r="D5942" s="84">
        <v>43657</v>
      </c>
      <c r="E5942" s="85" t="s">
        <v>10528</v>
      </c>
      <c r="F5942" s="85" t="s">
        <v>11</v>
      </c>
      <c r="G5942" s="85">
        <v>959372</v>
      </c>
      <c r="H5942" s="89"/>
      <c r="I5942" s="263" t="s">
        <v>12064</v>
      </c>
      <c r="J5942" s="89"/>
      <c r="K5942" s="89"/>
      <c r="L5942" s="89"/>
      <c r="M5942" s="89"/>
      <c r="N5942" s="264">
        <v>50</v>
      </c>
      <c r="O5942" s="264">
        <v>0</v>
      </c>
      <c r="P5942" s="89" t="s">
        <v>670</v>
      </c>
    </row>
    <row r="5943" spans="1:16" ht="51" hidden="1">
      <c r="A5943" s="261">
        <v>117</v>
      </c>
      <c r="B5943" s="89"/>
      <c r="C5943" s="262" t="s">
        <v>62</v>
      </c>
      <c r="D5943" s="84">
        <v>43657</v>
      </c>
      <c r="E5943" s="85" t="s">
        <v>10529</v>
      </c>
      <c r="F5943" s="85" t="s">
        <v>11</v>
      </c>
      <c r="G5943" s="85">
        <v>959375</v>
      </c>
      <c r="H5943" s="89"/>
      <c r="I5943" s="263" t="s">
        <v>12065</v>
      </c>
      <c r="J5943" s="89"/>
      <c r="K5943" s="89"/>
      <c r="L5943" s="89"/>
      <c r="M5943" s="89"/>
      <c r="N5943" s="264">
        <v>50</v>
      </c>
      <c r="O5943" s="264">
        <v>0</v>
      </c>
      <c r="P5943" s="89" t="s">
        <v>670</v>
      </c>
    </row>
    <row r="5944" spans="1:16" ht="76.5" hidden="1">
      <c r="A5944" s="261">
        <v>16</v>
      </c>
      <c r="B5944" s="89"/>
      <c r="C5944" s="262" t="s">
        <v>43</v>
      </c>
      <c r="D5944" s="84">
        <v>43657</v>
      </c>
      <c r="E5944" s="85" t="s">
        <v>10530</v>
      </c>
      <c r="F5944" s="85" t="s">
        <v>13</v>
      </c>
      <c r="G5944" s="85">
        <v>959380</v>
      </c>
      <c r="H5944" s="89"/>
      <c r="I5944" s="263" t="s">
        <v>12066</v>
      </c>
      <c r="J5944" s="89"/>
      <c r="K5944" s="89"/>
      <c r="L5944" s="89"/>
      <c r="M5944" s="89"/>
      <c r="N5944" s="264">
        <v>19.559999999999999</v>
      </c>
      <c r="O5944" s="264">
        <v>0</v>
      </c>
      <c r="P5944" s="89" t="s">
        <v>670</v>
      </c>
    </row>
    <row r="5945" spans="1:16" ht="76.5" hidden="1">
      <c r="A5945" s="261">
        <v>16</v>
      </c>
      <c r="B5945" s="89"/>
      <c r="C5945" s="262" t="s">
        <v>43</v>
      </c>
      <c r="D5945" s="84">
        <v>43657</v>
      </c>
      <c r="E5945" s="85" t="s">
        <v>10531</v>
      </c>
      <c r="F5945" s="85" t="s">
        <v>11</v>
      </c>
      <c r="G5945" s="85">
        <v>959380</v>
      </c>
      <c r="H5945" s="89"/>
      <c r="I5945" s="263" t="s">
        <v>12067</v>
      </c>
      <c r="J5945" s="89"/>
      <c r="K5945" s="89"/>
      <c r="L5945" s="89"/>
      <c r="M5945" s="89"/>
      <c r="N5945" s="264">
        <v>50</v>
      </c>
      <c r="O5945" s="264">
        <v>0</v>
      </c>
      <c r="P5945" s="89" t="s">
        <v>670</v>
      </c>
    </row>
    <row r="5946" spans="1:16" ht="63.75" hidden="1">
      <c r="A5946" s="261">
        <v>513</v>
      </c>
      <c r="B5946" s="89"/>
      <c r="C5946" s="262" t="s">
        <v>171</v>
      </c>
      <c r="D5946" s="84">
        <v>43657</v>
      </c>
      <c r="E5946" s="85" t="s">
        <v>10532</v>
      </c>
      <c r="F5946" s="85" t="s">
        <v>11</v>
      </c>
      <c r="G5946" s="85">
        <v>959382</v>
      </c>
      <c r="H5946" s="89"/>
      <c r="I5946" s="263" t="s">
        <v>12068</v>
      </c>
      <c r="J5946" s="89"/>
      <c r="K5946" s="89"/>
      <c r="L5946" s="89"/>
      <c r="M5946" s="89"/>
      <c r="N5946" s="264">
        <v>50</v>
      </c>
      <c r="O5946" s="264">
        <v>0</v>
      </c>
      <c r="P5946" s="89" t="s">
        <v>670</v>
      </c>
    </row>
    <row r="5947" spans="1:16" ht="63.75" hidden="1">
      <c r="A5947" s="261">
        <v>16</v>
      </c>
      <c r="B5947" s="89"/>
      <c r="C5947" s="262" t="s">
        <v>43</v>
      </c>
      <c r="D5947" s="84">
        <v>43657</v>
      </c>
      <c r="E5947" s="85" t="s">
        <v>10533</v>
      </c>
      <c r="F5947" s="85" t="s">
        <v>13</v>
      </c>
      <c r="G5947" s="85">
        <v>959383</v>
      </c>
      <c r="H5947" s="89"/>
      <c r="I5947" s="263" t="s">
        <v>12069</v>
      </c>
      <c r="J5947" s="89"/>
      <c r="K5947" s="89"/>
      <c r="L5947" s="89"/>
      <c r="M5947" s="89"/>
      <c r="N5947" s="264">
        <v>19.559999999999999</v>
      </c>
      <c r="O5947" s="264">
        <v>0</v>
      </c>
      <c r="P5947" s="89" t="s">
        <v>670</v>
      </c>
    </row>
    <row r="5948" spans="1:16" ht="76.5" hidden="1">
      <c r="A5948" s="261">
        <v>16</v>
      </c>
      <c r="B5948" s="89"/>
      <c r="C5948" s="262" t="s">
        <v>43</v>
      </c>
      <c r="D5948" s="84">
        <v>43657</v>
      </c>
      <c r="E5948" s="85" t="s">
        <v>10534</v>
      </c>
      <c r="F5948" s="85" t="s">
        <v>11</v>
      </c>
      <c r="G5948" s="85">
        <v>959383</v>
      </c>
      <c r="H5948" s="89"/>
      <c r="I5948" s="263" t="s">
        <v>12070</v>
      </c>
      <c r="J5948" s="89"/>
      <c r="K5948" s="89"/>
      <c r="L5948" s="89"/>
      <c r="M5948" s="89"/>
      <c r="N5948" s="264">
        <v>50</v>
      </c>
      <c r="O5948" s="264">
        <v>0</v>
      </c>
      <c r="P5948" s="89" t="s">
        <v>670</v>
      </c>
    </row>
    <row r="5949" spans="1:16" ht="63.75" hidden="1">
      <c r="A5949" s="261">
        <v>16</v>
      </c>
      <c r="B5949" s="89"/>
      <c r="C5949" s="262" t="s">
        <v>43</v>
      </c>
      <c r="D5949" s="84">
        <v>43657</v>
      </c>
      <c r="E5949" s="85" t="s">
        <v>10535</v>
      </c>
      <c r="F5949" s="85" t="s">
        <v>13</v>
      </c>
      <c r="G5949" s="85">
        <v>959385</v>
      </c>
      <c r="H5949" s="89"/>
      <c r="I5949" s="263" t="s">
        <v>12071</v>
      </c>
      <c r="J5949" s="89"/>
      <c r="K5949" s="89"/>
      <c r="L5949" s="89"/>
      <c r="M5949" s="89"/>
      <c r="N5949" s="264">
        <v>39.18</v>
      </c>
      <c r="O5949" s="264">
        <v>0</v>
      </c>
      <c r="P5949" s="89" t="s">
        <v>670</v>
      </c>
    </row>
    <row r="5950" spans="1:16" ht="76.5" hidden="1">
      <c r="A5950" s="261">
        <v>16</v>
      </c>
      <c r="B5950" s="89"/>
      <c r="C5950" s="262" t="s">
        <v>43</v>
      </c>
      <c r="D5950" s="84">
        <v>43657</v>
      </c>
      <c r="E5950" s="85" t="s">
        <v>10536</v>
      </c>
      <c r="F5950" s="85" t="s">
        <v>11</v>
      </c>
      <c r="G5950" s="85">
        <v>959385</v>
      </c>
      <c r="H5950" s="89"/>
      <c r="I5950" s="263" t="s">
        <v>12072</v>
      </c>
      <c r="J5950" s="89"/>
      <c r="K5950" s="89"/>
      <c r="L5950" s="89"/>
      <c r="M5950" s="89"/>
      <c r="N5950" s="264">
        <v>50</v>
      </c>
      <c r="O5950" s="264">
        <v>0</v>
      </c>
      <c r="P5950" s="89" t="s">
        <v>670</v>
      </c>
    </row>
    <row r="5951" spans="1:16" ht="63.75" hidden="1">
      <c r="A5951" s="261">
        <v>16</v>
      </c>
      <c r="B5951" s="89"/>
      <c r="C5951" s="262" t="s">
        <v>43</v>
      </c>
      <c r="D5951" s="84">
        <v>43657</v>
      </c>
      <c r="E5951" s="85" t="s">
        <v>10537</v>
      </c>
      <c r="F5951" s="85" t="s">
        <v>13</v>
      </c>
      <c r="G5951" s="85">
        <v>959391</v>
      </c>
      <c r="H5951" s="89"/>
      <c r="I5951" s="263" t="s">
        <v>12073</v>
      </c>
      <c r="J5951" s="89"/>
      <c r="K5951" s="89"/>
      <c r="L5951" s="89"/>
      <c r="M5951" s="89"/>
      <c r="N5951" s="264">
        <v>39.18</v>
      </c>
      <c r="O5951" s="264">
        <v>0</v>
      </c>
      <c r="P5951" s="89" t="s">
        <v>670</v>
      </c>
    </row>
    <row r="5952" spans="1:16" ht="76.5" hidden="1">
      <c r="A5952" s="261">
        <v>16</v>
      </c>
      <c r="B5952" s="89"/>
      <c r="C5952" s="262" t="s">
        <v>43</v>
      </c>
      <c r="D5952" s="84">
        <v>43657</v>
      </c>
      <c r="E5952" s="85" t="s">
        <v>10538</v>
      </c>
      <c r="F5952" s="85" t="s">
        <v>11</v>
      </c>
      <c r="G5952" s="85">
        <v>959391</v>
      </c>
      <c r="H5952" s="89"/>
      <c r="I5952" s="263" t="s">
        <v>12074</v>
      </c>
      <c r="J5952" s="89"/>
      <c r="K5952" s="89"/>
      <c r="L5952" s="89"/>
      <c r="M5952" s="89"/>
      <c r="N5952" s="264">
        <v>50</v>
      </c>
      <c r="O5952" s="264">
        <v>0</v>
      </c>
      <c r="P5952" s="89" t="s">
        <v>670</v>
      </c>
    </row>
    <row r="5953" spans="1:16" ht="89.25" hidden="1">
      <c r="A5953" s="261">
        <v>35</v>
      </c>
      <c r="B5953" s="89"/>
      <c r="C5953" s="262" t="s">
        <v>46</v>
      </c>
      <c r="D5953" s="84">
        <v>43657</v>
      </c>
      <c r="E5953" s="85" t="s">
        <v>10539</v>
      </c>
      <c r="F5953" s="85" t="s">
        <v>6</v>
      </c>
      <c r="G5953" s="85">
        <v>959389</v>
      </c>
      <c r="H5953" s="89"/>
      <c r="I5953" s="263" t="s">
        <v>12075</v>
      </c>
      <c r="J5953" s="89"/>
      <c r="K5953" s="89"/>
      <c r="L5953" s="89"/>
      <c r="M5953" s="89"/>
      <c r="N5953" s="264">
        <v>0</v>
      </c>
      <c r="O5953" s="264">
        <v>5156034.43</v>
      </c>
      <c r="P5953" s="89" t="s">
        <v>670</v>
      </c>
    </row>
    <row r="5954" spans="1:16" ht="76.5" hidden="1">
      <c r="A5954" s="261">
        <v>35</v>
      </c>
      <c r="B5954" s="89"/>
      <c r="C5954" s="262" t="s">
        <v>46</v>
      </c>
      <c r="D5954" s="84">
        <v>43657</v>
      </c>
      <c r="E5954" s="85" t="s">
        <v>10540</v>
      </c>
      <c r="F5954" s="85" t="s">
        <v>13</v>
      </c>
      <c r="G5954" s="85">
        <v>959389</v>
      </c>
      <c r="H5954" s="89"/>
      <c r="I5954" s="263" t="s">
        <v>12076</v>
      </c>
      <c r="J5954" s="89"/>
      <c r="K5954" s="89"/>
      <c r="L5954" s="89"/>
      <c r="M5954" s="89"/>
      <c r="N5954" s="264">
        <v>50</v>
      </c>
      <c r="O5954" s="264">
        <v>0</v>
      </c>
      <c r="P5954" s="89" t="s">
        <v>670</v>
      </c>
    </row>
    <row r="5955" spans="1:16" ht="102" hidden="1">
      <c r="A5955" s="261" t="s">
        <v>559</v>
      </c>
      <c r="B5955" s="89"/>
      <c r="C5955" s="262" t="s">
        <v>759</v>
      </c>
      <c r="D5955" s="84">
        <v>43657</v>
      </c>
      <c r="E5955" s="85" t="s">
        <v>10541</v>
      </c>
      <c r="F5955" s="85" t="s">
        <v>11</v>
      </c>
      <c r="G5955" s="85">
        <v>959405</v>
      </c>
      <c r="H5955" s="89"/>
      <c r="I5955" s="263" t="s">
        <v>12077</v>
      </c>
      <c r="J5955" s="89"/>
      <c r="K5955" s="89"/>
      <c r="L5955" s="89"/>
      <c r="M5955" s="89"/>
      <c r="N5955" s="264">
        <v>50</v>
      </c>
      <c r="O5955" s="264">
        <v>0</v>
      </c>
      <c r="P5955" s="89" t="s">
        <v>670</v>
      </c>
    </row>
    <row r="5956" spans="1:16" ht="76.5" hidden="1">
      <c r="A5956" s="261">
        <v>41</v>
      </c>
      <c r="B5956" s="89"/>
      <c r="C5956" s="262" t="s">
        <v>47</v>
      </c>
      <c r="D5956" s="84">
        <v>43658</v>
      </c>
      <c r="E5956" s="85" t="s">
        <v>10542</v>
      </c>
      <c r="F5956" s="85" t="s">
        <v>628</v>
      </c>
      <c r="G5956" s="85">
        <v>575100</v>
      </c>
      <c r="H5956" s="89"/>
      <c r="I5956" s="263" t="s">
        <v>12078</v>
      </c>
      <c r="J5956" s="89"/>
      <c r="K5956" s="89"/>
      <c r="L5956" s="89"/>
      <c r="M5956" s="89"/>
      <c r="N5956" s="264">
        <v>0</v>
      </c>
      <c r="O5956" s="264">
        <v>327294</v>
      </c>
      <c r="P5956" s="89" t="s">
        <v>670</v>
      </c>
    </row>
    <row r="5957" spans="1:16" ht="51" hidden="1">
      <c r="A5957" s="261">
        <v>10</v>
      </c>
      <c r="B5957" s="89"/>
      <c r="C5957" s="262" t="s">
        <v>41</v>
      </c>
      <c r="D5957" s="84">
        <v>43658</v>
      </c>
      <c r="E5957" s="85" t="s">
        <v>10543</v>
      </c>
      <c r="F5957" s="85" t="s">
        <v>6</v>
      </c>
      <c r="G5957" s="85">
        <v>1090748</v>
      </c>
      <c r="H5957" s="89"/>
      <c r="I5957" s="263" t="s">
        <v>12079</v>
      </c>
      <c r="J5957" s="89"/>
      <c r="K5957" s="89"/>
      <c r="L5957" s="89"/>
      <c r="M5957" s="89"/>
      <c r="N5957" s="264">
        <v>0</v>
      </c>
      <c r="O5957" s="264">
        <v>27810.44</v>
      </c>
      <c r="P5957" s="89" t="s">
        <v>670</v>
      </c>
    </row>
    <row r="5958" spans="1:16" ht="51" hidden="1">
      <c r="A5958" s="261">
        <v>10</v>
      </c>
      <c r="B5958" s="89"/>
      <c r="C5958" s="262" t="s">
        <v>41</v>
      </c>
      <c r="D5958" s="84">
        <v>43658</v>
      </c>
      <c r="E5958" s="85" t="s">
        <v>10544</v>
      </c>
      <c r="F5958" s="85" t="s">
        <v>6</v>
      </c>
      <c r="G5958" s="85">
        <v>1090861</v>
      </c>
      <c r="H5958" s="89"/>
      <c r="I5958" s="263" t="s">
        <v>12080</v>
      </c>
      <c r="J5958" s="89"/>
      <c r="K5958" s="89"/>
      <c r="L5958" s="89"/>
      <c r="M5958" s="89"/>
      <c r="N5958" s="264">
        <v>0</v>
      </c>
      <c r="O5958" s="264">
        <v>13068.3</v>
      </c>
      <c r="P5958" s="89" t="s">
        <v>670</v>
      </c>
    </row>
    <row r="5959" spans="1:16" ht="63.75" hidden="1">
      <c r="A5959" s="261">
        <v>10</v>
      </c>
      <c r="B5959" s="89"/>
      <c r="C5959" s="262" t="s">
        <v>41</v>
      </c>
      <c r="D5959" s="84">
        <v>43658</v>
      </c>
      <c r="E5959" s="85" t="s">
        <v>10545</v>
      </c>
      <c r="F5959" s="85" t="s">
        <v>6</v>
      </c>
      <c r="G5959" s="85">
        <v>1090868</v>
      </c>
      <c r="H5959" s="89"/>
      <c r="I5959" s="263" t="s">
        <v>12081</v>
      </c>
      <c r="J5959" s="89"/>
      <c r="K5959" s="89"/>
      <c r="L5959" s="89"/>
      <c r="M5959" s="89"/>
      <c r="N5959" s="264">
        <v>0</v>
      </c>
      <c r="O5959" s="264">
        <v>212591.4</v>
      </c>
      <c r="P5959" s="89" t="s">
        <v>670</v>
      </c>
    </row>
    <row r="5960" spans="1:16" ht="76.5" hidden="1">
      <c r="A5960" s="261">
        <v>373</v>
      </c>
      <c r="B5960" s="89"/>
      <c r="C5960" s="262" t="s">
        <v>636</v>
      </c>
      <c r="D5960" s="84">
        <v>43658</v>
      </c>
      <c r="E5960" s="85" t="s">
        <v>10546</v>
      </c>
      <c r="F5960" s="85" t="s">
        <v>671</v>
      </c>
      <c r="G5960" s="85">
        <v>589086</v>
      </c>
      <c r="H5960" s="89"/>
      <c r="I5960" s="263" t="s">
        <v>12082</v>
      </c>
      <c r="J5960" s="89"/>
      <c r="K5960" s="89"/>
      <c r="L5960" s="89"/>
      <c r="M5960" s="89"/>
      <c r="N5960" s="264">
        <v>0</v>
      </c>
      <c r="O5960" s="264">
        <v>1108774.23</v>
      </c>
      <c r="P5960" s="89" t="s">
        <v>670</v>
      </c>
    </row>
    <row r="5961" spans="1:16" ht="76.5" hidden="1">
      <c r="A5961" s="261" t="s">
        <v>557</v>
      </c>
      <c r="B5961" s="89"/>
      <c r="C5961" s="262" t="s">
        <v>777</v>
      </c>
      <c r="D5961" s="84">
        <v>43658</v>
      </c>
      <c r="E5961" s="85" t="s">
        <v>10547</v>
      </c>
      <c r="F5961" s="85" t="s">
        <v>6</v>
      </c>
      <c r="G5961" s="85">
        <v>1144214</v>
      </c>
      <c r="H5961" s="89"/>
      <c r="I5961" s="263" t="s">
        <v>12083</v>
      </c>
      <c r="J5961" s="89"/>
      <c r="K5961" s="89"/>
      <c r="L5961" s="89"/>
      <c r="M5961" s="89"/>
      <c r="N5961" s="264">
        <v>0</v>
      </c>
      <c r="O5961" s="264">
        <v>34000</v>
      </c>
      <c r="P5961" s="89" t="s">
        <v>670</v>
      </c>
    </row>
    <row r="5962" spans="1:16" ht="76.5" hidden="1">
      <c r="A5962" s="261" t="s">
        <v>563</v>
      </c>
      <c r="B5962" s="89"/>
      <c r="C5962" s="262" t="s">
        <v>614</v>
      </c>
      <c r="D5962" s="84">
        <v>43658</v>
      </c>
      <c r="E5962" s="85" t="s">
        <v>10548</v>
      </c>
      <c r="F5962" s="85" t="s">
        <v>6</v>
      </c>
      <c r="G5962" s="85">
        <v>1144280</v>
      </c>
      <c r="H5962" s="89"/>
      <c r="I5962" s="263" t="s">
        <v>12084</v>
      </c>
      <c r="J5962" s="89"/>
      <c r="K5962" s="89"/>
      <c r="L5962" s="89"/>
      <c r="M5962" s="89"/>
      <c r="N5962" s="264">
        <v>0</v>
      </c>
      <c r="O5962" s="264">
        <v>2447.92</v>
      </c>
      <c r="P5962" s="89" t="s">
        <v>670</v>
      </c>
    </row>
    <row r="5963" spans="1:16" ht="76.5" hidden="1">
      <c r="A5963" s="261" t="s">
        <v>563</v>
      </c>
      <c r="B5963" s="89"/>
      <c r="C5963" s="262" t="s">
        <v>614</v>
      </c>
      <c r="D5963" s="84">
        <v>43658</v>
      </c>
      <c r="E5963" s="85" t="s">
        <v>10549</v>
      </c>
      <c r="F5963" s="85" t="s">
        <v>6</v>
      </c>
      <c r="G5963" s="85">
        <v>1144281</v>
      </c>
      <c r="H5963" s="89"/>
      <c r="I5963" s="263" t="s">
        <v>12085</v>
      </c>
      <c r="J5963" s="89"/>
      <c r="K5963" s="89"/>
      <c r="L5963" s="89"/>
      <c r="M5963" s="89"/>
      <c r="N5963" s="264">
        <v>0</v>
      </c>
      <c r="O5963" s="264">
        <v>800.13</v>
      </c>
      <c r="P5963" s="89" t="s">
        <v>670</v>
      </c>
    </row>
    <row r="5964" spans="1:16" ht="63.75" hidden="1">
      <c r="A5964" s="261">
        <v>47</v>
      </c>
      <c r="B5964" s="89"/>
      <c r="C5964" s="262" t="s">
        <v>49</v>
      </c>
      <c r="D5964" s="84">
        <v>43658</v>
      </c>
      <c r="E5964" s="85" t="s">
        <v>10550</v>
      </c>
      <c r="F5964" s="85" t="s">
        <v>6</v>
      </c>
      <c r="G5964" s="85">
        <v>1144283</v>
      </c>
      <c r="H5964" s="89"/>
      <c r="I5964" s="263" t="s">
        <v>12086</v>
      </c>
      <c r="J5964" s="89"/>
      <c r="K5964" s="89"/>
      <c r="L5964" s="89"/>
      <c r="M5964" s="89"/>
      <c r="N5964" s="264">
        <v>0</v>
      </c>
      <c r="O5964" s="264">
        <v>133931.51</v>
      </c>
      <c r="P5964" s="89" t="s">
        <v>670</v>
      </c>
    </row>
    <row r="5965" spans="1:16" ht="51" hidden="1">
      <c r="A5965" s="261">
        <v>15</v>
      </c>
      <c r="B5965" s="89"/>
      <c r="C5965" s="262" t="s">
        <v>42</v>
      </c>
      <c r="D5965" s="84">
        <v>43658</v>
      </c>
      <c r="E5965" s="85" t="s">
        <v>10551</v>
      </c>
      <c r="F5965" s="85" t="s">
        <v>6</v>
      </c>
      <c r="G5965" s="85">
        <v>1144284</v>
      </c>
      <c r="H5965" s="89"/>
      <c r="I5965" s="263" t="s">
        <v>12087</v>
      </c>
      <c r="J5965" s="89"/>
      <c r="K5965" s="89"/>
      <c r="L5965" s="89"/>
      <c r="M5965" s="89"/>
      <c r="N5965" s="264">
        <v>0</v>
      </c>
      <c r="O5965" s="264">
        <v>177750</v>
      </c>
      <c r="P5965" s="89" t="s">
        <v>670</v>
      </c>
    </row>
    <row r="5966" spans="1:16" ht="63.75" hidden="1">
      <c r="A5966" s="261">
        <v>287</v>
      </c>
      <c r="B5966" s="89"/>
      <c r="C5966" s="262" t="s">
        <v>126</v>
      </c>
      <c r="D5966" s="84">
        <v>43658</v>
      </c>
      <c r="E5966" s="85" t="s">
        <v>10552</v>
      </c>
      <c r="F5966" s="85" t="s">
        <v>6</v>
      </c>
      <c r="G5966" s="85">
        <v>959440</v>
      </c>
      <c r="H5966" s="89"/>
      <c r="I5966" s="263" t="s">
        <v>12088</v>
      </c>
      <c r="J5966" s="89"/>
      <c r="K5966" s="89"/>
      <c r="L5966" s="89"/>
      <c r="M5966" s="89"/>
      <c r="N5966" s="264">
        <v>0</v>
      </c>
      <c r="O5966" s="264">
        <v>386048</v>
      </c>
      <c r="P5966" s="89" t="s">
        <v>670</v>
      </c>
    </row>
    <row r="5967" spans="1:16" ht="89.25" hidden="1">
      <c r="A5967" s="261">
        <v>46</v>
      </c>
      <c r="B5967" s="89"/>
      <c r="C5967" s="262" t="s">
        <v>48</v>
      </c>
      <c r="D5967" s="84">
        <v>43658</v>
      </c>
      <c r="E5967" s="85" t="s">
        <v>10553</v>
      </c>
      <c r="F5967" s="85" t="s">
        <v>6</v>
      </c>
      <c r="G5967" s="85">
        <v>959475</v>
      </c>
      <c r="H5967" s="89"/>
      <c r="I5967" s="263" t="s">
        <v>12089</v>
      </c>
      <c r="J5967" s="89"/>
      <c r="K5967" s="89"/>
      <c r="L5967" s="89"/>
      <c r="M5967" s="89"/>
      <c r="N5967" s="264">
        <v>0</v>
      </c>
      <c r="O5967" s="264">
        <v>19822773</v>
      </c>
      <c r="P5967" s="89" t="s">
        <v>670</v>
      </c>
    </row>
    <row r="5968" spans="1:16" ht="89.25" hidden="1">
      <c r="A5968" s="261" t="s">
        <v>554</v>
      </c>
      <c r="B5968" s="89"/>
      <c r="C5968" s="262" t="s">
        <v>616</v>
      </c>
      <c r="D5968" s="84">
        <v>43658</v>
      </c>
      <c r="E5968" s="85" t="s">
        <v>10554</v>
      </c>
      <c r="F5968" s="85" t="s">
        <v>6</v>
      </c>
      <c r="G5968" s="85">
        <v>959525</v>
      </c>
      <c r="H5968" s="89"/>
      <c r="I5968" s="263" t="s">
        <v>12090</v>
      </c>
      <c r="J5968" s="89"/>
      <c r="K5968" s="89"/>
      <c r="L5968" s="89"/>
      <c r="M5968" s="89"/>
      <c r="N5968" s="264">
        <v>0</v>
      </c>
      <c r="O5968" s="264">
        <v>467266.55</v>
      </c>
      <c r="P5968" s="89" t="s">
        <v>670</v>
      </c>
    </row>
    <row r="5969" spans="1:16" ht="76.5" hidden="1">
      <c r="A5969" s="261">
        <v>287</v>
      </c>
      <c r="B5969" s="89"/>
      <c r="C5969" s="262" t="s">
        <v>126</v>
      </c>
      <c r="D5969" s="84">
        <v>43658</v>
      </c>
      <c r="E5969" s="85" t="s">
        <v>10555</v>
      </c>
      <c r="F5969" s="85" t="s">
        <v>11</v>
      </c>
      <c r="G5969" s="85">
        <v>959440</v>
      </c>
      <c r="H5969" s="89"/>
      <c r="I5969" s="263" t="s">
        <v>12091</v>
      </c>
      <c r="J5969" s="89"/>
      <c r="K5969" s="89"/>
      <c r="L5969" s="89"/>
      <c r="M5969" s="89"/>
      <c r="N5969" s="264">
        <v>50</v>
      </c>
      <c r="O5969" s="264">
        <v>0</v>
      </c>
      <c r="P5969" s="89" t="s">
        <v>670</v>
      </c>
    </row>
    <row r="5970" spans="1:16" ht="89.25" hidden="1">
      <c r="A5970" s="261">
        <v>585</v>
      </c>
      <c r="B5970" s="89"/>
      <c r="C5970" s="262" t="s">
        <v>183</v>
      </c>
      <c r="D5970" s="84">
        <v>43658</v>
      </c>
      <c r="E5970" s="85" t="s">
        <v>10556</v>
      </c>
      <c r="F5970" s="85" t="s">
        <v>11</v>
      </c>
      <c r="G5970" s="85">
        <v>959469</v>
      </c>
      <c r="H5970" s="89"/>
      <c r="I5970" s="263" t="s">
        <v>12092</v>
      </c>
      <c r="J5970" s="89"/>
      <c r="K5970" s="89"/>
      <c r="L5970" s="89"/>
      <c r="M5970" s="89"/>
      <c r="N5970" s="264">
        <v>310.82</v>
      </c>
      <c r="O5970" s="264">
        <v>0</v>
      </c>
      <c r="P5970" s="89" t="s">
        <v>670</v>
      </c>
    </row>
    <row r="5971" spans="1:16" ht="51" hidden="1">
      <c r="A5971" s="261">
        <v>10</v>
      </c>
      <c r="B5971" s="89"/>
      <c r="C5971" s="262" t="s">
        <v>41</v>
      </c>
      <c r="D5971" s="84">
        <v>43658</v>
      </c>
      <c r="E5971" s="85" t="s">
        <v>10557</v>
      </c>
      <c r="F5971" s="85" t="s">
        <v>15</v>
      </c>
      <c r="G5971" s="85">
        <v>1090862</v>
      </c>
      <c r="H5971" s="89"/>
      <c r="I5971" s="263" t="s">
        <v>12093</v>
      </c>
      <c r="J5971" s="89"/>
      <c r="K5971" s="89"/>
      <c r="L5971" s="89"/>
      <c r="M5971" s="89"/>
      <c r="N5971" s="264">
        <v>50</v>
      </c>
      <c r="O5971" s="264">
        <v>0</v>
      </c>
      <c r="P5971" s="89" t="s">
        <v>670</v>
      </c>
    </row>
    <row r="5972" spans="1:16" ht="63.75" hidden="1">
      <c r="A5972" s="261">
        <v>10</v>
      </c>
      <c r="B5972" s="89"/>
      <c r="C5972" s="262" t="s">
        <v>41</v>
      </c>
      <c r="D5972" s="84">
        <v>43658</v>
      </c>
      <c r="E5972" s="85" t="s">
        <v>10558</v>
      </c>
      <c r="F5972" s="85" t="s">
        <v>15</v>
      </c>
      <c r="G5972" s="85">
        <v>1090869</v>
      </c>
      <c r="H5972" s="89"/>
      <c r="I5972" s="263" t="s">
        <v>12094</v>
      </c>
      <c r="J5972" s="89"/>
      <c r="K5972" s="89"/>
      <c r="L5972" s="89"/>
      <c r="M5972" s="89"/>
      <c r="N5972" s="264">
        <v>50</v>
      </c>
      <c r="O5972" s="264">
        <v>0</v>
      </c>
      <c r="P5972" s="89" t="s">
        <v>670</v>
      </c>
    </row>
    <row r="5973" spans="1:16" ht="51" hidden="1">
      <c r="A5973" s="261">
        <v>513</v>
      </c>
      <c r="B5973" s="89"/>
      <c r="C5973" s="262" t="s">
        <v>171</v>
      </c>
      <c r="D5973" s="84">
        <v>43658</v>
      </c>
      <c r="E5973" s="85" t="s">
        <v>10559</v>
      </c>
      <c r="F5973" s="85" t="s">
        <v>15</v>
      </c>
      <c r="G5973" s="85">
        <v>1090455</v>
      </c>
      <c r="H5973" s="89"/>
      <c r="I5973" s="263" t="s">
        <v>744</v>
      </c>
      <c r="J5973" s="89"/>
      <c r="K5973" s="89"/>
      <c r="L5973" s="89"/>
      <c r="M5973" s="89"/>
      <c r="N5973" s="264">
        <v>50</v>
      </c>
      <c r="O5973" s="264">
        <v>0</v>
      </c>
      <c r="P5973" s="89" t="s">
        <v>670</v>
      </c>
    </row>
    <row r="5974" spans="1:16" ht="51" hidden="1">
      <c r="A5974" s="261">
        <v>513</v>
      </c>
      <c r="B5974" s="89"/>
      <c r="C5974" s="262" t="s">
        <v>171</v>
      </c>
      <c r="D5974" s="84">
        <v>43658</v>
      </c>
      <c r="E5974" s="85" t="s">
        <v>10560</v>
      </c>
      <c r="F5974" s="85" t="s">
        <v>15</v>
      </c>
      <c r="G5974" s="85">
        <v>1090600</v>
      </c>
      <c r="H5974" s="89"/>
      <c r="I5974" s="263" t="s">
        <v>743</v>
      </c>
      <c r="J5974" s="89"/>
      <c r="K5974" s="89"/>
      <c r="L5974" s="89"/>
      <c r="M5974" s="89"/>
      <c r="N5974" s="264">
        <v>50</v>
      </c>
      <c r="O5974" s="264">
        <v>0</v>
      </c>
      <c r="P5974" s="89" t="s">
        <v>670</v>
      </c>
    </row>
    <row r="5975" spans="1:16" ht="51" hidden="1">
      <c r="A5975" s="261">
        <v>10</v>
      </c>
      <c r="B5975" s="89"/>
      <c r="C5975" s="262" t="s">
        <v>41</v>
      </c>
      <c r="D5975" s="84">
        <v>43658</v>
      </c>
      <c r="E5975" s="85" t="s">
        <v>10561</v>
      </c>
      <c r="F5975" s="85" t="s">
        <v>15</v>
      </c>
      <c r="G5975" s="85">
        <v>1090749</v>
      </c>
      <c r="H5975" s="89"/>
      <c r="I5975" s="263" t="s">
        <v>12095</v>
      </c>
      <c r="J5975" s="89"/>
      <c r="K5975" s="89"/>
      <c r="L5975" s="89"/>
      <c r="M5975" s="89"/>
      <c r="N5975" s="264">
        <v>50</v>
      </c>
      <c r="O5975" s="264">
        <v>0</v>
      </c>
      <c r="P5975" s="89" t="s">
        <v>670</v>
      </c>
    </row>
    <row r="5976" spans="1:16" ht="51" hidden="1">
      <c r="A5976" s="261">
        <v>513</v>
      </c>
      <c r="B5976" s="89"/>
      <c r="C5976" s="262" t="s">
        <v>171</v>
      </c>
      <c r="D5976" s="84">
        <v>43661</v>
      </c>
      <c r="E5976" s="85" t="s">
        <v>10562</v>
      </c>
      <c r="F5976" s="85" t="s">
        <v>15</v>
      </c>
      <c r="G5976" s="85">
        <v>1091220</v>
      </c>
      <c r="H5976" s="89"/>
      <c r="I5976" s="263" t="s">
        <v>11956</v>
      </c>
      <c r="J5976" s="89"/>
      <c r="K5976" s="89"/>
      <c r="L5976" s="89"/>
      <c r="M5976" s="89"/>
      <c r="N5976" s="264">
        <v>50</v>
      </c>
      <c r="O5976" s="264">
        <v>0</v>
      </c>
      <c r="P5976" s="89" t="s">
        <v>670</v>
      </c>
    </row>
    <row r="5977" spans="1:16" ht="63.75" hidden="1">
      <c r="A5977" s="261">
        <v>86</v>
      </c>
      <c r="B5977" s="89"/>
      <c r="C5977" s="262" t="s">
        <v>56</v>
      </c>
      <c r="D5977" s="84">
        <v>43661</v>
      </c>
      <c r="E5977" s="85" t="s">
        <v>10563</v>
      </c>
      <c r="F5977" s="85" t="s">
        <v>6</v>
      </c>
      <c r="G5977" s="85">
        <v>1144333</v>
      </c>
      <c r="H5977" s="89"/>
      <c r="I5977" s="263" t="s">
        <v>12096</v>
      </c>
      <c r="J5977" s="89"/>
      <c r="K5977" s="89"/>
      <c r="L5977" s="89"/>
      <c r="M5977" s="89"/>
      <c r="N5977" s="264">
        <v>0</v>
      </c>
      <c r="O5977" s="264">
        <v>27622.25</v>
      </c>
      <c r="P5977" s="89" t="s">
        <v>670</v>
      </c>
    </row>
    <row r="5978" spans="1:16" ht="89.25" hidden="1">
      <c r="A5978" s="261">
        <v>41</v>
      </c>
      <c r="B5978" s="89"/>
      <c r="C5978" s="262" t="s">
        <v>47</v>
      </c>
      <c r="D5978" s="84">
        <v>43661</v>
      </c>
      <c r="E5978" s="85" t="s">
        <v>10564</v>
      </c>
      <c r="F5978" s="85" t="s">
        <v>628</v>
      </c>
      <c r="G5978" s="85">
        <v>580184</v>
      </c>
      <c r="H5978" s="89"/>
      <c r="I5978" s="263" t="s">
        <v>12097</v>
      </c>
      <c r="J5978" s="89"/>
      <c r="K5978" s="89"/>
      <c r="L5978" s="89"/>
      <c r="M5978" s="89"/>
      <c r="N5978" s="264">
        <v>0</v>
      </c>
      <c r="O5978" s="264">
        <v>234900</v>
      </c>
      <c r="P5978" s="89" t="s">
        <v>670</v>
      </c>
    </row>
    <row r="5979" spans="1:16" ht="76.5" hidden="1">
      <c r="A5979" s="261">
        <v>41</v>
      </c>
      <c r="B5979" s="89"/>
      <c r="C5979" s="262" t="s">
        <v>47</v>
      </c>
      <c r="D5979" s="84">
        <v>43661</v>
      </c>
      <c r="E5979" s="85" t="s">
        <v>10564</v>
      </c>
      <c r="F5979" s="85" t="s">
        <v>628</v>
      </c>
      <c r="G5979" s="85">
        <v>577508</v>
      </c>
      <c r="H5979" s="89"/>
      <c r="I5979" s="263" t="s">
        <v>12098</v>
      </c>
      <c r="J5979" s="89"/>
      <c r="K5979" s="89"/>
      <c r="L5979" s="89"/>
      <c r="M5979" s="89"/>
      <c r="N5979" s="264">
        <v>0</v>
      </c>
      <c r="O5979" s="264">
        <v>79866</v>
      </c>
      <c r="P5979" s="89" t="s">
        <v>670</v>
      </c>
    </row>
    <row r="5980" spans="1:16" ht="63.75" hidden="1">
      <c r="A5980" s="261">
        <v>513</v>
      </c>
      <c r="B5980" s="89"/>
      <c r="C5980" s="262" t="s">
        <v>171</v>
      </c>
      <c r="D5980" s="84">
        <v>43661</v>
      </c>
      <c r="E5980" s="85" t="s">
        <v>10565</v>
      </c>
      <c r="F5980" s="85" t="s">
        <v>15</v>
      </c>
      <c r="G5980" s="85">
        <v>1091695</v>
      </c>
      <c r="H5980" s="89"/>
      <c r="I5980" s="263" t="s">
        <v>7039</v>
      </c>
      <c r="J5980" s="89"/>
      <c r="K5980" s="89"/>
      <c r="L5980" s="89"/>
      <c r="M5980" s="89"/>
      <c r="N5980" s="264">
        <v>50</v>
      </c>
      <c r="O5980" s="264">
        <v>0</v>
      </c>
      <c r="P5980" s="89" t="s">
        <v>670</v>
      </c>
    </row>
    <row r="5981" spans="1:16" ht="51" hidden="1">
      <c r="A5981" s="261">
        <v>513</v>
      </c>
      <c r="B5981" s="89"/>
      <c r="C5981" s="262" t="s">
        <v>171</v>
      </c>
      <c r="D5981" s="84">
        <v>43661</v>
      </c>
      <c r="E5981" s="85" t="s">
        <v>10566</v>
      </c>
      <c r="F5981" s="85" t="s">
        <v>11</v>
      </c>
      <c r="G5981" s="85">
        <v>959561</v>
      </c>
      <c r="H5981" s="89"/>
      <c r="I5981" s="263" t="s">
        <v>12099</v>
      </c>
      <c r="J5981" s="89"/>
      <c r="K5981" s="89"/>
      <c r="L5981" s="89"/>
      <c r="M5981" s="89"/>
      <c r="N5981" s="264">
        <v>50</v>
      </c>
      <c r="O5981" s="264">
        <v>0</v>
      </c>
      <c r="P5981" s="89" t="s">
        <v>670</v>
      </c>
    </row>
    <row r="5982" spans="1:16" ht="63.75" hidden="1">
      <c r="A5982" s="261" t="s">
        <v>559</v>
      </c>
      <c r="B5982" s="89"/>
      <c r="C5982" s="262" t="s">
        <v>759</v>
      </c>
      <c r="D5982" s="84">
        <v>43661</v>
      </c>
      <c r="E5982" s="85" t="s">
        <v>10567</v>
      </c>
      <c r="F5982" s="85" t="s">
        <v>628</v>
      </c>
      <c r="G5982" s="85">
        <v>589344</v>
      </c>
      <c r="H5982" s="89"/>
      <c r="I5982" s="263" t="s">
        <v>12100</v>
      </c>
      <c r="J5982" s="89"/>
      <c r="K5982" s="89"/>
      <c r="L5982" s="89"/>
      <c r="M5982" s="89"/>
      <c r="N5982" s="264">
        <v>0</v>
      </c>
      <c r="O5982" s="264">
        <v>29935.32</v>
      </c>
      <c r="P5982" s="89" t="s">
        <v>670</v>
      </c>
    </row>
    <row r="5983" spans="1:16" ht="51" hidden="1">
      <c r="A5983" s="261" t="s">
        <v>559</v>
      </c>
      <c r="B5983" s="89"/>
      <c r="C5983" s="262" t="s">
        <v>759</v>
      </c>
      <c r="D5983" s="84">
        <v>43661</v>
      </c>
      <c r="E5983" s="85" t="s">
        <v>10567</v>
      </c>
      <c r="F5983" s="85" t="s">
        <v>628</v>
      </c>
      <c r="G5983" s="85">
        <v>589560</v>
      </c>
      <c r="H5983" s="89"/>
      <c r="I5983" s="263" t="s">
        <v>12101</v>
      </c>
      <c r="J5983" s="89"/>
      <c r="K5983" s="89"/>
      <c r="L5983" s="89"/>
      <c r="M5983" s="89"/>
      <c r="N5983" s="264">
        <v>0</v>
      </c>
      <c r="O5983" s="264">
        <v>66969.820000000007</v>
      </c>
      <c r="P5983" s="89" t="s">
        <v>670</v>
      </c>
    </row>
    <row r="5984" spans="1:16" ht="63.75" hidden="1">
      <c r="A5984" s="261" t="s">
        <v>559</v>
      </c>
      <c r="B5984" s="89"/>
      <c r="C5984" s="262" t="s">
        <v>759</v>
      </c>
      <c r="D5984" s="84">
        <v>43661</v>
      </c>
      <c r="E5984" s="85" t="s">
        <v>10567</v>
      </c>
      <c r="F5984" s="85" t="s">
        <v>628</v>
      </c>
      <c r="G5984" s="85">
        <v>589339</v>
      </c>
      <c r="H5984" s="89"/>
      <c r="I5984" s="263" t="s">
        <v>12102</v>
      </c>
      <c r="J5984" s="89"/>
      <c r="K5984" s="89"/>
      <c r="L5984" s="89"/>
      <c r="M5984" s="89"/>
      <c r="N5984" s="264">
        <v>0</v>
      </c>
      <c r="O5984" s="264">
        <v>538938.9</v>
      </c>
      <c r="P5984" s="89" t="s">
        <v>670</v>
      </c>
    </row>
    <row r="5985" spans="1:16" ht="76.5" hidden="1">
      <c r="A5985" s="261">
        <v>25</v>
      </c>
      <c r="B5985" s="89"/>
      <c r="C5985" s="262" t="s">
        <v>45</v>
      </c>
      <c r="D5985" s="84">
        <v>43663</v>
      </c>
      <c r="E5985" s="85" t="s">
        <v>10568</v>
      </c>
      <c r="F5985" s="85" t="s">
        <v>671</v>
      </c>
      <c r="G5985" s="85">
        <v>583272</v>
      </c>
      <c r="H5985" s="89"/>
      <c r="I5985" s="263" t="s">
        <v>12103</v>
      </c>
      <c r="J5985" s="89"/>
      <c r="K5985" s="89"/>
      <c r="L5985" s="89"/>
      <c r="M5985" s="89"/>
      <c r="N5985" s="264">
        <v>2233132.87</v>
      </c>
      <c r="O5985" s="264">
        <v>0</v>
      </c>
      <c r="P5985" s="89" t="s">
        <v>670</v>
      </c>
    </row>
    <row r="5986" spans="1:16" ht="76.5" hidden="1">
      <c r="A5986" s="261">
        <v>25</v>
      </c>
      <c r="B5986" s="89"/>
      <c r="C5986" s="262" t="s">
        <v>45</v>
      </c>
      <c r="D5986" s="84">
        <v>43663</v>
      </c>
      <c r="E5986" s="85" t="s">
        <v>10569</v>
      </c>
      <c r="F5986" s="85" t="s">
        <v>671</v>
      </c>
      <c r="G5986" s="85">
        <v>577468</v>
      </c>
      <c r="H5986" s="89"/>
      <c r="I5986" s="263" t="s">
        <v>12104</v>
      </c>
      <c r="J5986" s="89"/>
      <c r="K5986" s="89"/>
      <c r="L5986" s="89"/>
      <c r="M5986" s="89"/>
      <c r="N5986" s="264">
        <v>469332.65</v>
      </c>
      <c r="O5986" s="264">
        <v>0</v>
      </c>
      <c r="P5986" s="89" t="s">
        <v>670</v>
      </c>
    </row>
    <row r="5987" spans="1:16" ht="76.5" hidden="1">
      <c r="A5987" s="261">
        <v>25</v>
      </c>
      <c r="B5987" s="89"/>
      <c r="C5987" s="262" t="s">
        <v>45</v>
      </c>
      <c r="D5987" s="84">
        <v>43663</v>
      </c>
      <c r="E5987" s="85" t="s">
        <v>10568</v>
      </c>
      <c r="F5987" s="85" t="s">
        <v>671</v>
      </c>
      <c r="G5987" s="85">
        <v>583273</v>
      </c>
      <c r="H5987" s="89"/>
      <c r="I5987" s="263" t="s">
        <v>12105</v>
      </c>
      <c r="J5987" s="89"/>
      <c r="K5987" s="89"/>
      <c r="L5987" s="89"/>
      <c r="M5987" s="89"/>
      <c r="N5987" s="264">
        <v>877702.98</v>
      </c>
      <c r="O5987" s="264">
        <v>0</v>
      </c>
      <c r="P5987" s="89" t="s">
        <v>670</v>
      </c>
    </row>
    <row r="5988" spans="1:16" ht="76.5" hidden="1">
      <c r="A5988" s="261">
        <v>25</v>
      </c>
      <c r="B5988" s="89"/>
      <c r="C5988" s="262" t="s">
        <v>45</v>
      </c>
      <c r="D5988" s="84">
        <v>43663</v>
      </c>
      <c r="E5988" s="85" t="s">
        <v>10569</v>
      </c>
      <c r="F5988" s="85" t="s">
        <v>671</v>
      </c>
      <c r="G5988" s="85">
        <v>577466</v>
      </c>
      <c r="H5988" s="89"/>
      <c r="I5988" s="263" t="s">
        <v>12106</v>
      </c>
      <c r="J5988" s="89"/>
      <c r="K5988" s="89"/>
      <c r="L5988" s="89"/>
      <c r="M5988" s="89"/>
      <c r="N5988" s="264">
        <v>230752.27</v>
      </c>
      <c r="O5988" s="264">
        <v>0</v>
      </c>
      <c r="P5988" s="89" t="s">
        <v>670</v>
      </c>
    </row>
    <row r="5989" spans="1:16" ht="76.5" hidden="1">
      <c r="A5989" s="261">
        <v>25</v>
      </c>
      <c r="B5989" s="89"/>
      <c r="C5989" s="262" t="s">
        <v>45</v>
      </c>
      <c r="D5989" s="84">
        <v>43663</v>
      </c>
      <c r="E5989" s="85" t="s">
        <v>10568</v>
      </c>
      <c r="F5989" s="85" t="s">
        <v>671</v>
      </c>
      <c r="G5989" s="85">
        <v>583304</v>
      </c>
      <c r="H5989" s="89"/>
      <c r="I5989" s="263" t="s">
        <v>12107</v>
      </c>
      <c r="J5989" s="89"/>
      <c r="K5989" s="89"/>
      <c r="L5989" s="89"/>
      <c r="M5989" s="89"/>
      <c r="N5989" s="264">
        <v>1002315.16</v>
      </c>
      <c r="O5989" s="264">
        <v>0</v>
      </c>
      <c r="P5989" s="89" t="s">
        <v>670</v>
      </c>
    </row>
    <row r="5990" spans="1:16" ht="76.5" hidden="1">
      <c r="A5990" s="261">
        <v>25</v>
      </c>
      <c r="B5990" s="89"/>
      <c r="C5990" s="262" t="s">
        <v>45</v>
      </c>
      <c r="D5990" s="84">
        <v>43663</v>
      </c>
      <c r="E5990" s="85" t="s">
        <v>10569</v>
      </c>
      <c r="F5990" s="85" t="s">
        <v>671</v>
      </c>
      <c r="G5990" s="85">
        <v>577467</v>
      </c>
      <c r="H5990" s="89"/>
      <c r="I5990" s="263" t="s">
        <v>12108</v>
      </c>
      <c r="J5990" s="89"/>
      <c r="K5990" s="89"/>
      <c r="L5990" s="89"/>
      <c r="M5990" s="89"/>
      <c r="N5990" s="264">
        <v>440277.21</v>
      </c>
      <c r="O5990" s="264">
        <v>0</v>
      </c>
      <c r="P5990" s="89" t="s">
        <v>670</v>
      </c>
    </row>
    <row r="5991" spans="1:16" ht="76.5" hidden="1">
      <c r="A5991" s="261">
        <v>25</v>
      </c>
      <c r="B5991" s="89"/>
      <c r="C5991" s="262" t="s">
        <v>45</v>
      </c>
      <c r="D5991" s="84">
        <v>43663</v>
      </c>
      <c r="E5991" s="85" t="s">
        <v>10568</v>
      </c>
      <c r="F5991" s="85" t="s">
        <v>671</v>
      </c>
      <c r="G5991" s="85">
        <v>583305</v>
      </c>
      <c r="H5991" s="89"/>
      <c r="I5991" s="263" t="s">
        <v>12109</v>
      </c>
      <c r="J5991" s="89"/>
      <c r="K5991" s="89"/>
      <c r="L5991" s="89"/>
      <c r="M5991" s="89"/>
      <c r="N5991" s="264">
        <v>123711.24</v>
      </c>
      <c r="O5991" s="264">
        <v>0</v>
      </c>
      <c r="P5991" s="89" t="s">
        <v>670</v>
      </c>
    </row>
    <row r="5992" spans="1:16" ht="76.5" hidden="1">
      <c r="A5992" s="261">
        <v>25</v>
      </c>
      <c r="B5992" s="89"/>
      <c r="C5992" s="262" t="s">
        <v>45</v>
      </c>
      <c r="D5992" s="84">
        <v>43663</v>
      </c>
      <c r="E5992" s="85" t="s">
        <v>10569</v>
      </c>
      <c r="F5992" s="85" t="s">
        <v>671</v>
      </c>
      <c r="G5992" s="85">
        <v>577464</v>
      </c>
      <c r="H5992" s="89"/>
      <c r="I5992" s="263" t="s">
        <v>12110</v>
      </c>
      <c r="J5992" s="89"/>
      <c r="K5992" s="89"/>
      <c r="L5992" s="89"/>
      <c r="M5992" s="89"/>
      <c r="N5992" s="264">
        <v>160284.57</v>
      </c>
      <c r="O5992" s="264">
        <v>0</v>
      </c>
      <c r="P5992" s="89" t="s">
        <v>670</v>
      </c>
    </row>
    <row r="5993" spans="1:16" ht="89.25" hidden="1">
      <c r="A5993" s="261">
        <v>25</v>
      </c>
      <c r="B5993" s="89"/>
      <c r="C5993" s="262" t="s">
        <v>45</v>
      </c>
      <c r="D5993" s="84">
        <v>43663</v>
      </c>
      <c r="E5993" s="85" t="s">
        <v>10568</v>
      </c>
      <c r="F5993" s="85" t="s">
        <v>671</v>
      </c>
      <c r="G5993" s="85">
        <v>583394</v>
      </c>
      <c r="H5993" s="89"/>
      <c r="I5993" s="263" t="s">
        <v>12111</v>
      </c>
      <c r="J5993" s="89"/>
      <c r="K5993" s="89"/>
      <c r="L5993" s="89"/>
      <c r="M5993" s="89"/>
      <c r="N5993" s="264">
        <v>1069074.44</v>
      </c>
      <c r="O5993" s="264">
        <v>0</v>
      </c>
      <c r="P5993" s="89" t="s">
        <v>670</v>
      </c>
    </row>
    <row r="5994" spans="1:16" ht="76.5" hidden="1">
      <c r="A5994" s="261">
        <v>25</v>
      </c>
      <c r="B5994" s="89"/>
      <c r="C5994" s="262" t="s">
        <v>45</v>
      </c>
      <c r="D5994" s="84">
        <v>43663</v>
      </c>
      <c r="E5994" s="85" t="s">
        <v>10569</v>
      </c>
      <c r="F5994" s="85" t="s">
        <v>671</v>
      </c>
      <c r="G5994" s="85">
        <v>577465</v>
      </c>
      <c r="H5994" s="89"/>
      <c r="I5994" s="263" t="s">
        <v>12112</v>
      </c>
      <c r="J5994" s="89"/>
      <c r="K5994" s="89"/>
      <c r="L5994" s="89"/>
      <c r="M5994" s="89"/>
      <c r="N5994" s="264">
        <v>486968.4</v>
      </c>
      <c r="O5994" s="264">
        <v>0</v>
      </c>
      <c r="P5994" s="89" t="s">
        <v>670</v>
      </c>
    </row>
    <row r="5995" spans="1:16" ht="76.5" hidden="1">
      <c r="A5995" s="261">
        <v>25</v>
      </c>
      <c r="B5995" s="89"/>
      <c r="C5995" s="262" t="s">
        <v>45</v>
      </c>
      <c r="D5995" s="84">
        <v>43663</v>
      </c>
      <c r="E5995" s="85" t="s">
        <v>10568</v>
      </c>
      <c r="F5995" s="85" t="s">
        <v>671</v>
      </c>
      <c r="G5995" s="85">
        <v>583395</v>
      </c>
      <c r="H5995" s="89"/>
      <c r="I5995" s="263" t="s">
        <v>12113</v>
      </c>
      <c r="J5995" s="89"/>
      <c r="K5995" s="89"/>
      <c r="L5995" s="89"/>
      <c r="M5995" s="89"/>
      <c r="N5995" s="264">
        <v>2249960.94</v>
      </c>
      <c r="O5995" s="264">
        <v>0</v>
      </c>
      <c r="P5995" s="89" t="s">
        <v>670</v>
      </c>
    </row>
    <row r="5996" spans="1:16" ht="76.5" hidden="1">
      <c r="A5996" s="261">
        <v>25</v>
      </c>
      <c r="B5996" s="89"/>
      <c r="C5996" s="262" t="s">
        <v>45</v>
      </c>
      <c r="D5996" s="84">
        <v>43663</v>
      </c>
      <c r="E5996" s="85" t="s">
        <v>10569</v>
      </c>
      <c r="F5996" s="85" t="s">
        <v>671</v>
      </c>
      <c r="G5996" s="85">
        <v>577463</v>
      </c>
      <c r="H5996" s="89"/>
      <c r="I5996" s="263" t="s">
        <v>12114</v>
      </c>
      <c r="J5996" s="89"/>
      <c r="K5996" s="89"/>
      <c r="L5996" s="89"/>
      <c r="M5996" s="89"/>
      <c r="N5996" s="264">
        <v>12737.7</v>
      </c>
      <c r="O5996" s="264">
        <v>0</v>
      </c>
      <c r="P5996" s="89" t="s">
        <v>670</v>
      </c>
    </row>
    <row r="5997" spans="1:16" ht="76.5" hidden="1">
      <c r="A5997" s="261">
        <v>25</v>
      </c>
      <c r="B5997" s="89"/>
      <c r="C5997" s="262" t="s">
        <v>45</v>
      </c>
      <c r="D5997" s="84">
        <v>43663</v>
      </c>
      <c r="E5997" s="85" t="s">
        <v>10569</v>
      </c>
      <c r="F5997" s="85" t="s">
        <v>671</v>
      </c>
      <c r="G5997" s="85">
        <v>577462</v>
      </c>
      <c r="H5997" s="89"/>
      <c r="I5997" s="263" t="s">
        <v>12115</v>
      </c>
      <c r="J5997" s="89"/>
      <c r="K5997" s="89"/>
      <c r="L5997" s="89"/>
      <c r="M5997" s="89"/>
      <c r="N5997" s="264">
        <v>1263134.8899999999</v>
      </c>
      <c r="O5997" s="264">
        <v>0</v>
      </c>
      <c r="P5997" s="89" t="s">
        <v>670</v>
      </c>
    </row>
    <row r="5998" spans="1:16" ht="76.5" hidden="1">
      <c r="A5998" s="261">
        <v>25</v>
      </c>
      <c r="B5998" s="89"/>
      <c r="C5998" s="262" t="s">
        <v>45</v>
      </c>
      <c r="D5998" s="84">
        <v>43663</v>
      </c>
      <c r="E5998" s="85" t="s">
        <v>10568</v>
      </c>
      <c r="F5998" s="85" t="s">
        <v>671</v>
      </c>
      <c r="G5998" s="85">
        <v>577471</v>
      </c>
      <c r="H5998" s="89"/>
      <c r="I5998" s="263" t="s">
        <v>12116</v>
      </c>
      <c r="J5998" s="89"/>
      <c r="K5998" s="89"/>
      <c r="L5998" s="89"/>
      <c r="M5998" s="89"/>
      <c r="N5998" s="264">
        <v>880530.42</v>
      </c>
      <c r="O5998" s="264">
        <v>0</v>
      </c>
      <c r="P5998" s="89" t="s">
        <v>670</v>
      </c>
    </row>
    <row r="5999" spans="1:16" ht="76.5" hidden="1">
      <c r="A5999" s="261">
        <v>25</v>
      </c>
      <c r="B5999" s="89"/>
      <c r="C5999" s="262" t="s">
        <v>45</v>
      </c>
      <c r="D5999" s="84">
        <v>43663</v>
      </c>
      <c r="E5999" s="85" t="s">
        <v>10568</v>
      </c>
      <c r="F5999" s="85" t="s">
        <v>671</v>
      </c>
      <c r="G5999" s="85">
        <v>577472</v>
      </c>
      <c r="H5999" s="89"/>
      <c r="I5999" s="263" t="s">
        <v>12117</v>
      </c>
      <c r="J5999" s="89"/>
      <c r="K5999" s="89"/>
      <c r="L5999" s="89"/>
      <c r="M5999" s="89"/>
      <c r="N5999" s="264">
        <v>539930.93000000005</v>
      </c>
      <c r="O5999" s="264">
        <v>0</v>
      </c>
      <c r="P5999" s="89" t="s">
        <v>670</v>
      </c>
    </row>
    <row r="6000" spans="1:16" ht="76.5" hidden="1">
      <c r="A6000" s="261">
        <v>25</v>
      </c>
      <c r="B6000" s="89"/>
      <c r="C6000" s="262" t="s">
        <v>45</v>
      </c>
      <c r="D6000" s="84">
        <v>43663</v>
      </c>
      <c r="E6000" s="85" t="s">
        <v>10568</v>
      </c>
      <c r="F6000" s="85" t="s">
        <v>671</v>
      </c>
      <c r="G6000" s="85">
        <v>577470</v>
      </c>
      <c r="H6000" s="89"/>
      <c r="I6000" s="263" t="s">
        <v>12118</v>
      </c>
      <c r="J6000" s="89"/>
      <c r="K6000" s="89"/>
      <c r="L6000" s="89"/>
      <c r="M6000" s="89"/>
      <c r="N6000" s="264">
        <v>424481.43</v>
      </c>
      <c r="O6000" s="264">
        <v>0</v>
      </c>
      <c r="P6000" s="89" t="s">
        <v>670</v>
      </c>
    </row>
    <row r="6001" spans="1:16" ht="76.5" hidden="1">
      <c r="A6001" s="261">
        <v>25</v>
      </c>
      <c r="B6001" s="89"/>
      <c r="C6001" s="262" t="s">
        <v>45</v>
      </c>
      <c r="D6001" s="84">
        <v>43663</v>
      </c>
      <c r="E6001" s="85" t="s">
        <v>10568</v>
      </c>
      <c r="F6001" s="85" t="s">
        <v>671</v>
      </c>
      <c r="G6001" s="85">
        <v>583270</v>
      </c>
      <c r="H6001" s="89"/>
      <c r="I6001" s="263" t="s">
        <v>12119</v>
      </c>
      <c r="J6001" s="89"/>
      <c r="K6001" s="89"/>
      <c r="L6001" s="89"/>
      <c r="M6001" s="89"/>
      <c r="N6001" s="264">
        <v>407328.3</v>
      </c>
      <c r="O6001" s="264">
        <v>0</v>
      </c>
      <c r="P6001" s="89" t="s">
        <v>670</v>
      </c>
    </row>
    <row r="6002" spans="1:16" ht="76.5" hidden="1">
      <c r="A6002" s="261">
        <v>25</v>
      </c>
      <c r="B6002" s="89"/>
      <c r="C6002" s="262" t="s">
        <v>45</v>
      </c>
      <c r="D6002" s="84">
        <v>43663</v>
      </c>
      <c r="E6002" s="85" t="s">
        <v>10568</v>
      </c>
      <c r="F6002" s="85" t="s">
        <v>671</v>
      </c>
      <c r="G6002" s="85">
        <v>577469</v>
      </c>
      <c r="H6002" s="89"/>
      <c r="I6002" s="263" t="s">
        <v>12120</v>
      </c>
      <c r="J6002" s="89"/>
      <c r="K6002" s="89"/>
      <c r="L6002" s="89"/>
      <c r="M6002" s="89"/>
      <c r="N6002" s="264">
        <v>441009.9</v>
      </c>
      <c r="O6002" s="264">
        <v>0</v>
      </c>
      <c r="P6002" s="89" t="s">
        <v>670</v>
      </c>
    </row>
    <row r="6003" spans="1:16" ht="76.5" hidden="1">
      <c r="A6003" s="261">
        <v>119</v>
      </c>
      <c r="B6003" s="89"/>
      <c r="C6003" s="262" t="s">
        <v>63</v>
      </c>
      <c r="D6003" s="84">
        <v>43663</v>
      </c>
      <c r="E6003" s="85" t="s">
        <v>10570</v>
      </c>
      <c r="F6003" s="85" t="s">
        <v>11</v>
      </c>
      <c r="G6003" s="85">
        <v>959637</v>
      </c>
      <c r="H6003" s="89"/>
      <c r="I6003" s="263" t="s">
        <v>12121</v>
      </c>
      <c r="J6003" s="89"/>
      <c r="K6003" s="89"/>
      <c r="L6003" s="89"/>
      <c r="M6003" s="89"/>
      <c r="N6003" s="264">
        <v>50</v>
      </c>
      <c r="O6003" s="264">
        <v>0</v>
      </c>
      <c r="P6003" s="89" t="s">
        <v>670</v>
      </c>
    </row>
    <row r="6004" spans="1:16" ht="63.75" hidden="1">
      <c r="A6004" s="261">
        <v>514</v>
      </c>
      <c r="B6004" s="89"/>
      <c r="C6004" s="262" t="s">
        <v>172</v>
      </c>
      <c r="D6004" s="84">
        <v>43663</v>
      </c>
      <c r="E6004" s="85" t="s">
        <v>10571</v>
      </c>
      <c r="F6004" s="85" t="s">
        <v>6</v>
      </c>
      <c r="G6004" s="85">
        <v>1145243</v>
      </c>
      <c r="H6004" s="89"/>
      <c r="I6004" s="263" t="s">
        <v>12122</v>
      </c>
      <c r="J6004" s="89"/>
      <c r="K6004" s="89"/>
      <c r="L6004" s="89"/>
      <c r="M6004" s="89"/>
      <c r="N6004" s="264">
        <v>0</v>
      </c>
      <c r="O6004" s="264">
        <v>5523805.3600000003</v>
      </c>
      <c r="P6004" s="89" t="s">
        <v>670</v>
      </c>
    </row>
    <row r="6005" spans="1:16" ht="63.75" hidden="1">
      <c r="A6005" s="261">
        <v>10</v>
      </c>
      <c r="B6005" s="89"/>
      <c r="C6005" s="262" t="s">
        <v>41</v>
      </c>
      <c r="D6005" s="84">
        <v>43663</v>
      </c>
      <c r="E6005" s="85" t="s">
        <v>10572</v>
      </c>
      <c r="F6005" s="85" t="s">
        <v>6</v>
      </c>
      <c r="G6005" s="85">
        <v>1092944</v>
      </c>
      <c r="H6005" s="89"/>
      <c r="I6005" s="263" t="s">
        <v>12123</v>
      </c>
      <c r="J6005" s="89"/>
      <c r="K6005" s="89"/>
      <c r="L6005" s="89"/>
      <c r="M6005" s="89"/>
      <c r="N6005" s="264">
        <v>0</v>
      </c>
      <c r="O6005" s="264">
        <v>16289.89</v>
      </c>
      <c r="P6005" s="89" t="s">
        <v>670</v>
      </c>
    </row>
    <row r="6006" spans="1:16" ht="76.5" hidden="1">
      <c r="A6006" s="261">
        <v>10</v>
      </c>
      <c r="B6006" s="89"/>
      <c r="C6006" s="262" t="s">
        <v>41</v>
      </c>
      <c r="D6006" s="84">
        <v>43663</v>
      </c>
      <c r="E6006" s="85" t="s">
        <v>10573</v>
      </c>
      <c r="F6006" s="85" t="s">
        <v>6</v>
      </c>
      <c r="G6006" s="85">
        <v>1092946</v>
      </c>
      <c r="H6006" s="89"/>
      <c r="I6006" s="263" t="s">
        <v>12124</v>
      </c>
      <c r="J6006" s="89"/>
      <c r="K6006" s="89"/>
      <c r="L6006" s="89"/>
      <c r="M6006" s="89"/>
      <c r="N6006" s="264">
        <v>0</v>
      </c>
      <c r="O6006" s="264">
        <v>30474.93</v>
      </c>
      <c r="P6006" s="89" t="s">
        <v>670</v>
      </c>
    </row>
    <row r="6007" spans="1:16" ht="63.75" hidden="1">
      <c r="A6007" s="261">
        <v>10</v>
      </c>
      <c r="B6007" s="89"/>
      <c r="C6007" s="262" t="s">
        <v>41</v>
      </c>
      <c r="D6007" s="84">
        <v>43663</v>
      </c>
      <c r="E6007" s="85" t="s">
        <v>10574</v>
      </c>
      <c r="F6007" s="85" t="s">
        <v>15</v>
      </c>
      <c r="G6007" s="85">
        <v>1092945</v>
      </c>
      <c r="H6007" s="89"/>
      <c r="I6007" s="263" t="s">
        <v>12125</v>
      </c>
      <c r="J6007" s="89"/>
      <c r="K6007" s="89"/>
      <c r="L6007" s="89"/>
      <c r="M6007" s="89"/>
      <c r="N6007" s="264">
        <v>50</v>
      </c>
      <c r="O6007" s="264">
        <v>0</v>
      </c>
      <c r="P6007" s="89" t="s">
        <v>670</v>
      </c>
    </row>
    <row r="6008" spans="1:16" ht="63.75" hidden="1">
      <c r="A6008" s="261">
        <v>10</v>
      </c>
      <c r="B6008" s="89"/>
      <c r="C6008" s="262" t="s">
        <v>41</v>
      </c>
      <c r="D6008" s="84">
        <v>43663</v>
      </c>
      <c r="E6008" s="85" t="s">
        <v>10575</v>
      </c>
      <c r="F6008" s="85" t="s">
        <v>15</v>
      </c>
      <c r="G6008" s="85">
        <v>1092947</v>
      </c>
      <c r="H6008" s="89"/>
      <c r="I6008" s="263" t="s">
        <v>12126</v>
      </c>
      <c r="J6008" s="89"/>
      <c r="K6008" s="89"/>
      <c r="L6008" s="89"/>
      <c r="M6008" s="89"/>
      <c r="N6008" s="264">
        <v>50</v>
      </c>
      <c r="O6008" s="264">
        <v>0</v>
      </c>
      <c r="P6008" s="89" t="s">
        <v>670</v>
      </c>
    </row>
    <row r="6009" spans="1:16" ht="51" hidden="1">
      <c r="A6009" s="261">
        <v>513</v>
      </c>
      <c r="B6009" s="89"/>
      <c r="C6009" s="262" t="s">
        <v>171</v>
      </c>
      <c r="D6009" s="84">
        <v>43663</v>
      </c>
      <c r="E6009" s="85" t="s">
        <v>10576</v>
      </c>
      <c r="F6009" s="85" t="s">
        <v>15</v>
      </c>
      <c r="G6009" s="85">
        <v>1093075</v>
      </c>
      <c r="H6009" s="89"/>
      <c r="I6009" s="263" t="s">
        <v>5337</v>
      </c>
      <c r="J6009" s="89"/>
      <c r="K6009" s="89"/>
      <c r="L6009" s="89"/>
      <c r="M6009" s="89"/>
      <c r="N6009" s="264">
        <v>50</v>
      </c>
      <c r="O6009" s="264">
        <v>0</v>
      </c>
      <c r="P6009" s="89" t="s">
        <v>670</v>
      </c>
    </row>
    <row r="6010" spans="1:16" ht="51" hidden="1">
      <c r="A6010" s="261">
        <v>513</v>
      </c>
      <c r="B6010" s="89"/>
      <c r="C6010" s="262" t="s">
        <v>171</v>
      </c>
      <c r="D6010" s="84">
        <v>43663</v>
      </c>
      <c r="E6010" s="85" t="s">
        <v>10577</v>
      </c>
      <c r="F6010" s="85" t="s">
        <v>15</v>
      </c>
      <c r="G6010" s="85">
        <v>1093079</v>
      </c>
      <c r="H6010" s="89"/>
      <c r="I6010" s="263" t="s">
        <v>5337</v>
      </c>
      <c r="J6010" s="89"/>
      <c r="K6010" s="89"/>
      <c r="L6010" s="89"/>
      <c r="M6010" s="89"/>
      <c r="N6010" s="264">
        <v>50</v>
      </c>
      <c r="O6010" s="264">
        <v>0</v>
      </c>
      <c r="P6010" s="89" t="s">
        <v>670</v>
      </c>
    </row>
    <row r="6011" spans="1:16" ht="63.75">
      <c r="A6011" s="261">
        <v>597</v>
      </c>
      <c r="B6011" s="89"/>
      <c r="C6011" s="262" t="s">
        <v>734</v>
      </c>
      <c r="D6011" s="84">
        <v>43663</v>
      </c>
      <c r="E6011" s="85" t="s">
        <v>10578</v>
      </c>
      <c r="F6011" s="85" t="s">
        <v>15</v>
      </c>
      <c r="G6011" s="85">
        <v>1093077</v>
      </c>
      <c r="H6011" s="89"/>
      <c r="I6011" s="263" t="s">
        <v>12127</v>
      </c>
      <c r="J6011" s="89"/>
      <c r="K6011" s="89"/>
      <c r="L6011" s="89"/>
      <c r="M6011" s="89"/>
      <c r="N6011" s="264">
        <v>50</v>
      </c>
      <c r="O6011" s="264">
        <v>0</v>
      </c>
      <c r="P6011" s="89" t="s">
        <v>670</v>
      </c>
    </row>
    <row r="6012" spans="1:16" ht="63.75" hidden="1">
      <c r="A6012" s="261">
        <v>46</v>
      </c>
      <c r="B6012" s="89"/>
      <c r="C6012" s="262" t="s">
        <v>48</v>
      </c>
      <c r="D6012" s="84">
        <v>43663</v>
      </c>
      <c r="E6012" s="85" t="s">
        <v>10579</v>
      </c>
      <c r="F6012" s="85" t="s">
        <v>6</v>
      </c>
      <c r="G6012" s="85">
        <v>1145430</v>
      </c>
      <c r="H6012" s="89"/>
      <c r="I6012" s="263" t="s">
        <v>12128</v>
      </c>
      <c r="J6012" s="89"/>
      <c r="K6012" s="89"/>
      <c r="L6012" s="89"/>
      <c r="M6012" s="89"/>
      <c r="N6012" s="264">
        <v>0</v>
      </c>
      <c r="O6012" s="264">
        <v>5355231.78</v>
      </c>
      <c r="P6012" s="89" t="s">
        <v>670</v>
      </c>
    </row>
    <row r="6013" spans="1:16" ht="51" hidden="1">
      <c r="A6013" s="261" t="s">
        <v>559</v>
      </c>
      <c r="B6013" s="89"/>
      <c r="C6013" s="262" t="s">
        <v>759</v>
      </c>
      <c r="D6013" s="84">
        <v>43663</v>
      </c>
      <c r="E6013" s="85" t="s">
        <v>10580</v>
      </c>
      <c r="F6013" s="85" t="s">
        <v>628</v>
      </c>
      <c r="G6013" s="85">
        <v>591815</v>
      </c>
      <c r="H6013" s="89"/>
      <c r="I6013" s="263" t="s">
        <v>12129</v>
      </c>
      <c r="J6013" s="89"/>
      <c r="K6013" s="89"/>
      <c r="L6013" s="89"/>
      <c r="M6013" s="89"/>
      <c r="N6013" s="264">
        <v>0</v>
      </c>
      <c r="O6013" s="264">
        <v>4041114.43</v>
      </c>
      <c r="P6013" s="89" t="s">
        <v>670</v>
      </c>
    </row>
    <row r="6014" spans="1:16" ht="63.75" hidden="1">
      <c r="A6014" s="261">
        <v>86</v>
      </c>
      <c r="B6014" s="89"/>
      <c r="C6014" s="262" t="s">
        <v>56</v>
      </c>
      <c r="D6014" s="84">
        <v>43663</v>
      </c>
      <c r="E6014" s="85" t="s">
        <v>10581</v>
      </c>
      <c r="F6014" s="85" t="s">
        <v>6</v>
      </c>
      <c r="G6014" s="85">
        <v>1145519</v>
      </c>
      <c r="H6014" s="89"/>
      <c r="I6014" s="263" t="s">
        <v>12130</v>
      </c>
      <c r="J6014" s="89"/>
      <c r="K6014" s="89"/>
      <c r="L6014" s="89"/>
      <c r="M6014" s="89"/>
      <c r="N6014" s="264">
        <v>0</v>
      </c>
      <c r="O6014" s="264">
        <v>988127.83</v>
      </c>
      <c r="P6014" s="89" t="s">
        <v>670</v>
      </c>
    </row>
    <row r="6015" spans="1:16" ht="63.75" hidden="1">
      <c r="A6015" s="261" t="s">
        <v>565</v>
      </c>
      <c r="B6015" s="89"/>
      <c r="C6015" s="262" t="s">
        <v>615</v>
      </c>
      <c r="D6015" s="84">
        <v>43663</v>
      </c>
      <c r="E6015" s="85" t="s">
        <v>10582</v>
      </c>
      <c r="F6015" s="85" t="s">
        <v>6</v>
      </c>
      <c r="G6015" s="85">
        <v>1145529</v>
      </c>
      <c r="H6015" s="89"/>
      <c r="I6015" s="263" t="s">
        <v>12131</v>
      </c>
      <c r="J6015" s="89"/>
      <c r="K6015" s="89"/>
      <c r="L6015" s="89"/>
      <c r="M6015" s="89"/>
      <c r="N6015" s="264">
        <v>0</v>
      </c>
      <c r="O6015" s="264">
        <v>1126</v>
      </c>
      <c r="P6015" s="89" t="s">
        <v>670</v>
      </c>
    </row>
    <row r="6016" spans="1:16" ht="76.5" hidden="1">
      <c r="A6016" s="261" t="s">
        <v>557</v>
      </c>
      <c r="B6016" s="89"/>
      <c r="C6016" s="262" t="s">
        <v>777</v>
      </c>
      <c r="D6016" s="84">
        <v>43663</v>
      </c>
      <c r="E6016" s="85" t="s">
        <v>10583</v>
      </c>
      <c r="F6016" s="85" t="s">
        <v>6</v>
      </c>
      <c r="G6016" s="85">
        <v>1145757</v>
      </c>
      <c r="H6016" s="89"/>
      <c r="I6016" s="263" t="s">
        <v>12132</v>
      </c>
      <c r="J6016" s="89"/>
      <c r="K6016" s="89"/>
      <c r="L6016" s="89"/>
      <c r="M6016" s="89"/>
      <c r="N6016" s="264">
        <v>0</v>
      </c>
      <c r="O6016" s="264">
        <v>220000</v>
      </c>
      <c r="P6016" s="89" t="s">
        <v>670</v>
      </c>
    </row>
    <row r="6017" spans="1:16" ht="63.75" hidden="1">
      <c r="A6017" s="261">
        <v>10</v>
      </c>
      <c r="B6017" s="89"/>
      <c r="C6017" s="262" t="s">
        <v>41</v>
      </c>
      <c r="D6017" s="84">
        <v>43663</v>
      </c>
      <c r="E6017" s="85" t="s">
        <v>10584</v>
      </c>
      <c r="F6017" s="85" t="s">
        <v>6</v>
      </c>
      <c r="G6017" s="85">
        <v>1093601</v>
      </c>
      <c r="H6017" s="89"/>
      <c r="I6017" s="263" t="s">
        <v>12133</v>
      </c>
      <c r="J6017" s="89"/>
      <c r="K6017" s="89"/>
      <c r="L6017" s="89"/>
      <c r="M6017" s="89"/>
      <c r="N6017" s="264">
        <v>0</v>
      </c>
      <c r="O6017" s="264">
        <v>7343.22</v>
      </c>
      <c r="P6017" s="89" t="s">
        <v>670</v>
      </c>
    </row>
    <row r="6018" spans="1:16" ht="51" hidden="1">
      <c r="A6018" s="261">
        <v>10</v>
      </c>
      <c r="B6018" s="89"/>
      <c r="C6018" s="262" t="s">
        <v>41</v>
      </c>
      <c r="D6018" s="84">
        <v>43663</v>
      </c>
      <c r="E6018" s="85" t="s">
        <v>10585</v>
      </c>
      <c r="F6018" s="85" t="s">
        <v>6</v>
      </c>
      <c r="G6018" s="85">
        <v>1093448</v>
      </c>
      <c r="H6018" s="89"/>
      <c r="I6018" s="263" t="s">
        <v>12134</v>
      </c>
      <c r="J6018" s="89"/>
      <c r="K6018" s="89"/>
      <c r="L6018" s="89"/>
      <c r="M6018" s="89"/>
      <c r="N6018" s="264">
        <v>0</v>
      </c>
      <c r="O6018" s="264">
        <v>16469.900000000001</v>
      </c>
      <c r="P6018" s="89" t="s">
        <v>670</v>
      </c>
    </row>
    <row r="6019" spans="1:16" ht="51" hidden="1">
      <c r="A6019" s="261">
        <v>340</v>
      </c>
      <c r="B6019" s="89"/>
      <c r="C6019" s="262" t="s">
        <v>147</v>
      </c>
      <c r="D6019" s="84">
        <v>43663</v>
      </c>
      <c r="E6019" s="85" t="s">
        <v>10586</v>
      </c>
      <c r="F6019" s="85" t="s">
        <v>6</v>
      </c>
      <c r="G6019" s="85">
        <v>1093452</v>
      </c>
      <c r="H6019" s="89"/>
      <c r="I6019" s="263" t="s">
        <v>12135</v>
      </c>
      <c r="J6019" s="89"/>
      <c r="K6019" s="89"/>
      <c r="L6019" s="89"/>
      <c r="M6019" s="89"/>
      <c r="N6019" s="264">
        <v>0</v>
      </c>
      <c r="O6019" s="264">
        <v>55575.88</v>
      </c>
      <c r="P6019" s="89" t="s">
        <v>670</v>
      </c>
    </row>
    <row r="6020" spans="1:16" ht="51" hidden="1">
      <c r="A6020" s="261">
        <v>513</v>
      </c>
      <c r="B6020" s="89"/>
      <c r="C6020" s="262" t="s">
        <v>171</v>
      </c>
      <c r="D6020" s="84">
        <v>43663</v>
      </c>
      <c r="E6020" s="85" t="s">
        <v>10587</v>
      </c>
      <c r="F6020" s="85" t="s">
        <v>15</v>
      </c>
      <c r="G6020" s="85">
        <v>1093447</v>
      </c>
      <c r="H6020" s="89"/>
      <c r="I6020" s="263" t="s">
        <v>744</v>
      </c>
      <c r="J6020" s="89"/>
      <c r="K6020" s="89"/>
      <c r="L6020" s="89"/>
      <c r="M6020" s="89"/>
      <c r="N6020" s="264">
        <v>50</v>
      </c>
      <c r="O6020" s="264">
        <v>0</v>
      </c>
      <c r="P6020" s="89" t="s">
        <v>670</v>
      </c>
    </row>
    <row r="6021" spans="1:16" ht="51" hidden="1">
      <c r="A6021" s="261">
        <v>10</v>
      </c>
      <c r="B6021" s="89"/>
      <c r="C6021" s="262" t="s">
        <v>41</v>
      </c>
      <c r="D6021" s="84">
        <v>43663</v>
      </c>
      <c r="E6021" s="85" t="s">
        <v>10588</v>
      </c>
      <c r="F6021" s="85" t="s">
        <v>15</v>
      </c>
      <c r="G6021" s="85">
        <v>1093449</v>
      </c>
      <c r="H6021" s="89"/>
      <c r="I6021" s="263" t="s">
        <v>12136</v>
      </c>
      <c r="J6021" s="89"/>
      <c r="K6021" s="89"/>
      <c r="L6021" s="89"/>
      <c r="M6021" s="89"/>
      <c r="N6021" s="264">
        <v>50</v>
      </c>
      <c r="O6021" s="264">
        <v>0</v>
      </c>
      <c r="P6021" s="89" t="s">
        <v>670</v>
      </c>
    </row>
    <row r="6022" spans="1:16" ht="51" hidden="1">
      <c r="A6022" s="261">
        <v>513</v>
      </c>
      <c r="B6022" s="89"/>
      <c r="C6022" s="262" t="s">
        <v>171</v>
      </c>
      <c r="D6022" s="84">
        <v>43663</v>
      </c>
      <c r="E6022" s="85" t="s">
        <v>10589</v>
      </c>
      <c r="F6022" s="85" t="s">
        <v>15</v>
      </c>
      <c r="G6022" s="85">
        <v>1093451</v>
      </c>
      <c r="H6022" s="89"/>
      <c r="I6022" s="263" t="s">
        <v>719</v>
      </c>
      <c r="J6022" s="89"/>
      <c r="K6022" s="89"/>
      <c r="L6022" s="89"/>
      <c r="M6022" s="89"/>
      <c r="N6022" s="264">
        <v>50</v>
      </c>
      <c r="O6022" s="264">
        <v>0</v>
      </c>
      <c r="P6022" s="89" t="s">
        <v>670</v>
      </c>
    </row>
    <row r="6023" spans="1:16" ht="51" hidden="1">
      <c r="A6023" s="261">
        <v>340</v>
      </c>
      <c r="B6023" s="89"/>
      <c r="C6023" s="262" t="s">
        <v>147</v>
      </c>
      <c r="D6023" s="84">
        <v>43663</v>
      </c>
      <c r="E6023" s="85" t="s">
        <v>10590</v>
      </c>
      <c r="F6023" s="85" t="s">
        <v>15</v>
      </c>
      <c r="G6023" s="85">
        <v>1093453</v>
      </c>
      <c r="H6023" s="89"/>
      <c r="I6023" s="263" t="s">
        <v>12137</v>
      </c>
      <c r="J6023" s="89"/>
      <c r="K6023" s="89"/>
      <c r="L6023" s="89"/>
      <c r="M6023" s="89"/>
      <c r="N6023" s="264">
        <v>50</v>
      </c>
      <c r="O6023" s="264">
        <v>0</v>
      </c>
      <c r="P6023" s="89" t="s">
        <v>670</v>
      </c>
    </row>
    <row r="6024" spans="1:16" ht="63.75" hidden="1">
      <c r="A6024" s="261">
        <v>10</v>
      </c>
      <c r="B6024" s="89"/>
      <c r="C6024" s="262" t="s">
        <v>41</v>
      </c>
      <c r="D6024" s="84">
        <v>43663</v>
      </c>
      <c r="E6024" s="85" t="s">
        <v>10591</v>
      </c>
      <c r="F6024" s="85" t="s">
        <v>15</v>
      </c>
      <c r="G6024" s="85">
        <v>1093602</v>
      </c>
      <c r="H6024" s="89"/>
      <c r="I6024" s="263" t="s">
        <v>12138</v>
      </c>
      <c r="J6024" s="89"/>
      <c r="K6024" s="89"/>
      <c r="L6024" s="89"/>
      <c r="M6024" s="89"/>
      <c r="N6024" s="264">
        <v>50</v>
      </c>
      <c r="O6024" s="264">
        <v>0</v>
      </c>
      <c r="P6024" s="89" t="s">
        <v>670</v>
      </c>
    </row>
    <row r="6025" spans="1:16" ht="51" hidden="1">
      <c r="A6025" s="261">
        <v>378</v>
      </c>
      <c r="B6025" s="89"/>
      <c r="C6025" s="262" t="s">
        <v>639</v>
      </c>
      <c r="D6025" s="84">
        <v>43663</v>
      </c>
      <c r="E6025" s="85" t="s">
        <v>10592</v>
      </c>
      <c r="F6025" s="85" t="s">
        <v>11</v>
      </c>
      <c r="G6025" s="85">
        <v>959664</v>
      </c>
      <c r="H6025" s="89"/>
      <c r="I6025" s="263" t="s">
        <v>12139</v>
      </c>
      <c r="J6025" s="89"/>
      <c r="K6025" s="89"/>
      <c r="L6025" s="89"/>
      <c r="M6025" s="89"/>
      <c r="N6025" s="264">
        <v>50</v>
      </c>
      <c r="O6025" s="264">
        <v>0</v>
      </c>
      <c r="P6025" s="89" t="s">
        <v>670</v>
      </c>
    </row>
    <row r="6026" spans="1:16" ht="51" hidden="1">
      <c r="A6026" s="261">
        <v>513</v>
      </c>
      <c r="B6026" s="89"/>
      <c r="C6026" s="262" t="s">
        <v>171</v>
      </c>
      <c r="D6026" s="84">
        <v>43663</v>
      </c>
      <c r="E6026" s="85" t="s">
        <v>10593</v>
      </c>
      <c r="F6026" s="85" t="s">
        <v>11</v>
      </c>
      <c r="G6026" s="85">
        <v>959670</v>
      </c>
      <c r="H6026" s="89"/>
      <c r="I6026" s="263" t="s">
        <v>12140</v>
      </c>
      <c r="J6026" s="89"/>
      <c r="K6026" s="89"/>
      <c r="L6026" s="89"/>
      <c r="M6026" s="89"/>
      <c r="N6026" s="264">
        <v>50</v>
      </c>
      <c r="O6026" s="264">
        <v>0</v>
      </c>
      <c r="P6026" s="89" t="s">
        <v>670</v>
      </c>
    </row>
    <row r="6027" spans="1:16" ht="51" hidden="1">
      <c r="A6027" s="261">
        <v>119</v>
      </c>
      <c r="B6027" s="89"/>
      <c r="C6027" s="262" t="s">
        <v>63</v>
      </c>
      <c r="D6027" s="84">
        <v>43663</v>
      </c>
      <c r="E6027" s="85" t="s">
        <v>10594</v>
      </c>
      <c r="F6027" s="85" t="s">
        <v>11</v>
      </c>
      <c r="G6027" s="85">
        <v>959671</v>
      </c>
      <c r="H6027" s="89"/>
      <c r="I6027" s="263" t="s">
        <v>12141</v>
      </c>
      <c r="J6027" s="89"/>
      <c r="K6027" s="89"/>
      <c r="L6027" s="89"/>
      <c r="M6027" s="89"/>
      <c r="N6027" s="264">
        <v>50</v>
      </c>
      <c r="O6027" s="264">
        <v>0</v>
      </c>
      <c r="P6027" s="89" t="s">
        <v>670</v>
      </c>
    </row>
    <row r="6028" spans="1:16" ht="51" hidden="1">
      <c r="A6028" s="261">
        <v>119</v>
      </c>
      <c r="B6028" s="89"/>
      <c r="C6028" s="262" t="s">
        <v>63</v>
      </c>
      <c r="D6028" s="84">
        <v>43663</v>
      </c>
      <c r="E6028" s="85" t="s">
        <v>10595</v>
      </c>
      <c r="F6028" s="85" t="s">
        <v>11</v>
      </c>
      <c r="G6028" s="85">
        <v>959672</v>
      </c>
      <c r="H6028" s="89"/>
      <c r="I6028" s="263" t="s">
        <v>12142</v>
      </c>
      <c r="J6028" s="89"/>
      <c r="K6028" s="89"/>
      <c r="L6028" s="89"/>
      <c r="M6028" s="89"/>
      <c r="N6028" s="264">
        <v>50</v>
      </c>
      <c r="O6028" s="264">
        <v>0</v>
      </c>
      <c r="P6028" s="89" t="s">
        <v>670</v>
      </c>
    </row>
    <row r="6029" spans="1:16" ht="51" hidden="1">
      <c r="A6029" s="261">
        <v>513</v>
      </c>
      <c r="B6029" s="89"/>
      <c r="C6029" s="262" t="s">
        <v>171</v>
      </c>
      <c r="D6029" s="84">
        <v>43663</v>
      </c>
      <c r="E6029" s="85" t="s">
        <v>10596</v>
      </c>
      <c r="F6029" s="85" t="s">
        <v>11</v>
      </c>
      <c r="G6029" s="85">
        <v>959678</v>
      </c>
      <c r="H6029" s="89"/>
      <c r="I6029" s="263" t="s">
        <v>12143</v>
      </c>
      <c r="J6029" s="89"/>
      <c r="K6029" s="89"/>
      <c r="L6029" s="89"/>
      <c r="M6029" s="89"/>
      <c r="N6029" s="264">
        <v>50</v>
      </c>
      <c r="O6029" s="264">
        <v>0</v>
      </c>
      <c r="P6029" s="89" t="s">
        <v>670</v>
      </c>
    </row>
    <row r="6030" spans="1:16" ht="76.5" hidden="1">
      <c r="A6030" s="261">
        <v>387</v>
      </c>
      <c r="B6030" s="89"/>
      <c r="C6030" s="262" t="s">
        <v>9263</v>
      </c>
      <c r="D6030" s="84">
        <v>43664</v>
      </c>
      <c r="E6030" s="85" t="s">
        <v>10597</v>
      </c>
      <c r="F6030" s="85" t="s">
        <v>11</v>
      </c>
      <c r="G6030" s="85">
        <v>959726</v>
      </c>
      <c r="H6030" s="89"/>
      <c r="I6030" s="263" t="s">
        <v>12144</v>
      </c>
      <c r="J6030" s="89"/>
      <c r="K6030" s="89"/>
      <c r="L6030" s="89"/>
      <c r="M6030" s="89"/>
      <c r="N6030" s="264">
        <v>50</v>
      </c>
      <c r="O6030" s="264">
        <v>0</v>
      </c>
      <c r="P6030" s="89" t="s">
        <v>670</v>
      </c>
    </row>
    <row r="6031" spans="1:16" ht="51" hidden="1">
      <c r="A6031" s="261">
        <v>513</v>
      </c>
      <c r="B6031" s="89"/>
      <c r="C6031" s="262" t="s">
        <v>171</v>
      </c>
      <c r="D6031" s="84">
        <v>43664</v>
      </c>
      <c r="E6031" s="85" t="s">
        <v>10598</v>
      </c>
      <c r="F6031" s="85" t="s">
        <v>15</v>
      </c>
      <c r="G6031" s="85">
        <v>1094124</v>
      </c>
      <c r="H6031" s="89"/>
      <c r="I6031" s="263" t="s">
        <v>744</v>
      </c>
      <c r="J6031" s="89"/>
      <c r="K6031" s="89"/>
      <c r="L6031" s="89"/>
      <c r="M6031" s="89"/>
      <c r="N6031" s="264">
        <v>50</v>
      </c>
      <c r="O6031" s="264">
        <v>0</v>
      </c>
      <c r="P6031" s="89" t="s">
        <v>670</v>
      </c>
    </row>
    <row r="6032" spans="1:16" ht="63.75" hidden="1">
      <c r="A6032" s="261">
        <v>287</v>
      </c>
      <c r="B6032" s="89"/>
      <c r="C6032" s="262" t="s">
        <v>126</v>
      </c>
      <c r="D6032" s="84">
        <v>43664</v>
      </c>
      <c r="E6032" s="85" t="s">
        <v>10599</v>
      </c>
      <c r="F6032" s="85" t="s">
        <v>11</v>
      </c>
      <c r="G6032" s="85">
        <v>1094271</v>
      </c>
      <c r="H6032" s="89"/>
      <c r="I6032" s="263" t="s">
        <v>12145</v>
      </c>
      <c r="J6032" s="89"/>
      <c r="K6032" s="89"/>
      <c r="L6032" s="89"/>
      <c r="M6032" s="89"/>
      <c r="N6032" s="264">
        <v>50</v>
      </c>
      <c r="O6032" s="264">
        <v>0</v>
      </c>
      <c r="P6032" s="89" t="s">
        <v>670</v>
      </c>
    </row>
    <row r="6033" spans="1:16" ht="102" hidden="1">
      <c r="A6033" s="261">
        <v>249</v>
      </c>
      <c r="B6033" s="89"/>
      <c r="C6033" s="262" t="s">
        <v>112</v>
      </c>
      <c r="D6033" s="84">
        <v>43664</v>
      </c>
      <c r="E6033" s="85" t="s">
        <v>10600</v>
      </c>
      <c r="F6033" s="85" t="s">
        <v>629</v>
      </c>
      <c r="G6033" s="85">
        <v>8711</v>
      </c>
      <c r="H6033" s="89"/>
      <c r="I6033" s="263" t="s">
        <v>12146</v>
      </c>
      <c r="J6033" s="89"/>
      <c r="K6033" s="89"/>
      <c r="L6033" s="89"/>
      <c r="M6033" s="89"/>
      <c r="N6033" s="264">
        <v>230.82</v>
      </c>
      <c r="O6033" s="264">
        <v>0</v>
      </c>
      <c r="P6033" s="89" t="s">
        <v>670</v>
      </c>
    </row>
    <row r="6034" spans="1:16" ht="51" hidden="1">
      <c r="A6034" s="261">
        <v>10</v>
      </c>
      <c r="B6034" s="89"/>
      <c r="C6034" s="262" t="s">
        <v>41</v>
      </c>
      <c r="D6034" s="84">
        <v>43664</v>
      </c>
      <c r="E6034" s="85" t="s">
        <v>10601</v>
      </c>
      <c r="F6034" s="85" t="s">
        <v>6</v>
      </c>
      <c r="G6034" s="85">
        <v>1094610</v>
      </c>
      <c r="H6034" s="89"/>
      <c r="I6034" s="263" t="s">
        <v>12147</v>
      </c>
      <c r="J6034" s="89"/>
      <c r="K6034" s="89"/>
      <c r="L6034" s="89"/>
      <c r="M6034" s="89"/>
      <c r="N6034" s="264">
        <v>0</v>
      </c>
      <c r="O6034" s="264">
        <v>208941.88</v>
      </c>
      <c r="P6034" s="89" t="s">
        <v>670</v>
      </c>
    </row>
    <row r="6035" spans="1:16" ht="51" hidden="1">
      <c r="A6035" s="261">
        <v>10</v>
      </c>
      <c r="B6035" s="89"/>
      <c r="C6035" s="262" t="s">
        <v>41</v>
      </c>
      <c r="D6035" s="84">
        <v>43664</v>
      </c>
      <c r="E6035" s="85" t="s">
        <v>10602</v>
      </c>
      <c r="F6035" s="85" t="s">
        <v>15</v>
      </c>
      <c r="G6035" s="85">
        <v>1094611</v>
      </c>
      <c r="H6035" s="89"/>
      <c r="I6035" s="263" t="s">
        <v>12148</v>
      </c>
      <c r="J6035" s="89"/>
      <c r="K6035" s="89"/>
      <c r="L6035" s="89"/>
      <c r="M6035" s="89"/>
      <c r="N6035" s="264">
        <v>50</v>
      </c>
      <c r="O6035" s="264">
        <v>0</v>
      </c>
      <c r="P6035" s="89" t="s">
        <v>670</v>
      </c>
    </row>
    <row r="6036" spans="1:16" ht="51" hidden="1">
      <c r="A6036" s="261">
        <v>513</v>
      </c>
      <c r="B6036" s="89"/>
      <c r="C6036" s="262" t="s">
        <v>171</v>
      </c>
      <c r="D6036" s="84">
        <v>43664</v>
      </c>
      <c r="E6036" s="85" t="s">
        <v>10603</v>
      </c>
      <c r="F6036" s="85" t="s">
        <v>15</v>
      </c>
      <c r="G6036" s="85">
        <v>1094745</v>
      </c>
      <c r="H6036" s="89"/>
      <c r="I6036" s="263" t="s">
        <v>1404</v>
      </c>
      <c r="J6036" s="89"/>
      <c r="K6036" s="89"/>
      <c r="L6036" s="89"/>
      <c r="M6036" s="89"/>
      <c r="N6036" s="264">
        <v>50</v>
      </c>
      <c r="O6036" s="264">
        <v>0</v>
      </c>
      <c r="P6036" s="89" t="s">
        <v>670</v>
      </c>
    </row>
    <row r="6037" spans="1:16" ht="51" hidden="1">
      <c r="A6037" s="261">
        <v>513</v>
      </c>
      <c r="B6037" s="89"/>
      <c r="C6037" s="262" t="s">
        <v>171</v>
      </c>
      <c r="D6037" s="84">
        <v>43664</v>
      </c>
      <c r="E6037" s="85" t="s">
        <v>10604</v>
      </c>
      <c r="F6037" s="85" t="s">
        <v>11</v>
      </c>
      <c r="G6037" s="85">
        <v>959756</v>
      </c>
      <c r="H6037" s="89"/>
      <c r="I6037" s="263" t="s">
        <v>12149</v>
      </c>
      <c r="J6037" s="89"/>
      <c r="K6037" s="89"/>
      <c r="L6037" s="89"/>
      <c r="M6037" s="89"/>
      <c r="N6037" s="264">
        <v>50</v>
      </c>
      <c r="O6037" s="264">
        <v>0</v>
      </c>
      <c r="P6037" s="89" t="s">
        <v>670</v>
      </c>
    </row>
    <row r="6038" spans="1:16" ht="63.75" hidden="1">
      <c r="A6038" s="261">
        <v>117</v>
      </c>
      <c r="B6038" s="89"/>
      <c r="C6038" s="262" t="s">
        <v>62</v>
      </c>
      <c r="D6038" s="84">
        <v>43664</v>
      </c>
      <c r="E6038" s="85" t="s">
        <v>10605</v>
      </c>
      <c r="F6038" s="85" t="s">
        <v>11</v>
      </c>
      <c r="G6038" s="85">
        <v>959770</v>
      </c>
      <c r="H6038" s="89"/>
      <c r="I6038" s="263" t="s">
        <v>12150</v>
      </c>
      <c r="J6038" s="89"/>
      <c r="K6038" s="89"/>
      <c r="L6038" s="89"/>
      <c r="M6038" s="89"/>
      <c r="N6038" s="264">
        <v>50</v>
      </c>
      <c r="O6038" s="264">
        <v>0</v>
      </c>
      <c r="P6038" s="89" t="s">
        <v>670</v>
      </c>
    </row>
    <row r="6039" spans="1:16" ht="89.25" hidden="1">
      <c r="A6039" s="261">
        <v>25</v>
      </c>
      <c r="B6039" s="89"/>
      <c r="C6039" s="262" t="s">
        <v>45</v>
      </c>
      <c r="D6039" s="84">
        <v>43664</v>
      </c>
      <c r="E6039" s="85" t="s">
        <v>10606</v>
      </c>
      <c r="F6039" s="85" t="s">
        <v>671</v>
      </c>
      <c r="G6039" s="85">
        <v>591988</v>
      </c>
      <c r="H6039" s="89"/>
      <c r="I6039" s="263" t="s">
        <v>12151</v>
      </c>
      <c r="J6039" s="89"/>
      <c r="K6039" s="89"/>
      <c r="L6039" s="89"/>
      <c r="M6039" s="89"/>
      <c r="N6039" s="264">
        <v>2221474.52</v>
      </c>
      <c r="O6039" s="264">
        <v>0</v>
      </c>
      <c r="P6039" s="89" t="s">
        <v>670</v>
      </c>
    </row>
    <row r="6040" spans="1:16" ht="76.5" hidden="1">
      <c r="A6040" s="261">
        <v>373</v>
      </c>
      <c r="B6040" s="89"/>
      <c r="C6040" s="262" t="s">
        <v>636</v>
      </c>
      <c r="D6040" s="84">
        <v>43664</v>
      </c>
      <c r="E6040" s="85" t="s">
        <v>10607</v>
      </c>
      <c r="F6040" s="85" t="s">
        <v>671</v>
      </c>
      <c r="G6040" s="85">
        <v>592202</v>
      </c>
      <c r="H6040" s="89"/>
      <c r="I6040" s="263" t="s">
        <v>12152</v>
      </c>
      <c r="J6040" s="89"/>
      <c r="K6040" s="89"/>
      <c r="L6040" s="89"/>
      <c r="M6040" s="89"/>
      <c r="N6040" s="264">
        <v>0</v>
      </c>
      <c r="O6040" s="264">
        <v>12420482.84</v>
      </c>
      <c r="P6040" s="89" t="s">
        <v>670</v>
      </c>
    </row>
    <row r="6041" spans="1:16" ht="51" hidden="1">
      <c r="A6041" s="261">
        <v>578</v>
      </c>
      <c r="B6041" s="89"/>
      <c r="C6041" s="262" t="s">
        <v>179</v>
      </c>
      <c r="D6041" s="84">
        <v>43664</v>
      </c>
      <c r="E6041" s="85" t="s">
        <v>10608</v>
      </c>
      <c r="F6041" s="85" t="s">
        <v>15</v>
      </c>
      <c r="G6041" s="85">
        <v>1094990</v>
      </c>
      <c r="H6041" s="89"/>
      <c r="I6041" s="263" t="s">
        <v>12153</v>
      </c>
      <c r="J6041" s="89"/>
      <c r="K6041" s="89"/>
      <c r="L6041" s="89"/>
      <c r="M6041" s="89"/>
      <c r="N6041" s="264">
        <v>50</v>
      </c>
      <c r="O6041" s="264">
        <v>0</v>
      </c>
      <c r="P6041" s="89" t="s">
        <v>670</v>
      </c>
    </row>
    <row r="6042" spans="1:16" ht="51" hidden="1">
      <c r="A6042" s="261">
        <v>119</v>
      </c>
      <c r="B6042" s="89"/>
      <c r="C6042" s="262" t="s">
        <v>63</v>
      </c>
      <c r="D6042" s="84">
        <v>43664</v>
      </c>
      <c r="E6042" s="85" t="s">
        <v>10609</v>
      </c>
      <c r="F6042" s="85" t="s">
        <v>11</v>
      </c>
      <c r="G6042" s="85">
        <v>959779</v>
      </c>
      <c r="H6042" s="89"/>
      <c r="I6042" s="263" t="s">
        <v>12154</v>
      </c>
      <c r="J6042" s="89"/>
      <c r="K6042" s="89"/>
      <c r="L6042" s="89"/>
      <c r="M6042" s="89"/>
      <c r="N6042" s="264">
        <v>50</v>
      </c>
      <c r="O6042" s="264">
        <v>0</v>
      </c>
      <c r="P6042" s="89" t="s">
        <v>670</v>
      </c>
    </row>
    <row r="6043" spans="1:16" ht="76.5" hidden="1">
      <c r="A6043" s="261">
        <v>25</v>
      </c>
      <c r="B6043" s="89"/>
      <c r="C6043" s="262" t="s">
        <v>45</v>
      </c>
      <c r="D6043" s="84">
        <v>43665</v>
      </c>
      <c r="E6043" s="85" t="s">
        <v>10610</v>
      </c>
      <c r="F6043" s="85" t="s">
        <v>671</v>
      </c>
      <c r="G6043" s="85">
        <v>592201</v>
      </c>
      <c r="H6043" s="89"/>
      <c r="I6043" s="263" t="s">
        <v>12155</v>
      </c>
      <c r="J6043" s="89"/>
      <c r="K6043" s="89"/>
      <c r="L6043" s="89"/>
      <c r="M6043" s="89"/>
      <c r="N6043" s="264">
        <v>691760.65</v>
      </c>
      <c r="O6043" s="264">
        <v>0</v>
      </c>
      <c r="P6043" s="89" t="s">
        <v>670</v>
      </c>
    </row>
    <row r="6044" spans="1:16" ht="76.5" hidden="1">
      <c r="A6044" s="261">
        <v>25</v>
      </c>
      <c r="B6044" s="89"/>
      <c r="C6044" s="262" t="s">
        <v>45</v>
      </c>
      <c r="D6044" s="84">
        <v>43665</v>
      </c>
      <c r="E6044" s="85" t="s">
        <v>10610</v>
      </c>
      <c r="F6044" s="85" t="s">
        <v>671</v>
      </c>
      <c r="G6044" s="85">
        <v>591961</v>
      </c>
      <c r="H6044" s="89"/>
      <c r="I6044" s="263" t="s">
        <v>12156</v>
      </c>
      <c r="J6044" s="89"/>
      <c r="K6044" s="89"/>
      <c r="L6044" s="89"/>
      <c r="M6044" s="89"/>
      <c r="N6044" s="264">
        <v>4449161.83</v>
      </c>
      <c r="O6044" s="264">
        <v>0</v>
      </c>
      <c r="P6044" s="89" t="s">
        <v>670</v>
      </c>
    </row>
    <row r="6045" spans="1:16" ht="76.5" hidden="1">
      <c r="A6045" s="261">
        <v>25</v>
      </c>
      <c r="B6045" s="89"/>
      <c r="C6045" s="262" t="s">
        <v>45</v>
      </c>
      <c r="D6045" s="84">
        <v>43665</v>
      </c>
      <c r="E6045" s="85" t="s">
        <v>10610</v>
      </c>
      <c r="F6045" s="85" t="s">
        <v>671</v>
      </c>
      <c r="G6045" s="85">
        <v>591960</v>
      </c>
      <c r="H6045" s="89"/>
      <c r="I6045" s="263" t="s">
        <v>12157</v>
      </c>
      <c r="J6045" s="89"/>
      <c r="K6045" s="89"/>
      <c r="L6045" s="89"/>
      <c r="M6045" s="89"/>
      <c r="N6045" s="264">
        <v>2761181.3</v>
      </c>
      <c r="O6045" s="264">
        <v>0</v>
      </c>
      <c r="P6045" s="89" t="s">
        <v>670</v>
      </c>
    </row>
    <row r="6046" spans="1:16" ht="76.5" hidden="1">
      <c r="A6046" s="261">
        <v>25</v>
      </c>
      <c r="B6046" s="89"/>
      <c r="C6046" s="262" t="s">
        <v>45</v>
      </c>
      <c r="D6046" s="84">
        <v>43665</v>
      </c>
      <c r="E6046" s="85" t="s">
        <v>10611</v>
      </c>
      <c r="F6046" s="85" t="s">
        <v>671</v>
      </c>
      <c r="G6046" s="85">
        <v>598048</v>
      </c>
      <c r="H6046" s="89"/>
      <c r="I6046" s="263" t="s">
        <v>12158</v>
      </c>
      <c r="J6046" s="89"/>
      <c r="K6046" s="89"/>
      <c r="L6046" s="89"/>
      <c r="M6046" s="89"/>
      <c r="N6046" s="264">
        <v>830380.91</v>
      </c>
      <c r="O6046" s="264">
        <v>0</v>
      </c>
      <c r="P6046" s="89" t="s">
        <v>670</v>
      </c>
    </row>
    <row r="6047" spans="1:16" ht="76.5" hidden="1">
      <c r="A6047" s="261">
        <v>25</v>
      </c>
      <c r="B6047" s="89"/>
      <c r="C6047" s="262" t="s">
        <v>45</v>
      </c>
      <c r="D6047" s="84">
        <v>43665</v>
      </c>
      <c r="E6047" s="85" t="s">
        <v>10611</v>
      </c>
      <c r="F6047" s="85" t="s">
        <v>671</v>
      </c>
      <c r="G6047" s="85">
        <v>598049</v>
      </c>
      <c r="H6047" s="89"/>
      <c r="I6047" s="263" t="s">
        <v>12159</v>
      </c>
      <c r="J6047" s="89"/>
      <c r="K6047" s="89"/>
      <c r="L6047" s="89"/>
      <c r="M6047" s="89"/>
      <c r="N6047" s="264">
        <v>454505.96</v>
      </c>
      <c r="O6047" s="264">
        <v>0</v>
      </c>
      <c r="P6047" s="89" t="s">
        <v>670</v>
      </c>
    </row>
    <row r="6048" spans="1:16" ht="76.5" hidden="1">
      <c r="A6048" s="261">
        <v>25</v>
      </c>
      <c r="B6048" s="89"/>
      <c r="C6048" s="262" t="s">
        <v>45</v>
      </c>
      <c r="D6048" s="84">
        <v>43665</v>
      </c>
      <c r="E6048" s="85" t="s">
        <v>10611</v>
      </c>
      <c r="F6048" s="85" t="s">
        <v>671</v>
      </c>
      <c r="G6048" s="85">
        <v>598050</v>
      </c>
      <c r="H6048" s="89"/>
      <c r="I6048" s="263" t="s">
        <v>12160</v>
      </c>
      <c r="J6048" s="89"/>
      <c r="K6048" s="89"/>
      <c r="L6048" s="89"/>
      <c r="M6048" s="89"/>
      <c r="N6048" s="264">
        <v>56601.99</v>
      </c>
      <c r="O6048" s="264">
        <v>0</v>
      </c>
      <c r="P6048" s="89" t="s">
        <v>670</v>
      </c>
    </row>
    <row r="6049" spans="1:16" ht="89.25" hidden="1">
      <c r="A6049" s="261">
        <v>25</v>
      </c>
      <c r="B6049" s="89"/>
      <c r="C6049" s="262" t="s">
        <v>45</v>
      </c>
      <c r="D6049" s="84">
        <v>43665</v>
      </c>
      <c r="E6049" s="85" t="s">
        <v>10611</v>
      </c>
      <c r="F6049" s="85" t="s">
        <v>671</v>
      </c>
      <c r="G6049" s="85">
        <v>600144</v>
      </c>
      <c r="H6049" s="89"/>
      <c r="I6049" s="263" t="s">
        <v>12161</v>
      </c>
      <c r="J6049" s="89"/>
      <c r="K6049" s="89"/>
      <c r="L6049" s="89"/>
      <c r="M6049" s="89"/>
      <c r="N6049" s="264">
        <v>1013513.82</v>
      </c>
      <c r="O6049" s="264">
        <v>0</v>
      </c>
      <c r="P6049" s="89" t="s">
        <v>670</v>
      </c>
    </row>
    <row r="6050" spans="1:16" ht="76.5" hidden="1">
      <c r="A6050" s="261">
        <v>25</v>
      </c>
      <c r="B6050" s="89"/>
      <c r="C6050" s="262" t="s">
        <v>45</v>
      </c>
      <c r="D6050" s="84">
        <v>43665</v>
      </c>
      <c r="E6050" s="85" t="s">
        <v>10611</v>
      </c>
      <c r="F6050" s="85" t="s">
        <v>671</v>
      </c>
      <c r="G6050" s="85">
        <v>600143</v>
      </c>
      <c r="H6050" s="89"/>
      <c r="I6050" s="263" t="s">
        <v>12162</v>
      </c>
      <c r="J6050" s="89"/>
      <c r="K6050" s="89"/>
      <c r="L6050" s="89"/>
      <c r="M6050" s="89"/>
      <c r="N6050" s="264">
        <v>533987.98</v>
      </c>
      <c r="O6050" s="264">
        <v>0</v>
      </c>
      <c r="P6050" s="89" t="s">
        <v>670</v>
      </c>
    </row>
    <row r="6051" spans="1:16" ht="76.5" hidden="1">
      <c r="A6051" s="261">
        <v>25</v>
      </c>
      <c r="B6051" s="89"/>
      <c r="C6051" s="262" t="s">
        <v>45</v>
      </c>
      <c r="D6051" s="84">
        <v>43665</v>
      </c>
      <c r="E6051" s="85" t="s">
        <v>10611</v>
      </c>
      <c r="F6051" s="85" t="s">
        <v>671</v>
      </c>
      <c r="G6051" s="85">
        <v>598051</v>
      </c>
      <c r="H6051" s="89"/>
      <c r="I6051" s="263" t="s">
        <v>12163</v>
      </c>
      <c r="J6051" s="89"/>
      <c r="K6051" s="89"/>
      <c r="L6051" s="89"/>
      <c r="M6051" s="89"/>
      <c r="N6051" s="264">
        <v>355684.7</v>
      </c>
      <c r="O6051" s="264">
        <v>0</v>
      </c>
      <c r="P6051" s="89" t="s">
        <v>670</v>
      </c>
    </row>
    <row r="6052" spans="1:16" ht="63.75" hidden="1">
      <c r="A6052" s="261">
        <v>20</v>
      </c>
      <c r="B6052" s="89"/>
      <c r="C6052" s="262" t="s">
        <v>44</v>
      </c>
      <c r="D6052" s="84">
        <v>43665</v>
      </c>
      <c r="E6052" s="85" t="s">
        <v>10612</v>
      </c>
      <c r="F6052" s="85" t="s">
        <v>6</v>
      </c>
      <c r="G6052" s="85">
        <v>959809</v>
      </c>
      <c r="H6052" s="89"/>
      <c r="I6052" s="263" t="s">
        <v>12164</v>
      </c>
      <c r="J6052" s="89"/>
      <c r="K6052" s="89"/>
      <c r="L6052" s="89"/>
      <c r="M6052" s="89"/>
      <c r="N6052" s="264">
        <v>0</v>
      </c>
      <c r="O6052" s="264">
        <v>341247.13</v>
      </c>
      <c r="P6052" s="89" t="s">
        <v>670</v>
      </c>
    </row>
    <row r="6053" spans="1:16" ht="63.75" hidden="1">
      <c r="A6053" s="261">
        <v>20</v>
      </c>
      <c r="B6053" s="89"/>
      <c r="C6053" s="262" t="s">
        <v>44</v>
      </c>
      <c r="D6053" s="84">
        <v>43665</v>
      </c>
      <c r="E6053" s="85" t="s">
        <v>10613</v>
      </c>
      <c r="F6053" s="85" t="s">
        <v>11</v>
      </c>
      <c r="G6053" s="85">
        <v>959809</v>
      </c>
      <c r="H6053" s="89"/>
      <c r="I6053" s="263" t="s">
        <v>12165</v>
      </c>
      <c r="J6053" s="89"/>
      <c r="K6053" s="89"/>
      <c r="L6053" s="89"/>
      <c r="M6053" s="89"/>
      <c r="N6053" s="264">
        <v>50</v>
      </c>
      <c r="O6053" s="264">
        <v>0</v>
      </c>
      <c r="P6053" s="89" t="s">
        <v>670</v>
      </c>
    </row>
    <row r="6054" spans="1:16" ht="63.75" hidden="1">
      <c r="A6054" s="261" t="s">
        <v>565</v>
      </c>
      <c r="B6054" s="89"/>
      <c r="C6054" s="262" t="s">
        <v>615</v>
      </c>
      <c r="D6054" s="84">
        <v>43665</v>
      </c>
      <c r="E6054" s="85" t="s">
        <v>10614</v>
      </c>
      <c r="F6054" s="85" t="s">
        <v>671</v>
      </c>
      <c r="G6054" s="85">
        <v>601383</v>
      </c>
      <c r="H6054" s="89"/>
      <c r="I6054" s="263" t="s">
        <v>12166</v>
      </c>
      <c r="J6054" s="89"/>
      <c r="K6054" s="89"/>
      <c r="L6054" s="89"/>
      <c r="M6054" s="89"/>
      <c r="N6054" s="264">
        <v>0</v>
      </c>
      <c r="O6054" s="264">
        <v>527</v>
      </c>
      <c r="P6054" s="89" t="s">
        <v>670</v>
      </c>
    </row>
    <row r="6055" spans="1:16" ht="63.75" hidden="1">
      <c r="A6055" s="261">
        <v>572</v>
      </c>
      <c r="B6055" s="89"/>
      <c r="C6055" s="262" t="s">
        <v>177</v>
      </c>
      <c r="D6055" s="84">
        <v>43665</v>
      </c>
      <c r="E6055" s="85" t="s">
        <v>10615</v>
      </c>
      <c r="F6055" s="85" t="s">
        <v>671</v>
      </c>
      <c r="G6055" s="85">
        <v>600584</v>
      </c>
      <c r="H6055" s="89"/>
      <c r="I6055" s="263" t="s">
        <v>12167</v>
      </c>
      <c r="J6055" s="89"/>
      <c r="K6055" s="89"/>
      <c r="L6055" s="89"/>
      <c r="M6055" s="89"/>
      <c r="N6055" s="264">
        <v>0</v>
      </c>
      <c r="O6055" s="264">
        <v>18672.8</v>
      </c>
      <c r="P6055" s="89" t="s">
        <v>670</v>
      </c>
    </row>
    <row r="6056" spans="1:16" ht="76.5" hidden="1">
      <c r="A6056" s="261">
        <v>10</v>
      </c>
      <c r="B6056" s="89"/>
      <c r="C6056" s="262" t="s">
        <v>41</v>
      </c>
      <c r="D6056" s="84">
        <v>43665</v>
      </c>
      <c r="E6056" s="85" t="s">
        <v>10616</v>
      </c>
      <c r="F6056" s="85" t="s">
        <v>6</v>
      </c>
      <c r="G6056" s="85">
        <v>1095420</v>
      </c>
      <c r="H6056" s="89"/>
      <c r="I6056" s="263" t="s">
        <v>12168</v>
      </c>
      <c r="J6056" s="89"/>
      <c r="K6056" s="89"/>
      <c r="L6056" s="89"/>
      <c r="M6056" s="89"/>
      <c r="N6056" s="264">
        <v>0</v>
      </c>
      <c r="O6056" s="264">
        <v>30452.84</v>
      </c>
      <c r="P6056" s="89" t="s">
        <v>670</v>
      </c>
    </row>
    <row r="6057" spans="1:16" ht="63.75" hidden="1">
      <c r="A6057" s="261">
        <v>291</v>
      </c>
      <c r="B6057" s="89"/>
      <c r="C6057" s="262" t="s">
        <v>129</v>
      </c>
      <c r="D6057" s="84">
        <v>43665</v>
      </c>
      <c r="E6057" s="85" t="s">
        <v>10617</v>
      </c>
      <c r="F6057" s="85" t="s">
        <v>671</v>
      </c>
      <c r="G6057" s="85">
        <v>600583</v>
      </c>
      <c r="H6057" s="89"/>
      <c r="I6057" s="263" t="s">
        <v>12169</v>
      </c>
      <c r="J6057" s="89"/>
      <c r="K6057" s="89"/>
      <c r="L6057" s="89"/>
      <c r="M6057" s="89"/>
      <c r="N6057" s="264">
        <v>0</v>
      </c>
      <c r="O6057" s="264">
        <v>4491</v>
      </c>
      <c r="P6057" s="89" t="s">
        <v>670</v>
      </c>
    </row>
    <row r="6058" spans="1:16" ht="51" hidden="1">
      <c r="A6058" s="261">
        <v>513</v>
      </c>
      <c r="B6058" s="89"/>
      <c r="C6058" s="262" t="s">
        <v>171</v>
      </c>
      <c r="D6058" s="84">
        <v>43665</v>
      </c>
      <c r="E6058" s="85" t="s">
        <v>10618</v>
      </c>
      <c r="F6058" s="85" t="s">
        <v>15</v>
      </c>
      <c r="G6058" s="85">
        <v>1095419</v>
      </c>
      <c r="H6058" s="89"/>
      <c r="I6058" s="263" t="s">
        <v>12170</v>
      </c>
      <c r="J6058" s="89"/>
      <c r="K6058" s="89"/>
      <c r="L6058" s="89"/>
      <c r="M6058" s="89"/>
      <c r="N6058" s="264">
        <v>50</v>
      </c>
      <c r="O6058" s="264">
        <v>0</v>
      </c>
      <c r="P6058" s="89" t="s">
        <v>670</v>
      </c>
    </row>
    <row r="6059" spans="1:16" ht="63.75" hidden="1">
      <c r="A6059" s="261">
        <v>10</v>
      </c>
      <c r="B6059" s="89"/>
      <c r="C6059" s="262" t="s">
        <v>41</v>
      </c>
      <c r="D6059" s="84">
        <v>43665</v>
      </c>
      <c r="E6059" s="85" t="s">
        <v>10619</v>
      </c>
      <c r="F6059" s="85" t="s">
        <v>15</v>
      </c>
      <c r="G6059" s="85">
        <v>1095421</v>
      </c>
      <c r="H6059" s="89"/>
      <c r="I6059" s="263" t="s">
        <v>12171</v>
      </c>
      <c r="J6059" s="89"/>
      <c r="K6059" s="89"/>
      <c r="L6059" s="89"/>
      <c r="M6059" s="89"/>
      <c r="N6059" s="264">
        <v>50</v>
      </c>
      <c r="O6059" s="264">
        <v>0</v>
      </c>
      <c r="P6059" s="89" t="s">
        <v>670</v>
      </c>
    </row>
    <row r="6060" spans="1:16" ht="51" hidden="1">
      <c r="A6060" s="261">
        <v>670</v>
      </c>
      <c r="B6060" s="89"/>
      <c r="C6060" s="262" t="s">
        <v>190</v>
      </c>
      <c r="D6060" s="84">
        <v>43665</v>
      </c>
      <c r="E6060" s="85" t="s">
        <v>10620</v>
      </c>
      <c r="F6060" s="85" t="s">
        <v>6</v>
      </c>
      <c r="G6060" s="85">
        <v>1146747</v>
      </c>
      <c r="H6060" s="89"/>
      <c r="I6060" s="263" t="s">
        <v>12172</v>
      </c>
      <c r="J6060" s="89"/>
      <c r="K6060" s="89"/>
      <c r="L6060" s="89"/>
      <c r="M6060" s="89"/>
      <c r="N6060" s="264">
        <v>0</v>
      </c>
      <c r="O6060" s="264">
        <v>268647</v>
      </c>
      <c r="P6060" s="89" t="s">
        <v>670</v>
      </c>
    </row>
    <row r="6061" spans="1:16" ht="63.75" hidden="1">
      <c r="A6061" s="261">
        <v>513</v>
      </c>
      <c r="B6061" s="89"/>
      <c r="C6061" s="262" t="s">
        <v>171</v>
      </c>
      <c r="D6061" s="84">
        <v>43665</v>
      </c>
      <c r="E6061" s="85" t="s">
        <v>10621</v>
      </c>
      <c r="F6061" s="85" t="s">
        <v>15</v>
      </c>
      <c r="G6061" s="85">
        <v>1095689</v>
      </c>
      <c r="H6061" s="89"/>
      <c r="I6061" s="263" t="s">
        <v>12173</v>
      </c>
      <c r="J6061" s="89"/>
      <c r="K6061" s="89"/>
      <c r="L6061" s="89"/>
      <c r="M6061" s="89"/>
      <c r="N6061" s="264">
        <v>50</v>
      </c>
      <c r="O6061" s="264">
        <v>0</v>
      </c>
      <c r="P6061" s="89" t="s">
        <v>670</v>
      </c>
    </row>
    <row r="6062" spans="1:16" ht="63.75" hidden="1">
      <c r="A6062" s="261" t="s">
        <v>557</v>
      </c>
      <c r="B6062" s="89"/>
      <c r="C6062" s="262" t="s">
        <v>777</v>
      </c>
      <c r="D6062" s="84">
        <v>43665</v>
      </c>
      <c r="E6062" s="85" t="s">
        <v>10622</v>
      </c>
      <c r="F6062" s="85" t="s">
        <v>13</v>
      </c>
      <c r="G6062" s="85">
        <v>12508</v>
      </c>
      <c r="H6062" s="89"/>
      <c r="I6062" s="263" t="s">
        <v>12174</v>
      </c>
      <c r="J6062" s="89"/>
      <c r="K6062" s="89"/>
      <c r="L6062" s="89"/>
      <c r="M6062" s="89"/>
      <c r="N6062" s="264">
        <v>12074253.17</v>
      </c>
      <c r="O6062" s="264">
        <v>0</v>
      </c>
      <c r="P6062" s="89" t="s">
        <v>670</v>
      </c>
    </row>
    <row r="6063" spans="1:16" ht="63.75" hidden="1">
      <c r="A6063" s="261">
        <v>41</v>
      </c>
      <c r="B6063" s="89"/>
      <c r="C6063" s="262" t="s">
        <v>47</v>
      </c>
      <c r="D6063" s="84">
        <v>43665</v>
      </c>
      <c r="E6063" s="85" t="s">
        <v>10623</v>
      </c>
      <c r="F6063" s="85" t="s">
        <v>6</v>
      </c>
      <c r="G6063" s="85">
        <v>1146972</v>
      </c>
      <c r="H6063" s="89"/>
      <c r="I6063" s="263" t="s">
        <v>12175</v>
      </c>
      <c r="J6063" s="89"/>
      <c r="K6063" s="89"/>
      <c r="L6063" s="89"/>
      <c r="M6063" s="89"/>
      <c r="N6063" s="264">
        <v>0</v>
      </c>
      <c r="O6063" s="264">
        <v>1420362</v>
      </c>
      <c r="P6063" s="89" t="s">
        <v>670</v>
      </c>
    </row>
    <row r="6064" spans="1:16" ht="76.5" hidden="1">
      <c r="A6064" s="261">
        <v>10</v>
      </c>
      <c r="B6064" s="89"/>
      <c r="C6064" s="262" t="s">
        <v>41</v>
      </c>
      <c r="D6064" s="84">
        <v>43665</v>
      </c>
      <c r="E6064" s="85" t="s">
        <v>10624</v>
      </c>
      <c r="F6064" s="85" t="s">
        <v>6</v>
      </c>
      <c r="G6064" s="85">
        <v>1096171</v>
      </c>
      <c r="H6064" s="89"/>
      <c r="I6064" s="263" t="s">
        <v>12176</v>
      </c>
      <c r="J6064" s="89"/>
      <c r="K6064" s="89"/>
      <c r="L6064" s="89"/>
      <c r="M6064" s="89"/>
      <c r="N6064" s="264">
        <v>0</v>
      </c>
      <c r="O6064" s="264">
        <v>11078.9</v>
      </c>
      <c r="P6064" s="89" t="s">
        <v>670</v>
      </c>
    </row>
    <row r="6065" spans="1:16" ht="76.5" hidden="1">
      <c r="A6065" s="261">
        <v>10</v>
      </c>
      <c r="B6065" s="89"/>
      <c r="C6065" s="262" t="s">
        <v>41</v>
      </c>
      <c r="D6065" s="84">
        <v>43665</v>
      </c>
      <c r="E6065" s="85" t="s">
        <v>10625</v>
      </c>
      <c r="F6065" s="85" t="s">
        <v>15</v>
      </c>
      <c r="G6065" s="85">
        <v>1096172</v>
      </c>
      <c r="H6065" s="89"/>
      <c r="I6065" s="263" t="s">
        <v>12177</v>
      </c>
      <c r="J6065" s="89"/>
      <c r="K6065" s="89"/>
      <c r="L6065" s="89"/>
      <c r="M6065" s="89"/>
      <c r="N6065" s="264">
        <v>50</v>
      </c>
      <c r="O6065" s="264">
        <v>0</v>
      </c>
      <c r="P6065" s="89" t="s">
        <v>670</v>
      </c>
    </row>
    <row r="6066" spans="1:16" ht="51" hidden="1">
      <c r="A6066" s="261">
        <v>513</v>
      </c>
      <c r="B6066" s="89"/>
      <c r="C6066" s="262" t="s">
        <v>171</v>
      </c>
      <c r="D6066" s="84">
        <v>43665</v>
      </c>
      <c r="E6066" s="85" t="s">
        <v>10626</v>
      </c>
      <c r="F6066" s="85" t="s">
        <v>15</v>
      </c>
      <c r="G6066" s="85">
        <v>1096174</v>
      </c>
      <c r="H6066" s="89"/>
      <c r="I6066" s="263" t="s">
        <v>12178</v>
      </c>
      <c r="J6066" s="89"/>
      <c r="K6066" s="89"/>
      <c r="L6066" s="89"/>
      <c r="M6066" s="89"/>
      <c r="N6066" s="264">
        <v>50</v>
      </c>
      <c r="O6066" s="264">
        <v>0</v>
      </c>
      <c r="P6066" s="89" t="s">
        <v>670</v>
      </c>
    </row>
    <row r="6067" spans="1:16" ht="51" hidden="1">
      <c r="A6067" s="261">
        <v>119</v>
      </c>
      <c r="B6067" s="89"/>
      <c r="C6067" s="262" t="s">
        <v>63</v>
      </c>
      <c r="D6067" s="84">
        <v>43665</v>
      </c>
      <c r="E6067" s="85" t="s">
        <v>10627</v>
      </c>
      <c r="F6067" s="85" t="s">
        <v>11</v>
      </c>
      <c r="G6067" s="85">
        <v>959854</v>
      </c>
      <c r="H6067" s="89"/>
      <c r="I6067" s="263" t="s">
        <v>12179</v>
      </c>
      <c r="J6067" s="89"/>
      <c r="K6067" s="89"/>
      <c r="L6067" s="89"/>
      <c r="M6067" s="89"/>
      <c r="N6067" s="264">
        <v>50</v>
      </c>
      <c r="O6067" s="264">
        <v>0</v>
      </c>
      <c r="P6067" s="89" t="s">
        <v>670</v>
      </c>
    </row>
    <row r="6068" spans="1:16" ht="51" hidden="1">
      <c r="A6068" s="261">
        <v>117</v>
      </c>
      <c r="B6068" s="89"/>
      <c r="C6068" s="262" t="s">
        <v>62</v>
      </c>
      <c r="D6068" s="84">
        <v>43665</v>
      </c>
      <c r="E6068" s="85" t="s">
        <v>10628</v>
      </c>
      <c r="F6068" s="85" t="s">
        <v>11</v>
      </c>
      <c r="G6068" s="85">
        <v>959857</v>
      </c>
      <c r="H6068" s="89"/>
      <c r="I6068" s="263" t="s">
        <v>12180</v>
      </c>
      <c r="J6068" s="89"/>
      <c r="K6068" s="89"/>
      <c r="L6068" s="89"/>
      <c r="M6068" s="89"/>
      <c r="N6068" s="264">
        <v>50</v>
      </c>
      <c r="O6068" s="264">
        <v>0</v>
      </c>
      <c r="P6068" s="89" t="s">
        <v>670</v>
      </c>
    </row>
    <row r="6069" spans="1:16" ht="51" hidden="1">
      <c r="A6069" s="261">
        <v>119</v>
      </c>
      <c r="B6069" s="89"/>
      <c r="C6069" s="262" t="s">
        <v>63</v>
      </c>
      <c r="D6069" s="84">
        <v>43665</v>
      </c>
      <c r="E6069" s="85" t="s">
        <v>10629</v>
      </c>
      <c r="F6069" s="85" t="s">
        <v>11</v>
      </c>
      <c r="G6069" s="85">
        <v>959874</v>
      </c>
      <c r="H6069" s="89"/>
      <c r="I6069" s="263" t="s">
        <v>12181</v>
      </c>
      <c r="J6069" s="89"/>
      <c r="K6069" s="89"/>
      <c r="L6069" s="89"/>
      <c r="M6069" s="89"/>
      <c r="N6069" s="264">
        <v>50</v>
      </c>
      <c r="O6069" s="264">
        <v>0</v>
      </c>
      <c r="P6069" s="89" t="s">
        <v>670</v>
      </c>
    </row>
    <row r="6070" spans="1:16" ht="51" hidden="1">
      <c r="A6070" s="261">
        <v>117</v>
      </c>
      <c r="B6070" s="89"/>
      <c r="C6070" s="262" t="s">
        <v>62</v>
      </c>
      <c r="D6070" s="84">
        <v>43665</v>
      </c>
      <c r="E6070" s="85" t="s">
        <v>10630</v>
      </c>
      <c r="F6070" s="85" t="s">
        <v>11</v>
      </c>
      <c r="G6070" s="85">
        <v>959878</v>
      </c>
      <c r="H6070" s="89"/>
      <c r="I6070" s="263" t="s">
        <v>12182</v>
      </c>
      <c r="J6070" s="89"/>
      <c r="K6070" s="89"/>
      <c r="L6070" s="89"/>
      <c r="M6070" s="89"/>
      <c r="N6070" s="264">
        <v>50</v>
      </c>
      <c r="O6070" s="264">
        <v>0</v>
      </c>
      <c r="P6070" s="89" t="s">
        <v>670</v>
      </c>
    </row>
    <row r="6071" spans="1:16" ht="51" hidden="1">
      <c r="A6071" s="261">
        <v>117</v>
      </c>
      <c r="B6071" s="89"/>
      <c r="C6071" s="262" t="s">
        <v>62</v>
      </c>
      <c r="D6071" s="84">
        <v>43665</v>
      </c>
      <c r="E6071" s="85" t="s">
        <v>10631</v>
      </c>
      <c r="F6071" s="85" t="s">
        <v>11</v>
      </c>
      <c r="G6071" s="85">
        <v>959886</v>
      </c>
      <c r="H6071" s="89"/>
      <c r="I6071" s="263" t="s">
        <v>12183</v>
      </c>
      <c r="J6071" s="89"/>
      <c r="K6071" s="89"/>
      <c r="L6071" s="89"/>
      <c r="M6071" s="89"/>
      <c r="N6071" s="264">
        <v>50</v>
      </c>
      <c r="O6071" s="264">
        <v>0</v>
      </c>
      <c r="P6071" s="89" t="s">
        <v>670</v>
      </c>
    </row>
    <row r="6072" spans="1:16" ht="51" hidden="1">
      <c r="A6072" s="261">
        <v>513</v>
      </c>
      <c r="B6072" s="89"/>
      <c r="C6072" s="262" t="s">
        <v>171</v>
      </c>
      <c r="D6072" s="84">
        <v>43665</v>
      </c>
      <c r="E6072" s="85" t="s">
        <v>10632</v>
      </c>
      <c r="F6072" s="85" t="s">
        <v>11</v>
      </c>
      <c r="G6072" s="85">
        <v>959889</v>
      </c>
      <c r="H6072" s="89"/>
      <c r="I6072" s="263" t="s">
        <v>12184</v>
      </c>
      <c r="J6072" s="89"/>
      <c r="K6072" s="89"/>
      <c r="L6072" s="89"/>
      <c r="M6072" s="89"/>
      <c r="N6072" s="264">
        <v>50</v>
      </c>
      <c r="O6072" s="264">
        <v>0</v>
      </c>
      <c r="P6072" s="89" t="s">
        <v>670</v>
      </c>
    </row>
    <row r="6073" spans="1:16" ht="76.5" hidden="1">
      <c r="A6073" s="261">
        <v>25</v>
      </c>
      <c r="B6073" s="89"/>
      <c r="C6073" s="262" t="s">
        <v>45</v>
      </c>
      <c r="D6073" s="84">
        <v>43668</v>
      </c>
      <c r="E6073" s="85" t="s">
        <v>10633</v>
      </c>
      <c r="F6073" s="85" t="s">
        <v>671</v>
      </c>
      <c r="G6073" s="85">
        <v>605737</v>
      </c>
      <c r="H6073" s="89"/>
      <c r="I6073" s="263" t="s">
        <v>12185</v>
      </c>
      <c r="J6073" s="89"/>
      <c r="K6073" s="89"/>
      <c r="L6073" s="89"/>
      <c r="M6073" s="89"/>
      <c r="N6073" s="264">
        <v>153101.84</v>
      </c>
      <c r="O6073" s="264">
        <v>0</v>
      </c>
      <c r="P6073" s="89" t="s">
        <v>670</v>
      </c>
    </row>
    <row r="6074" spans="1:16" ht="76.5" hidden="1">
      <c r="A6074" s="261">
        <v>25</v>
      </c>
      <c r="B6074" s="89"/>
      <c r="C6074" s="262" t="s">
        <v>45</v>
      </c>
      <c r="D6074" s="84">
        <v>43668</v>
      </c>
      <c r="E6074" s="85" t="s">
        <v>10633</v>
      </c>
      <c r="F6074" s="85" t="s">
        <v>671</v>
      </c>
      <c r="G6074" s="85">
        <v>605738</v>
      </c>
      <c r="H6074" s="89"/>
      <c r="I6074" s="263" t="s">
        <v>12186</v>
      </c>
      <c r="J6074" s="89"/>
      <c r="K6074" s="89"/>
      <c r="L6074" s="89"/>
      <c r="M6074" s="89"/>
      <c r="N6074" s="264">
        <v>801822.18</v>
      </c>
      <c r="O6074" s="264">
        <v>0</v>
      </c>
      <c r="P6074" s="89" t="s">
        <v>670</v>
      </c>
    </row>
    <row r="6075" spans="1:16" ht="76.5" hidden="1">
      <c r="A6075" s="261">
        <v>25</v>
      </c>
      <c r="B6075" s="89"/>
      <c r="C6075" s="262" t="s">
        <v>45</v>
      </c>
      <c r="D6075" s="84">
        <v>43668</v>
      </c>
      <c r="E6075" s="85" t="s">
        <v>10633</v>
      </c>
      <c r="F6075" s="85" t="s">
        <v>671</v>
      </c>
      <c r="G6075" s="85">
        <v>605736</v>
      </c>
      <c r="H6075" s="89"/>
      <c r="I6075" s="263" t="s">
        <v>12187</v>
      </c>
      <c r="J6075" s="89"/>
      <c r="K6075" s="89"/>
      <c r="L6075" s="89"/>
      <c r="M6075" s="89"/>
      <c r="N6075" s="264">
        <v>385310.36</v>
      </c>
      <c r="O6075" s="264">
        <v>0</v>
      </c>
      <c r="P6075" s="89" t="s">
        <v>670</v>
      </c>
    </row>
    <row r="6076" spans="1:16" ht="89.25" hidden="1">
      <c r="A6076" s="261">
        <v>25</v>
      </c>
      <c r="B6076" s="89"/>
      <c r="C6076" s="262" t="s">
        <v>45</v>
      </c>
      <c r="D6076" s="84">
        <v>43668</v>
      </c>
      <c r="E6076" s="85" t="s">
        <v>10633</v>
      </c>
      <c r="F6076" s="85" t="s">
        <v>671</v>
      </c>
      <c r="G6076" s="85">
        <v>607436</v>
      </c>
      <c r="H6076" s="89"/>
      <c r="I6076" s="263" t="s">
        <v>12188</v>
      </c>
      <c r="J6076" s="89"/>
      <c r="K6076" s="89"/>
      <c r="L6076" s="89"/>
      <c r="M6076" s="89"/>
      <c r="N6076" s="264">
        <v>308624.42</v>
      </c>
      <c r="O6076" s="264">
        <v>0</v>
      </c>
      <c r="P6076" s="89" t="s">
        <v>670</v>
      </c>
    </row>
    <row r="6077" spans="1:16" ht="89.25" hidden="1">
      <c r="A6077" s="261">
        <v>25</v>
      </c>
      <c r="B6077" s="89"/>
      <c r="C6077" s="262" t="s">
        <v>45</v>
      </c>
      <c r="D6077" s="84">
        <v>43668</v>
      </c>
      <c r="E6077" s="85" t="s">
        <v>10633</v>
      </c>
      <c r="F6077" s="85" t="s">
        <v>671</v>
      </c>
      <c r="G6077" s="85">
        <v>605599</v>
      </c>
      <c r="H6077" s="89"/>
      <c r="I6077" s="263" t="s">
        <v>12189</v>
      </c>
      <c r="J6077" s="89"/>
      <c r="K6077" s="89"/>
      <c r="L6077" s="89"/>
      <c r="M6077" s="89"/>
      <c r="N6077" s="264">
        <v>76928.42</v>
      </c>
      <c r="O6077" s="264">
        <v>0</v>
      </c>
      <c r="P6077" s="89" t="s">
        <v>670</v>
      </c>
    </row>
    <row r="6078" spans="1:16" ht="76.5" hidden="1">
      <c r="A6078" s="261">
        <v>25</v>
      </c>
      <c r="B6078" s="89"/>
      <c r="C6078" s="262" t="s">
        <v>45</v>
      </c>
      <c r="D6078" s="84">
        <v>43668</v>
      </c>
      <c r="E6078" s="85" t="s">
        <v>10634</v>
      </c>
      <c r="F6078" s="85" t="s">
        <v>671</v>
      </c>
      <c r="G6078" s="85">
        <v>605740</v>
      </c>
      <c r="H6078" s="89"/>
      <c r="I6078" s="263" t="s">
        <v>12190</v>
      </c>
      <c r="J6078" s="89"/>
      <c r="K6078" s="89"/>
      <c r="L6078" s="89"/>
      <c r="M6078" s="89"/>
      <c r="N6078" s="264">
        <v>12783.54</v>
      </c>
      <c r="O6078" s="264">
        <v>0</v>
      </c>
      <c r="P6078" s="89" t="s">
        <v>670</v>
      </c>
    </row>
    <row r="6079" spans="1:16" ht="76.5" hidden="1">
      <c r="A6079" s="261">
        <v>25</v>
      </c>
      <c r="B6079" s="89"/>
      <c r="C6079" s="262" t="s">
        <v>45</v>
      </c>
      <c r="D6079" s="84">
        <v>43668</v>
      </c>
      <c r="E6079" s="85" t="s">
        <v>10634</v>
      </c>
      <c r="F6079" s="85" t="s">
        <v>671</v>
      </c>
      <c r="G6079" s="85">
        <v>605741</v>
      </c>
      <c r="H6079" s="89"/>
      <c r="I6079" s="263" t="s">
        <v>12191</v>
      </c>
      <c r="J6079" s="89"/>
      <c r="K6079" s="89"/>
      <c r="L6079" s="89"/>
      <c r="M6079" s="89"/>
      <c r="N6079" s="264">
        <v>301510.98</v>
      </c>
      <c r="O6079" s="264">
        <v>0</v>
      </c>
      <c r="P6079" s="89" t="s">
        <v>670</v>
      </c>
    </row>
    <row r="6080" spans="1:16" ht="76.5" hidden="1">
      <c r="A6080" s="261">
        <v>25</v>
      </c>
      <c r="B6080" s="89"/>
      <c r="C6080" s="262" t="s">
        <v>45</v>
      </c>
      <c r="D6080" s="84">
        <v>43668</v>
      </c>
      <c r="E6080" s="85" t="s">
        <v>10634</v>
      </c>
      <c r="F6080" s="85" t="s">
        <v>671</v>
      </c>
      <c r="G6080" s="85">
        <v>605744</v>
      </c>
      <c r="H6080" s="89"/>
      <c r="I6080" s="263" t="s">
        <v>12192</v>
      </c>
      <c r="J6080" s="89"/>
      <c r="K6080" s="89"/>
      <c r="L6080" s="89"/>
      <c r="M6080" s="89"/>
      <c r="N6080" s="264">
        <v>2279315.17</v>
      </c>
      <c r="O6080" s="264">
        <v>0</v>
      </c>
      <c r="P6080" s="89" t="s">
        <v>670</v>
      </c>
    </row>
    <row r="6081" spans="1:16" ht="76.5" hidden="1">
      <c r="A6081" s="261">
        <v>25</v>
      </c>
      <c r="B6081" s="89"/>
      <c r="C6081" s="262" t="s">
        <v>45</v>
      </c>
      <c r="D6081" s="84">
        <v>43668</v>
      </c>
      <c r="E6081" s="85" t="s">
        <v>10634</v>
      </c>
      <c r="F6081" s="85" t="s">
        <v>671</v>
      </c>
      <c r="G6081" s="85">
        <v>605745</v>
      </c>
      <c r="H6081" s="89"/>
      <c r="I6081" s="263" t="s">
        <v>12193</v>
      </c>
      <c r="J6081" s="89"/>
      <c r="K6081" s="89"/>
      <c r="L6081" s="89"/>
      <c r="M6081" s="89"/>
      <c r="N6081" s="264">
        <v>122588.83</v>
      </c>
      <c r="O6081" s="264">
        <v>0</v>
      </c>
      <c r="P6081" s="89" t="s">
        <v>670</v>
      </c>
    </row>
    <row r="6082" spans="1:16" ht="76.5" hidden="1">
      <c r="A6082" s="261">
        <v>25</v>
      </c>
      <c r="B6082" s="89"/>
      <c r="C6082" s="262" t="s">
        <v>45</v>
      </c>
      <c r="D6082" s="84">
        <v>43668</v>
      </c>
      <c r="E6082" s="85" t="s">
        <v>10634</v>
      </c>
      <c r="F6082" s="85" t="s">
        <v>671</v>
      </c>
      <c r="G6082" s="85">
        <v>605743</v>
      </c>
      <c r="H6082" s="89"/>
      <c r="I6082" s="263" t="s">
        <v>12194</v>
      </c>
      <c r="J6082" s="89"/>
      <c r="K6082" s="89"/>
      <c r="L6082" s="89"/>
      <c r="M6082" s="89"/>
      <c r="N6082" s="264">
        <v>383445.93</v>
      </c>
      <c r="O6082" s="264">
        <v>0</v>
      </c>
      <c r="P6082" s="89" t="s">
        <v>670</v>
      </c>
    </row>
    <row r="6083" spans="1:16" ht="89.25" hidden="1">
      <c r="A6083" s="261">
        <v>25</v>
      </c>
      <c r="B6083" s="89"/>
      <c r="C6083" s="262" t="s">
        <v>45</v>
      </c>
      <c r="D6083" s="84">
        <v>43668</v>
      </c>
      <c r="E6083" s="85" t="s">
        <v>10634</v>
      </c>
      <c r="F6083" s="85" t="s">
        <v>671</v>
      </c>
      <c r="G6083" s="85">
        <v>605954</v>
      </c>
      <c r="H6083" s="89"/>
      <c r="I6083" s="263" t="s">
        <v>12195</v>
      </c>
      <c r="J6083" s="89"/>
      <c r="K6083" s="89"/>
      <c r="L6083" s="89"/>
      <c r="M6083" s="89"/>
      <c r="N6083" s="264">
        <v>676369.57</v>
      </c>
      <c r="O6083" s="264">
        <v>0</v>
      </c>
      <c r="P6083" s="89" t="s">
        <v>670</v>
      </c>
    </row>
    <row r="6084" spans="1:16" ht="89.25" hidden="1">
      <c r="A6084" s="261">
        <v>25</v>
      </c>
      <c r="B6084" s="89"/>
      <c r="C6084" s="262" t="s">
        <v>45</v>
      </c>
      <c r="D6084" s="84">
        <v>43668</v>
      </c>
      <c r="E6084" s="85" t="s">
        <v>10634</v>
      </c>
      <c r="F6084" s="85" t="s">
        <v>671</v>
      </c>
      <c r="G6084" s="85">
        <v>605956</v>
      </c>
      <c r="H6084" s="89"/>
      <c r="I6084" s="263" t="s">
        <v>12196</v>
      </c>
      <c r="J6084" s="89"/>
      <c r="K6084" s="89"/>
      <c r="L6084" s="89"/>
      <c r="M6084" s="89"/>
      <c r="N6084" s="264">
        <v>366105.3</v>
      </c>
      <c r="O6084" s="264">
        <v>0</v>
      </c>
      <c r="P6084" s="89" t="s">
        <v>670</v>
      </c>
    </row>
    <row r="6085" spans="1:16" ht="51" hidden="1">
      <c r="A6085" s="261">
        <v>342</v>
      </c>
      <c r="B6085" s="89"/>
      <c r="C6085" s="262" t="s">
        <v>148</v>
      </c>
      <c r="D6085" s="84">
        <v>43668</v>
      </c>
      <c r="E6085" s="85" t="s">
        <v>10635</v>
      </c>
      <c r="F6085" s="85" t="s">
        <v>6</v>
      </c>
      <c r="G6085" s="85">
        <v>1147190</v>
      </c>
      <c r="H6085" s="89"/>
      <c r="I6085" s="263" t="s">
        <v>750</v>
      </c>
      <c r="J6085" s="89"/>
      <c r="K6085" s="89"/>
      <c r="L6085" s="89"/>
      <c r="M6085" s="89"/>
      <c r="N6085" s="264">
        <v>0</v>
      </c>
      <c r="O6085" s="264">
        <v>506916.86</v>
      </c>
      <c r="P6085" s="89" t="s">
        <v>670</v>
      </c>
    </row>
    <row r="6086" spans="1:16" ht="51" hidden="1">
      <c r="A6086" s="261">
        <v>206</v>
      </c>
      <c r="B6086" s="89"/>
      <c r="C6086" s="262" t="s">
        <v>97</v>
      </c>
      <c r="D6086" s="84">
        <v>43668</v>
      </c>
      <c r="E6086" s="85" t="s">
        <v>10636</v>
      </c>
      <c r="F6086" s="85" t="s">
        <v>6</v>
      </c>
      <c r="G6086" s="85">
        <v>1147231</v>
      </c>
      <c r="H6086" s="89"/>
      <c r="I6086" s="263" t="s">
        <v>12197</v>
      </c>
      <c r="J6086" s="89"/>
      <c r="K6086" s="89"/>
      <c r="L6086" s="89"/>
      <c r="M6086" s="89"/>
      <c r="N6086" s="264">
        <v>0</v>
      </c>
      <c r="O6086" s="264">
        <v>217747.63</v>
      </c>
      <c r="P6086" s="89" t="s">
        <v>670</v>
      </c>
    </row>
    <row r="6087" spans="1:16" ht="51" hidden="1">
      <c r="A6087" s="261">
        <v>373</v>
      </c>
      <c r="B6087" s="89"/>
      <c r="C6087" s="262" t="s">
        <v>636</v>
      </c>
      <c r="D6087" s="84">
        <v>43668</v>
      </c>
      <c r="E6087" s="85" t="s">
        <v>10637</v>
      </c>
      <c r="F6087" s="85" t="s">
        <v>671</v>
      </c>
      <c r="G6087" s="85">
        <v>612798</v>
      </c>
      <c r="H6087" s="89"/>
      <c r="I6087" s="263" t="s">
        <v>12198</v>
      </c>
      <c r="J6087" s="89"/>
      <c r="K6087" s="89"/>
      <c r="L6087" s="89"/>
      <c r="M6087" s="89"/>
      <c r="N6087" s="264">
        <v>0</v>
      </c>
      <c r="O6087" s="264">
        <v>2907090.42</v>
      </c>
      <c r="P6087" s="89" t="s">
        <v>670</v>
      </c>
    </row>
    <row r="6088" spans="1:16" ht="51" hidden="1">
      <c r="A6088" s="261">
        <v>117</v>
      </c>
      <c r="B6088" s="89"/>
      <c r="C6088" s="262" t="s">
        <v>62</v>
      </c>
      <c r="D6088" s="84">
        <v>43668</v>
      </c>
      <c r="E6088" s="85" t="s">
        <v>10638</v>
      </c>
      <c r="F6088" s="85" t="s">
        <v>11</v>
      </c>
      <c r="G6088" s="85">
        <v>959946</v>
      </c>
      <c r="H6088" s="89"/>
      <c r="I6088" s="263" t="s">
        <v>12199</v>
      </c>
      <c r="J6088" s="89"/>
      <c r="K6088" s="89"/>
      <c r="L6088" s="89"/>
      <c r="M6088" s="89"/>
      <c r="N6088" s="264">
        <v>50</v>
      </c>
      <c r="O6088" s="264">
        <v>0</v>
      </c>
      <c r="P6088" s="89" t="s">
        <v>670</v>
      </c>
    </row>
    <row r="6089" spans="1:16" ht="63.75" hidden="1">
      <c r="A6089" s="261">
        <v>513</v>
      </c>
      <c r="B6089" s="89"/>
      <c r="C6089" s="262" t="s">
        <v>171</v>
      </c>
      <c r="D6089" s="84">
        <v>43668</v>
      </c>
      <c r="E6089" s="85" t="s">
        <v>10639</v>
      </c>
      <c r="F6089" s="85" t="s">
        <v>15</v>
      </c>
      <c r="G6089" s="85">
        <v>1097447</v>
      </c>
      <c r="H6089" s="89"/>
      <c r="I6089" s="263" t="s">
        <v>12200</v>
      </c>
      <c r="J6089" s="89"/>
      <c r="K6089" s="89"/>
      <c r="L6089" s="89"/>
      <c r="M6089" s="89"/>
      <c r="N6089" s="264">
        <v>50</v>
      </c>
      <c r="O6089" s="264">
        <v>0</v>
      </c>
      <c r="P6089" s="89" t="s">
        <v>670</v>
      </c>
    </row>
    <row r="6090" spans="1:16" ht="51" hidden="1">
      <c r="A6090" s="261">
        <v>513</v>
      </c>
      <c r="B6090" s="89"/>
      <c r="C6090" s="262" t="s">
        <v>171</v>
      </c>
      <c r="D6090" s="84">
        <v>43668</v>
      </c>
      <c r="E6090" s="85" t="s">
        <v>10640</v>
      </c>
      <c r="F6090" s="85" t="s">
        <v>11</v>
      </c>
      <c r="G6090" s="85">
        <v>959960</v>
      </c>
      <c r="H6090" s="89"/>
      <c r="I6090" s="263" t="s">
        <v>12201</v>
      </c>
      <c r="J6090" s="89"/>
      <c r="K6090" s="89"/>
      <c r="L6090" s="89"/>
      <c r="M6090" s="89"/>
      <c r="N6090" s="264">
        <v>50</v>
      </c>
      <c r="O6090" s="264">
        <v>0</v>
      </c>
      <c r="P6090" s="89" t="s">
        <v>670</v>
      </c>
    </row>
    <row r="6091" spans="1:16" ht="51" hidden="1">
      <c r="A6091" s="261">
        <v>119</v>
      </c>
      <c r="B6091" s="89"/>
      <c r="C6091" s="262" t="s">
        <v>63</v>
      </c>
      <c r="D6091" s="84">
        <v>43668</v>
      </c>
      <c r="E6091" s="85" t="s">
        <v>10641</v>
      </c>
      <c r="F6091" s="85" t="s">
        <v>11</v>
      </c>
      <c r="G6091" s="85">
        <v>959961</v>
      </c>
      <c r="H6091" s="89"/>
      <c r="I6091" s="263" t="s">
        <v>12202</v>
      </c>
      <c r="J6091" s="89"/>
      <c r="K6091" s="89"/>
      <c r="L6091" s="89"/>
      <c r="M6091" s="89"/>
      <c r="N6091" s="264">
        <v>50</v>
      </c>
      <c r="O6091" s="264">
        <v>0</v>
      </c>
      <c r="P6091" s="89" t="s">
        <v>670</v>
      </c>
    </row>
    <row r="6092" spans="1:16" ht="76.5" hidden="1">
      <c r="A6092" s="261" t="s">
        <v>557</v>
      </c>
      <c r="B6092" s="89"/>
      <c r="C6092" s="262" t="s">
        <v>777</v>
      </c>
      <c r="D6092" s="84">
        <v>43668</v>
      </c>
      <c r="E6092" s="85" t="s">
        <v>10642</v>
      </c>
      <c r="F6092" s="85" t="s">
        <v>6</v>
      </c>
      <c r="G6092" s="85">
        <v>1147854</v>
      </c>
      <c r="H6092" s="89"/>
      <c r="I6092" s="263" t="s">
        <v>12203</v>
      </c>
      <c r="J6092" s="89"/>
      <c r="K6092" s="89"/>
      <c r="L6092" s="89"/>
      <c r="M6092" s="89"/>
      <c r="N6092" s="264">
        <v>0</v>
      </c>
      <c r="O6092" s="264">
        <v>100000</v>
      </c>
      <c r="P6092" s="89" t="s">
        <v>670</v>
      </c>
    </row>
    <row r="6093" spans="1:16" ht="63.75" hidden="1">
      <c r="A6093" s="261">
        <v>291</v>
      </c>
      <c r="B6093" s="89"/>
      <c r="C6093" s="262" t="s">
        <v>129</v>
      </c>
      <c r="D6093" s="84">
        <v>43668</v>
      </c>
      <c r="E6093" s="85" t="s">
        <v>10643</v>
      </c>
      <c r="F6093" s="85" t="s">
        <v>11</v>
      </c>
      <c r="G6093" s="85">
        <v>1097584</v>
      </c>
      <c r="H6093" s="89"/>
      <c r="I6093" s="263" t="s">
        <v>12204</v>
      </c>
      <c r="J6093" s="89"/>
      <c r="K6093" s="89"/>
      <c r="L6093" s="89"/>
      <c r="M6093" s="89"/>
      <c r="N6093" s="264">
        <v>50</v>
      </c>
      <c r="O6093" s="264">
        <v>0</v>
      </c>
      <c r="P6093" s="89" t="s">
        <v>670</v>
      </c>
    </row>
    <row r="6094" spans="1:16" ht="51" hidden="1">
      <c r="A6094" s="261">
        <v>513</v>
      </c>
      <c r="B6094" s="89"/>
      <c r="C6094" s="262" t="s">
        <v>171</v>
      </c>
      <c r="D6094" s="84">
        <v>43668</v>
      </c>
      <c r="E6094" s="85" t="s">
        <v>10644</v>
      </c>
      <c r="F6094" s="85" t="s">
        <v>15</v>
      </c>
      <c r="G6094" s="85">
        <v>1097710</v>
      </c>
      <c r="H6094" s="89"/>
      <c r="I6094" s="263" t="s">
        <v>4163</v>
      </c>
      <c r="J6094" s="89"/>
      <c r="K6094" s="89"/>
      <c r="L6094" s="89"/>
      <c r="M6094" s="89"/>
      <c r="N6094" s="264">
        <v>50</v>
      </c>
      <c r="O6094" s="264">
        <v>0</v>
      </c>
      <c r="P6094" s="89" t="s">
        <v>670</v>
      </c>
    </row>
    <row r="6095" spans="1:16" ht="51" hidden="1">
      <c r="A6095" s="261">
        <v>117</v>
      </c>
      <c r="B6095" s="89"/>
      <c r="C6095" s="262" t="s">
        <v>62</v>
      </c>
      <c r="D6095" s="84">
        <v>43668</v>
      </c>
      <c r="E6095" s="85" t="s">
        <v>10645</v>
      </c>
      <c r="F6095" s="85" t="s">
        <v>11</v>
      </c>
      <c r="G6095" s="85">
        <v>959975</v>
      </c>
      <c r="H6095" s="89"/>
      <c r="I6095" s="263" t="s">
        <v>12205</v>
      </c>
      <c r="J6095" s="89"/>
      <c r="K6095" s="89"/>
      <c r="L6095" s="89"/>
      <c r="M6095" s="89"/>
      <c r="N6095" s="264">
        <v>50</v>
      </c>
      <c r="O6095" s="264">
        <v>0</v>
      </c>
      <c r="P6095" s="89" t="s">
        <v>670</v>
      </c>
    </row>
    <row r="6096" spans="1:16" ht="51" hidden="1">
      <c r="A6096" s="261">
        <v>119</v>
      </c>
      <c r="B6096" s="89"/>
      <c r="C6096" s="262" t="s">
        <v>63</v>
      </c>
      <c r="D6096" s="84">
        <v>43668</v>
      </c>
      <c r="E6096" s="85" t="s">
        <v>10646</v>
      </c>
      <c r="F6096" s="85" t="s">
        <v>11</v>
      </c>
      <c r="G6096" s="85">
        <v>959976</v>
      </c>
      <c r="H6096" s="89"/>
      <c r="I6096" s="263" t="s">
        <v>12206</v>
      </c>
      <c r="J6096" s="89"/>
      <c r="K6096" s="89"/>
      <c r="L6096" s="89"/>
      <c r="M6096" s="89"/>
      <c r="N6096" s="264">
        <v>50</v>
      </c>
      <c r="O6096" s="264">
        <v>0</v>
      </c>
      <c r="P6096" s="89" t="s">
        <v>670</v>
      </c>
    </row>
    <row r="6097" spans="1:16" ht="51" hidden="1">
      <c r="A6097" s="261">
        <v>119</v>
      </c>
      <c r="B6097" s="89"/>
      <c r="C6097" s="262" t="s">
        <v>63</v>
      </c>
      <c r="D6097" s="84">
        <v>43668</v>
      </c>
      <c r="E6097" s="85" t="s">
        <v>10647</v>
      </c>
      <c r="F6097" s="85" t="s">
        <v>11</v>
      </c>
      <c r="G6097" s="85">
        <v>959977</v>
      </c>
      <c r="H6097" s="89"/>
      <c r="I6097" s="263" t="s">
        <v>12207</v>
      </c>
      <c r="J6097" s="89"/>
      <c r="K6097" s="89"/>
      <c r="L6097" s="89"/>
      <c r="M6097" s="89"/>
      <c r="N6097" s="264">
        <v>50</v>
      </c>
      <c r="O6097" s="264">
        <v>0</v>
      </c>
      <c r="P6097" s="89" t="s">
        <v>670</v>
      </c>
    </row>
    <row r="6098" spans="1:16" ht="51" hidden="1">
      <c r="A6098" s="261">
        <v>513</v>
      </c>
      <c r="B6098" s="89"/>
      <c r="C6098" s="262" t="s">
        <v>171</v>
      </c>
      <c r="D6098" s="84">
        <v>43669</v>
      </c>
      <c r="E6098" s="85" t="s">
        <v>10648</v>
      </c>
      <c r="F6098" s="85" t="s">
        <v>15</v>
      </c>
      <c r="G6098" s="85">
        <v>1098193</v>
      </c>
      <c r="H6098" s="89"/>
      <c r="I6098" s="263" t="s">
        <v>3471</v>
      </c>
      <c r="J6098" s="89"/>
      <c r="K6098" s="89"/>
      <c r="L6098" s="89"/>
      <c r="M6098" s="89"/>
      <c r="N6098" s="264">
        <v>50</v>
      </c>
      <c r="O6098" s="264">
        <v>0</v>
      </c>
      <c r="P6098" s="89" t="s">
        <v>670</v>
      </c>
    </row>
    <row r="6099" spans="1:16" ht="63.75">
      <c r="A6099" s="261">
        <v>597</v>
      </c>
      <c r="B6099" s="89"/>
      <c r="C6099" s="262" t="s">
        <v>734</v>
      </c>
      <c r="D6099" s="84">
        <v>43669</v>
      </c>
      <c r="E6099" s="85" t="s">
        <v>10649</v>
      </c>
      <c r="F6099" s="85" t="s">
        <v>15</v>
      </c>
      <c r="G6099" s="85">
        <v>1098195</v>
      </c>
      <c r="H6099" s="89"/>
      <c r="I6099" s="263" t="s">
        <v>12208</v>
      </c>
      <c r="J6099" s="89"/>
      <c r="K6099" s="89"/>
      <c r="L6099" s="89"/>
      <c r="M6099" s="89"/>
      <c r="N6099" s="264">
        <v>50</v>
      </c>
      <c r="O6099" s="264">
        <v>0</v>
      </c>
      <c r="P6099" s="89" t="s">
        <v>670</v>
      </c>
    </row>
    <row r="6100" spans="1:16" ht="76.5" hidden="1">
      <c r="A6100" s="261" t="s">
        <v>557</v>
      </c>
      <c r="B6100" s="89"/>
      <c r="C6100" s="262" t="s">
        <v>777</v>
      </c>
      <c r="D6100" s="84">
        <v>43669</v>
      </c>
      <c r="E6100" s="85" t="s">
        <v>10650</v>
      </c>
      <c r="F6100" s="85" t="s">
        <v>6</v>
      </c>
      <c r="G6100" s="85">
        <v>1148645</v>
      </c>
      <c r="H6100" s="89"/>
      <c r="I6100" s="263" t="s">
        <v>12209</v>
      </c>
      <c r="J6100" s="89"/>
      <c r="K6100" s="89"/>
      <c r="L6100" s="89"/>
      <c r="M6100" s="89"/>
      <c r="N6100" s="264">
        <v>0</v>
      </c>
      <c r="O6100" s="264">
        <v>100000</v>
      </c>
      <c r="P6100" s="89" t="s">
        <v>670</v>
      </c>
    </row>
    <row r="6101" spans="1:16" ht="63.75" hidden="1">
      <c r="A6101" s="261">
        <v>86</v>
      </c>
      <c r="B6101" s="89"/>
      <c r="C6101" s="262" t="s">
        <v>56</v>
      </c>
      <c r="D6101" s="84">
        <v>43669</v>
      </c>
      <c r="E6101" s="85" t="s">
        <v>10651</v>
      </c>
      <c r="F6101" s="85" t="s">
        <v>6</v>
      </c>
      <c r="G6101" s="85">
        <v>1148654</v>
      </c>
      <c r="H6101" s="89"/>
      <c r="I6101" s="263" t="s">
        <v>12210</v>
      </c>
      <c r="J6101" s="89"/>
      <c r="K6101" s="89"/>
      <c r="L6101" s="89"/>
      <c r="M6101" s="89"/>
      <c r="N6101" s="264">
        <v>0</v>
      </c>
      <c r="O6101" s="264">
        <v>10</v>
      </c>
      <c r="P6101" s="89" t="s">
        <v>670</v>
      </c>
    </row>
    <row r="6102" spans="1:16" ht="76.5" hidden="1">
      <c r="A6102" s="261">
        <v>670</v>
      </c>
      <c r="B6102" s="89"/>
      <c r="C6102" s="262" t="s">
        <v>190</v>
      </c>
      <c r="D6102" s="84">
        <v>43669</v>
      </c>
      <c r="E6102" s="85" t="s">
        <v>10652</v>
      </c>
      <c r="F6102" s="85" t="s">
        <v>6</v>
      </c>
      <c r="G6102" s="85">
        <v>1148823</v>
      </c>
      <c r="H6102" s="89"/>
      <c r="I6102" s="263" t="s">
        <v>12211</v>
      </c>
      <c r="J6102" s="89"/>
      <c r="K6102" s="89"/>
      <c r="L6102" s="89"/>
      <c r="M6102" s="89"/>
      <c r="N6102" s="264">
        <v>0</v>
      </c>
      <c r="O6102" s="264">
        <v>197967</v>
      </c>
      <c r="P6102" s="89" t="s">
        <v>670</v>
      </c>
    </row>
    <row r="6103" spans="1:16" ht="76.5" hidden="1">
      <c r="A6103" s="261">
        <v>78</v>
      </c>
      <c r="B6103" s="89"/>
      <c r="C6103" s="262" t="s">
        <v>674</v>
      </c>
      <c r="D6103" s="84">
        <v>43669</v>
      </c>
      <c r="E6103" s="85" t="s">
        <v>10653</v>
      </c>
      <c r="F6103" s="85" t="s">
        <v>6</v>
      </c>
      <c r="G6103" s="85">
        <v>959988</v>
      </c>
      <c r="H6103" s="89"/>
      <c r="I6103" s="263" t="s">
        <v>12212</v>
      </c>
      <c r="J6103" s="89"/>
      <c r="K6103" s="89"/>
      <c r="L6103" s="89"/>
      <c r="M6103" s="89"/>
      <c r="N6103" s="264">
        <v>0</v>
      </c>
      <c r="O6103" s="264">
        <v>1287100.98</v>
      </c>
      <c r="P6103" s="89" t="s">
        <v>670</v>
      </c>
    </row>
    <row r="6104" spans="1:16" ht="89.25" hidden="1">
      <c r="A6104" s="261">
        <v>78</v>
      </c>
      <c r="B6104" s="89"/>
      <c r="C6104" s="262" t="s">
        <v>674</v>
      </c>
      <c r="D6104" s="84">
        <v>43669</v>
      </c>
      <c r="E6104" s="85" t="s">
        <v>10654</v>
      </c>
      <c r="F6104" s="85" t="s">
        <v>11</v>
      </c>
      <c r="G6104" s="85">
        <v>959988</v>
      </c>
      <c r="H6104" s="89"/>
      <c r="I6104" s="263" t="s">
        <v>12213</v>
      </c>
      <c r="J6104" s="89"/>
      <c r="K6104" s="89"/>
      <c r="L6104" s="89"/>
      <c r="M6104" s="89"/>
      <c r="N6104" s="264">
        <v>50</v>
      </c>
      <c r="O6104" s="264">
        <v>0</v>
      </c>
      <c r="P6104" s="89" t="s">
        <v>670</v>
      </c>
    </row>
    <row r="6105" spans="1:16" ht="51" hidden="1">
      <c r="A6105" s="261">
        <v>513</v>
      </c>
      <c r="B6105" s="89"/>
      <c r="C6105" s="262" t="s">
        <v>171</v>
      </c>
      <c r="D6105" s="84">
        <v>43669</v>
      </c>
      <c r="E6105" s="85" t="s">
        <v>10655</v>
      </c>
      <c r="F6105" s="85" t="s">
        <v>11</v>
      </c>
      <c r="G6105" s="85">
        <v>960046</v>
      </c>
      <c r="H6105" s="89"/>
      <c r="I6105" s="263" t="s">
        <v>12214</v>
      </c>
      <c r="J6105" s="89"/>
      <c r="K6105" s="89"/>
      <c r="L6105" s="89"/>
      <c r="M6105" s="89"/>
      <c r="N6105" s="264">
        <v>50</v>
      </c>
      <c r="O6105" s="264">
        <v>0</v>
      </c>
      <c r="P6105" s="89" t="s">
        <v>670</v>
      </c>
    </row>
    <row r="6106" spans="1:16" ht="51" hidden="1">
      <c r="A6106" s="261">
        <v>119</v>
      </c>
      <c r="B6106" s="89"/>
      <c r="C6106" s="262" t="s">
        <v>63</v>
      </c>
      <c r="D6106" s="84">
        <v>43669</v>
      </c>
      <c r="E6106" s="85" t="s">
        <v>10656</v>
      </c>
      <c r="F6106" s="85" t="s">
        <v>11</v>
      </c>
      <c r="G6106" s="85">
        <v>960057</v>
      </c>
      <c r="H6106" s="89"/>
      <c r="I6106" s="263" t="s">
        <v>12215</v>
      </c>
      <c r="J6106" s="89"/>
      <c r="K6106" s="89"/>
      <c r="L6106" s="89"/>
      <c r="M6106" s="89"/>
      <c r="N6106" s="264">
        <v>50</v>
      </c>
      <c r="O6106" s="264">
        <v>0</v>
      </c>
      <c r="P6106" s="89" t="s">
        <v>670</v>
      </c>
    </row>
    <row r="6107" spans="1:16" ht="51" hidden="1">
      <c r="A6107" s="261">
        <v>513</v>
      </c>
      <c r="B6107" s="89"/>
      <c r="C6107" s="262" t="s">
        <v>171</v>
      </c>
      <c r="D6107" s="84">
        <v>43669</v>
      </c>
      <c r="E6107" s="85" t="s">
        <v>10657</v>
      </c>
      <c r="F6107" s="85" t="s">
        <v>15</v>
      </c>
      <c r="G6107" s="85">
        <v>1098886</v>
      </c>
      <c r="H6107" s="89"/>
      <c r="I6107" s="263" t="s">
        <v>746</v>
      </c>
      <c r="J6107" s="89"/>
      <c r="K6107" s="89"/>
      <c r="L6107" s="89"/>
      <c r="M6107" s="89"/>
      <c r="N6107" s="264">
        <v>50</v>
      </c>
      <c r="O6107" s="264">
        <v>0</v>
      </c>
      <c r="P6107" s="89" t="s">
        <v>670</v>
      </c>
    </row>
    <row r="6108" spans="1:16" ht="76.5" hidden="1">
      <c r="A6108" s="261">
        <v>25</v>
      </c>
      <c r="B6108" s="89"/>
      <c r="C6108" s="262" t="s">
        <v>45</v>
      </c>
      <c r="D6108" s="84">
        <v>43670</v>
      </c>
      <c r="E6108" s="85" t="s">
        <v>10658</v>
      </c>
      <c r="F6108" s="85" t="s">
        <v>671</v>
      </c>
      <c r="G6108" s="85">
        <v>622258</v>
      </c>
      <c r="H6108" s="89"/>
      <c r="I6108" s="263" t="s">
        <v>12216</v>
      </c>
      <c r="J6108" s="89"/>
      <c r="K6108" s="89"/>
      <c r="L6108" s="89"/>
      <c r="M6108" s="89"/>
      <c r="N6108" s="264">
        <v>175324.76</v>
      </c>
      <c r="O6108" s="264">
        <v>0</v>
      </c>
      <c r="P6108" s="89" t="s">
        <v>670</v>
      </c>
    </row>
    <row r="6109" spans="1:16" ht="76.5" hidden="1">
      <c r="A6109" s="261">
        <v>25</v>
      </c>
      <c r="B6109" s="89"/>
      <c r="C6109" s="262" t="s">
        <v>45</v>
      </c>
      <c r="D6109" s="84">
        <v>43670</v>
      </c>
      <c r="E6109" s="85" t="s">
        <v>10658</v>
      </c>
      <c r="F6109" s="85" t="s">
        <v>671</v>
      </c>
      <c r="G6109" s="85">
        <v>622259</v>
      </c>
      <c r="H6109" s="89"/>
      <c r="I6109" s="263" t="s">
        <v>12217</v>
      </c>
      <c r="J6109" s="89"/>
      <c r="K6109" s="89"/>
      <c r="L6109" s="89"/>
      <c r="M6109" s="89"/>
      <c r="N6109" s="264">
        <v>196017.22</v>
      </c>
      <c r="O6109" s="264">
        <v>0</v>
      </c>
      <c r="P6109" s="89" t="s">
        <v>670</v>
      </c>
    </row>
    <row r="6110" spans="1:16" ht="102" hidden="1">
      <c r="A6110" s="261">
        <v>572</v>
      </c>
      <c r="B6110" s="89"/>
      <c r="C6110" s="262" t="s">
        <v>177</v>
      </c>
      <c r="D6110" s="84">
        <v>43670</v>
      </c>
      <c r="E6110" s="85" t="s">
        <v>10659</v>
      </c>
      <c r="F6110" s="85" t="s">
        <v>6</v>
      </c>
      <c r="G6110" s="85">
        <v>960074</v>
      </c>
      <c r="H6110" s="89"/>
      <c r="I6110" s="263" t="s">
        <v>12218</v>
      </c>
      <c r="J6110" s="89"/>
      <c r="K6110" s="89"/>
      <c r="L6110" s="89"/>
      <c r="M6110" s="89"/>
      <c r="N6110" s="264">
        <v>0</v>
      </c>
      <c r="O6110" s="264">
        <v>5444131.6600000001</v>
      </c>
      <c r="P6110" s="89" t="s">
        <v>670</v>
      </c>
    </row>
    <row r="6111" spans="1:16" ht="63.75" hidden="1">
      <c r="A6111" s="261">
        <v>287</v>
      </c>
      <c r="B6111" s="89"/>
      <c r="C6111" s="262" t="s">
        <v>126</v>
      </c>
      <c r="D6111" s="84">
        <v>43670</v>
      </c>
      <c r="E6111" s="85" t="s">
        <v>10660</v>
      </c>
      <c r="F6111" s="85" t="s">
        <v>11</v>
      </c>
      <c r="G6111" s="85">
        <v>1099070</v>
      </c>
      <c r="H6111" s="89"/>
      <c r="I6111" s="263" t="s">
        <v>12219</v>
      </c>
      <c r="J6111" s="89"/>
      <c r="K6111" s="89"/>
      <c r="L6111" s="89"/>
      <c r="M6111" s="89"/>
      <c r="N6111" s="264">
        <v>50</v>
      </c>
      <c r="O6111" s="264">
        <v>0</v>
      </c>
      <c r="P6111" s="89" t="s">
        <v>670</v>
      </c>
    </row>
    <row r="6112" spans="1:16" ht="51" hidden="1">
      <c r="A6112" s="261">
        <v>10</v>
      </c>
      <c r="B6112" s="89"/>
      <c r="C6112" s="262" t="s">
        <v>41</v>
      </c>
      <c r="D6112" s="84">
        <v>43670</v>
      </c>
      <c r="E6112" s="85" t="s">
        <v>10661</v>
      </c>
      <c r="F6112" s="85" t="s">
        <v>6</v>
      </c>
      <c r="G6112" s="85">
        <v>1099273</v>
      </c>
      <c r="H6112" s="89"/>
      <c r="I6112" s="263" t="s">
        <v>12220</v>
      </c>
      <c r="J6112" s="89"/>
      <c r="K6112" s="89"/>
      <c r="L6112" s="89"/>
      <c r="M6112" s="89"/>
      <c r="N6112" s="264">
        <v>0</v>
      </c>
      <c r="O6112" s="264">
        <v>236643.18</v>
      </c>
      <c r="P6112" s="89" t="s">
        <v>670</v>
      </c>
    </row>
    <row r="6113" spans="1:16" ht="63.75" hidden="1">
      <c r="A6113" s="261">
        <v>513</v>
      </c>
      <c r="B6113" s="89"/>
      <c r="C6113" s="262" t="s">
        <v>171</v>
      </c>
      <c r="D6113" s="84">
        <v>43670</v>
      </c>
      <c r="E6113" s="85" t="s">
        <v>10662</v>
      </c>
      <c r="F6113" s="85" t="s">
        <v>15</v>
      </c>
      <c r="G6113" s="85">
        <v>1099267</v>
      </c>
      <c r="H6113" s="89"/>
      <c r="I6113" s="263" t="s">
        <v>12221</v>
      </c>
      <c r="J6113" s="89"/>
      <c r="K6113" s="89"/>
      <c r="L6113" s="89"/>
      <c r="M6113" s="89"/>
      <c r="N6113" s="264">
        <v>50</v>
      </c>
      <c r="O6113" s="264">
        <v>0</v>
      </c>
      <c r="P6113" s="89" t="s">
        <v>670</v>
      </c>
    </row>
    <row r="6114" spans="1:16" ht="51" hidden="1">
      <c r="A6114" s="261">
        <v>10</v>
      </c>
      <c r="B6114" s="89"/>
      <c r="C6114" s="262" t="s">
        <v>41</v>
      </c>
      <c r="D6114" s="84">
        <v>43670</v>
      </c>
      <c r="E6114" s="85" t="s">
        <v>10663</v>
      </c>
      <c r="F6114" s="85" t="s">
        <v>15</v>
      </c>
      <c r="G6114" s="85">
        <v>1099274</v>
      </c>
      <c r="H6114" s="89"/>
      <c r="I6114" s="263" t="s">
        <v>12222</v>
      </c>
      <c r="J6114" s="89"/>
      <c r="K6114" s="89"/>
      <c r="L6114" s="89"/>
      <c r="M6114" s="89"/>
      <c r="N6114" s="264">
        <v>50</v>
      </c>
      <c r="O6114" s="264">
        <v>0</v>
      </c>
      <c r="P6114" s="89" t="s">
        <v>670</v>
      </c>
    </row>
    <row r="6115" spans="1:16" ht="76.5" hidden="1">
      <c r="A6115" s="261" t="s">
        <v>557</v>
      </c>
      <c r="B6115" s="89"/>
      <c r="C6115" s="262" t="s">
        <v>777</v>
      </c>
      <c r="D6115" s="84">
        <v>43670</v>
      </c>
      <c r="E6115" s="85" t="s">
        <v>10664</v>
      </c>
      <c r="F6115" s="85" t="s">
        <v>6</v>
      </c>
      <c r="G6115" s="85">
        <v>1149288</v>
      </c>
      <c r="H6115" s="89"/>
      <c r="I6115" s="263" t="s">
        <v>12223</v>
      </c>
      <c r="J6115" s="89"/>
      <c r="K6115" s="89"/>
      <c r="L6115" s="89"/>
      <c r="M6115" s="89"/>
      <c r="N6115" s="264">
        <v>0</v>
      </c>
      <c r="O6115" s="264">
        <v>100000</v>
      </c>
      <c r="P6115" s="89" t="s">
        <v>670</v>
      </c>
    </row>
    <row r="6116" spans="1:16" ht="51" hidden="1">
      <c r="A6116" s="261">
        <v>119</v>
      </c>
      <c r="B6116" s="89"/>
      <c r="C6116" s="262" t="s">
        <v>63</v>
      </c>
      <c r="D6116" s="84">
        <v>43670</v>
      </c>
      <c r="E6116" s="85" t="s">
        <v>10665</v>
      </c>
      <c r="F6116" s="85" t="s">
        <v>11</v>
      </c>
      <c r="G6116" s="85">
        <v>960119</v>
      </c>
      <c r="H6116" s="89"/>
      <c r="I6116" s="263" t="s">
        <v>12224</v>
      </c>
      <c r="J6116" s="89"/>
      <c r="K6116" s="89"/>
      <c r="L6116" s="89"/>
      <c r="M6116" s="89"/>
      <c r="N6116" s="264">
        <v>50</v>
      </c>
      <c r="O6116" s="264">
        <v>0</v>
      </c>
      <c r="P6116" s="89" t="s">
        <v>670</v>
      </c>
    </row>
    <row r="6117" spans="1:16" ht="102" hidden="1">
      <c r="A6117" s="261">
        <v>197</v>
      </c>
      <c r="B6117" s="89"/>
      <c r="C6117" s="262" t="s">
        <v>1349</v>
      </c>
      <c r="D6117" s="84">
        <v>43670</v>
      </c>
      <c r="E6117" s="85" t="s">
        <v>10666</v>
      </c>
      <c r="F6117" s="85" t="s">
        <v>629</v>
      </c>
      <c r="G6117" s="85">
        <v>8755</v>
      </c>
      <c r="H6117" s="89"/>
      <c r="I6117" s="263" t="s">
        <v>12225</v>
      </c>
      <c r="J6117" s="89"/>
      <c r="K6117" s="89"/>
      <c r="L6117" s="89"/>
      <c r="M6117" s="89"/>
      <c r="N6117" s="264">
        <v>663.03</v>
      </c>
      <c r="O6117" s="264">
        <v>0</v>
      </c>
      <c r="P6117" s="89" t="s">
        <v>670</v>
      </c>
    </row>
    <row r="6118" spans="1:16" ht="51" hidden="1">
      <c r="A6118" s="261">
        <v>119</v>
      </c>
      <c r="B6118" s="89"/>
      <c r="C6118" s="262" t="s">
        <v>63</v>
      </c>
      <c r="D6118" s="84">
        <v>43670</v>
      </c>
      <c r="E6118" s="85" t="s">
        <v>10667</v>
      </c>
      <c r="F6118" s="85" t="s">
        <v>11</v>
      </c>
      <c r="G6118" s="85">
        <v>960111</v>
      </c>
      <c r="H6118" s="89"/>
      <c r="I6118" s="263" t="s">
        <v>12226</v>
      </c>
      <c r="J6118" s="89"/>
      <c r="K6118" s="89"/>
      <c r="L6118" s="89"/>
      <c r="M6118" s="89"/>
      <c r="N6118" s="264">
        <v>50</v>
      </c>
      <c r="O6118" s="264">
        <v>0</v>
      </c>
      <c r="P6118" s="89" t="s">
        <v>670</v>
      </c>
    </row>
    <row r="6119" spans="1:16" ht="51" hidden="1">
      <c r="A6119" s="261">
        <v>119</v>
      </c>
      <c r="B6119" s="89"/>
      <c r="C6119" s="262" t="s">
        <v>63</v>
      </c>
      <c r="D6119" s="84">
        <v>43670</v>
      </c>
      <c r="E6119" s="85" t="s">
        <v>10668</v>
      </c>
      <c r="F6119" s="85" t="s">
        <v>11</v>
      </c>
      <c r="G6119" s="85">
        <v>960116</v>
      </c>
      <c r="H6119" s="89"/>
      <c r="I6119" s="263" t="s">
        <v>12227</v>
      </c>
      <c r="J6119" s="89"/>
      <c r="K6119" s="89"/>
      <c r="L6119" s="89"/>
      <c r="M6119" s="89"/>
      <c r="N6119" s="264">
        <v>50</v>
      </c>
      <c r="O6119" s="264">
        <v>0</v>
      </c>
      <c r="P6119" s="89" t="s">
        <v>670</v>
      </c>
    </row>
    <row r="6120" spans="1:16" ht="51" hidden="1">
      <c r="A6120" s="261">
        <v>117</v>
      </c>
      <c r="B6120" s="89"/>
      <c r="C6120" s="262" t="s">
        <v>62</v>
      </c>
      <c r="D6120" s="84">
        <v>43670</v>
      </c>
      <c r="E6120" s="85" t="s">
        <v>10669</v>
      </c>
      <c r="F6120" s="85" t="s">
        <v>11</v>
      </c>
      <c r="G6120" s="85">
        <v>960118</v>
      </c>
      <c r="H6120" s="89"/>
      <c r="I6120" s="263" t="s">
        <v>12228</v>
      </c>
      <c r="J6120" s="89"/>
      <c r="K6120" s="89"/>
      <c r="L6120" s="89"/>
      <c r="M6120" s="89"/>
      <c r="N6120" s="264">
        <v>50</v>
      </c>
      <c r="O6120" s="264">
        <v>0</v>
      </c>
      <c r="P6120" s="89" t="s">
        <v>670</v>
      </c>
    </row>
    <row r="6121" spans="1:16" ht="51" hidden="1">
      <c r="A6121" s="261">
        <v>117</v>
      </c>
      <c r="B6121" s="89"/>
      <c r="C6121" s="262" t="s">
        <v>62</v>
      </c>
      <c r="D6121" s="84">
        <v>43670</v>
      </c>
      <c r="E6121" s="85" t="s">
        <v>10670</v>
      </c>
      <c r="F6121" s="85" t="s">
        <v>11</v>
      </c>
      <c r="G6121" s="85">
        <v>960148</v>
      </c>
      <c r="H6121" s="89"/>
      <c r="I6121" s="263" t="s">
        <v>12229</v>
      </c>
      <c r="J6121" s="89"/>
      <c r="K6121" s="89"/>
      <c r="L6121" s="89"/>
      <c r="M6121" s="89"/>
      <c r="N6121" s="264">
        <v>50</v>
      </c>
      <c r="O6121" s="264">
        <v>0</v>
      </c>
      <c r="P6121" s="89" t="s">
        <v>670</v>
      </c>
    </row>
    <row r="6122" spans="1:16" ht="76.5" hidden="1">
      <c r="A6122" s="261">
        <v>25</v>
      </c>
      <c r="B6122" s="89"/>
      <c r="C6122" s="262" t="s">
        <v>45</v>
      </c>
      <c r="D6122" s="84">
        <v>43671</v>
      </c>
      <c r="E6122" s="85" t="s">
        <v>10671</v>
      </c>
      <c r="F6122" s="85" t="s">
        <v>671</v>
      </c>
      <c r="G6122" s="85">
        <v>580172</v>
      </c>
      <c r="H6122" s="89"/>
      <c r="I6122" s="263" t="s">
        <v>12230</v>
      </c>
      <c r="J6122" s="89"/>
      <c r="K6122" s="89"/>
      <c r="L6122" s="89"/>
      <c r="M6122" s="89"/>
      <c r="N6122" s="264">
        <v>0.01</v>
      </c>
      <c r="O6122" s="264">
        <v>0</v>
      </c>
      <c r="P6122" s="89" t="s">
        <v>670</v>
      </c>
    </row>
    <row r="6123" spans="1:16" ht="76.5" hidden="1">
      <c r="A6123" s="261">
        <v>25</v>
      </c>
      <c r="B6123" s="89"/>
      <c r="C6123" s="262" t="s">
        <v>45</v>
      </c>
      <c r="D6123" s="84">
        <v>43671</v>
      </c>
      <c r="E6123" s="85" t="s">
        <v>10671</v>
      </c>
      <c r="F6123" s="85" t="s">
        <v>671</v>
      </c>
      <c r="G6123" s="85">
        <v>577527</v>
      </c>
      <c r="H6123" s="89"/>
      <c r="I6123" s="263" t="s">
        <v>12231</v>
      </c>
      <c r="J6123" s="89"/>
      <c r="K6123" s="89"/>
      <c r="L6123" s="89"/>
      <c r="M6123" s="89"/>
      <c r="N6123" s="264">
        <v>49025.03</v>
      </c>
      <c r="O6123" s="264">
        <v>0</v>
      </c>
      <c r="P6123" s="89" t="s">
        <v>670</v>
      </c>
    </row>
    <row r="6124" spans="1:16" ht="76.5" hidden="1">
      <c r="A6124" s="261">
        <v>25</v>
      </c>
      <c r="B6124" s="89"/>
      <c r="C6124" s="262" t="s">
        <v>45</v>
      </c>
      <c r="D6124" s="84">
        <v>43671</v>
      </c>
      <c r="E6124" s="85" t="s">
        <v>10671</v>
      </c>
      <c r="F6124" s="85" t="s">
        <v>671</v>
      </c>
      <c r="G6124" s="85">
        <v>580027</v>
      </c>
      <c r="H6124" s="89"/>
      <c r="I6124" s="263" t="s">
        <v>12232</v>
      </c>
      <c r="J6124" s="89"/>
      <c r="K6124" s="89"/>
      <c r="L6124" s="89"/>
      <c r="M6124" s="89"/>
      <c r="N6124" s="264">
        <v>53327.71</v>
      </c>
      <c r="O6124" s="264">
        <v>0</v>
      </c>
      <c r="P6124" s="89" t="s">
        <v>670</v>
      </c>
    </row>
    <row r="6125" spans="1:16" ht="76.5" hidden="1">
      <c r="A6125" s="261">
        <v>25</v>
      </c>
      <c r="B6125" s="89"/>
      <c r="C6125" s="262" t="s">
        <v>45</v>
      </c>
      <c r="D6125" s="84">
        <v>43671</v>
      </c>
      <c r="E6125" s="85" t="s">
        <v>10671</v>
      </c>
      <c r="F6125" s="85" t="s">
        <v>671</v>
      </c>
      <c r="G6125" s="85">
        <v>580174</v>
      </c>
      <c r="H6125" s="89"/>
      <c r="I6125" s="263" t="s">
        <v>12233</v>
      </c>
      <c r="J6125" s="89"/>
      <c r="K6125" s="89"/>
      <c r="L6125" s="89"/>
      <c r="M6125" s="89"/>
      <c r="N6125" s="264">
        <v>0.01</v>
      </c>
      <c r="O6125" s="264">
        <v>0</v>
      </c>
      <c r="P6125" s="89" t="s">
        <v>670</v>
      </c>
    </row>
    <row r="6126" spans="1:16" ht="89.25" hidden="1">
      <c r="A6126" s="261">
        <v>25</v>
      </c>
      <c r="B6126" s="89"/>
      <c r="C6126" s="262" t="s">
        <v>45</v>
      </c>
      <c r="D6126" s="84">
        <v>43671</v>
      </c>
      <c r="E6126" s="85" t="s">
        <v>10671</v>
      </c>
      <c r="F6126" s="85" t="s">
        <v>671</v>
      </c>
      <c r="G6126" s="85">
        <v>580030</v>
      </c>
      <c r="H6126" s="89"/>
      <c r="I6126" s="263" t="s">
        <v>12234</v>
      </c>
      <c r="J6126" s="89"/>
      <c r="K6126" s="89"/>
      <c r="L6126" s="89"/>
      <c r="M6126" s="89"/>
      <c r="N6126" s="264">
        <v>12.9</v>
      </c>
      <c r="O6126" s="264">
        <v>0</v>
      </c>
      <c r="P6126" s="89" t="s">
        <v>670</v>
      </c>
    </row>
    <row r="6127" spans="1:16" ht="76.5" hidden="1">
      <c r="A6127" s="261">
        <v>25</v>
      </c>
      <c r="B6127" s="89"/>
      <c r="C6127" s="262" t="s">
        <v>45</v>
      </c>
      <c r="D6127" s="84">
        <v>43671</v>
      </c>
      <c r="E6127" s="85" t="s">
        <v>10671</v>
      </c>
      <c r="F6127" s="85" t="s">
        <v>671</v>
      </c>
      <c r="G6127" s="85">
        <v>580028</v>
      </c>
      <c r="H6127" s="89"/>
      <c r="I6127" s="263" t="s">
        <v>12235</v>
      </c>
      <c r="J6127" s="89"/>
      <c r="K6127" s="89"/>
      <c r="L6127" s="89"/>
      <c r="M6127" s="89"/>
      <c r="N6127" s="264">
        <v>0.4</v>
      </c>
      <c r="O6127" s="264">
        <v>0</v>
      </c>
      <c r="P6127" s="89" t="s">
        <v>670</v>
      </c>
    </row>
    <row r="6128" spans="1:16" ht="76.5" hidden="1">
      <c r="A6128" s="261">
        <v>25</v>
      </c>
      <c r="B6128" s="89"/>
      <c r="C6128" s="262" t="s">
        <v>45</v>
      </c>
      <c r="D6128" s="84">
        <v>43671</v>
      </c>
      <c r="E6128" s="85" t="s">
        <v>10671</v>
      </c>
      <c r="F6128" s="85" t="s">
        <v>671</v>
      </c>
      <c r="G6128" s="85">
        <v>580173</v>
      </c>
      <c r="H6128" s="89"/>
      <c r="I6128" s="263" t="s">
        <v>12236</v>
      </c>
      <c r="J6128" s="89"/>
      <c r="K6128" s="89"/>
      <c r="L6128" s="89"/>
      <c r="M6128" s="89"/>
      <c r="N6128" s="264">
        <v>4.9400000000000004</v>
      </c>
      <c r="O6128" s="264">
        <v>0</v>
      </c>
      <c r="P6128" s="89" t="s">
        <v>670</v>
      </c>
    </row>
    <row r="6129" spans="1:16" ht="76.5" hidden="1">
      <c r="A6129" s="261">
        <v>25</v>
      </c>
      <c r="B6129" s="89"/>
      <c r="C6129" s="262" t="s">
        <v>45</v>
      </c>
      <c r="D6129" s="84">
        <v>43671</v>
      </c>
      <c r="E6129" s="85" t="s">
        <v>10672</v>
      </c>
      <c r="F6129" s="85" t="s">
        <v>671</v>
      </c>
      <c r="G6129" s="85">
        <v>580181</v>
      </c>
      <c r="H6129" s="89"/>
      <c r="I6129" s="263" t="s">
        <v>12237</v>
      </c>
      <c r="J6129" s="89"/>
      <c r="K6129" s="89"/>
      <c r="L6129" s="89"/>
      <c r="M6129" s="89"/>
      <c r="N6129" s="264">
        <v>85714.29</v>
      </c>
      <c r="O6129" s="264">
        <v>0</v>
      </c>
      <c r="P6129" s="89" t="s">
        <v>670</v>
      </c>
    </row>
    <row r="6130" spans="1:16" ht="76.5" hidden="1">
      <c r="A6130" s="261">
        <v>25</v>
      </c>
      <c r="B6130" s="89"/>
      <c r="C6130" s="262" t="s">
        <v>45</v>
      </c>
      <c r="D6130" s="84">
        <v>43671</v>
      </c>
      <c r="E6130" s="85" t="s">
        <v>10672</v>
      </c>
      <c r="F6130" s="85" t="s">
        <v>671</v>
      </c>
      <c r="G6130" s="85">
        <v>580178</v>
      </c>
      <c r="H6130" s="89"/>
      <c r="I6130" s="263" t="s">
        <v>12238</v>
      </c>
      <c r="J6130" s="89"/>
      <c r="K6130" s="89"/>
      <c r="L6130" s="89"/>
      <c r="M6130" s="89"/>
      <c r="N6130" s="264">
        <v>85714.28</v>
      </c>
      <c r="O6130" s="264">
        <v>0</v>
      </c>
      <c r="P6130" s="89" t="s">
        <v>670</v>
      </c>
    </row>
    <row r="6131" spans="1:16" ht="76.5" hidden="1">
      <c r="A6131" s="261">
        <v>25</v>
      </c>
      <c r="B6131" s="89"/>
      <c r="C6131" s="262" t="s">
        <v>45</v>
      </c>
      <c r="D6131" s="84">
        <v>43671</v>
      </c>
      <c r="E6131" s="85" t="s">
        <v>10672</v>
      </c>
      <c r="F6131" s="85" t="s">
        <v>671</v>
      </c>
      <c r="G6131" s="85">
        <v>580180</v>
      </c>
      <c r="H6131" s="89"/>
      <c r="I6131" s="263" t="s">
        <v>12239</v>
      </c>
      <c r="J6131" s="89"/>
      <c r="K6131" s="89"/>
      <c r="L6131" s="89"/>
      <c r="M6131" s="89"/>
      <c r="N6131" s="264">
        <v>85714.29</v>
      </c>
      <c r="O6131" s="264">
        <v>0</v>
      </c>
      <c r="P6131" s="89" t="s">
        <v>670</v>
      </c>
    </row>
    <row r="6132" spans="1:16" ht="76.5" hidden="1">
      <c r="A6132" s="261">
        <v>25</v>
      </c>
      <c r="B6132" s="89"/>
      <c r="C6132" s="262" t="s">
        <v>45</v>
      </c>
      <c r="D6132" s="84">
        <v>43671</v>
      </c>
      <c r="E6132" s="85" t="s">
        <v>10672</v>
      </c>
      <c r="F6132" s="85" t="s">
        <v>671</v>
      </c>
      <c r="G6132" s="85">
        <v>580175</v>
      </c>
      <c r="H6132" s="89"/>
      <c r="I6132" s="263" t="s">
        <v>12240</v>
      </c>
      <c r="J6132" s="89"/>
      <c r="K6132" s="89"/>
      <c r="L6132" s="89"/>
      <c r="M6132" s="89"/>
      <c r="N6132" s="264">
        <v>85714.29</v>
      </c>
      <c r="O6132" s="264">
        <v>0</v>
      </c>
      <c r="P6132" s="89" t="s">
        <v>670</v>
      </c>
    </row>
    <row r="6133" spans="1:16" ht="76.5" hidden="1">
      <c r="A6133" s="261">
        <v>25</v>
      </c>
      <c r="B6133" s="89"/>
      <c r="C6133" s="262" t="s">
        <v>45</v>
      </c>
      <c r="D6133" s="84">
        <v>43671</v>
      </c>
      <c r="E6133" s="85" t="s">
        <v>10672</v>
      </c>
      <c r="F6133" s="85" t="s">
        <v>671</v>
      </c>
      <c r="G6133" s="85">
        <v>580179</v>
      </c>
      <c r="H6133" s="89"/>
      <c r="I6133" s="263" t="s">
        <v>12241</v>
      </c>
      <c r="J6133" s="89"/>
      <c r="K6133" s="89"/>
      <c r="L6133" s="89"/>
      <c r="M6133" s="89"/>
      <c r="N6133" s="264">
        <v>85714.28</v>
      </c>
      <c r="O6133" s="264">
        <v>0</v>
      </c>
      <c r="P6133" s="89" t="s">
        <v>670</v>
      </c>
    </row>
    <row r="6134" spans="1:16" ht="76.5" hidden="1">
      <c r="A6134" s="261">
        <v>25</v>
      </c>
      <c r="B6134" s="89"/>
      <c r="C6134" s="262" t="s">
        <v>45</v>
      </c>
      <c r="D6134" s="84">
        <v>43671</v>
      </c>
      <c r="E6134" s="85" t="s">
        <v>10672</v>
      </c>
      <c r="F6134" s="85" t="s">
        <v>671</v>
      </c>
      <c r="G6134" s="85">
        <v>580176</v>
      </c>
      <c r="H6134" s="89"/>
      <c r="I6134" s="263" t="s">
        <v>12242</v>
      </c>
      <c r="J6134" s="89"/>
      <c r="K6134" s="89"/>
      <c r="L6134" s="89"/>
      <c r="M6134" s="89"/>
      <c r="N6134" s="264">
        <v>85714.29</v>
      </c>
      <c r="O6134" s="264">
        <v>0</v>
      </c>
      <c r="P6134" s="89" t="s">
        <v>670</v>
      </c>
    </row>
    <row r="6135" spans="1:16" ht="76.5" hidden="1">
      <c r="A6135" s="261">
        <v>25</v>
      </c>
      <c r="B6135" s="89"/>
      <c r="C6135" s="262" t="s">
        <v>45</v>
      </c>
      <c r="D6135" s="84">
        <v>43671</v>
      </c>
      <c r="E6135" s="85" t="s">
        <v>10672</v>
      </c>
      <c r="F6135" s="85" t="s">
        <v>671</v>
      </c>
      <c r="G6135" s="85">
        <v>580182</v>
      </c>
      <c r="H6135" s="89"/>
      <c r="I6135" s="263" t="s">
        <v>12243</v>
      </c>
      <c r="J6135" s="89"/>
      <c r="K6135" s="89"/>
      <c r="L6135" s="89"/>
      <c r="M6135" s="89"/>
      <c r="N6135" s="264">
        <v>14.42</v>
      </c>
      <c r="O6135" s="264">
        <v>0</v>
      </c>
      <c r="P6135" s="89" t="s">
        <v>670</v>
      </c>
    </row>
    <row r="6136" spans="1:16" ht="76.5" hidden="1">
      <c r="A6136" s="261">
        <v>25</v>
      </c>
      <c r="B6136" s="89"/>
      <c r="C6136" s="262" t="s">
        <v>45</v>
      </c>
      <c r="D6136" s="84">
        <v>43671</v>
      </c>
      <c r="E6136" s="85" t="s">
        <v>10672</v>
      </c>
      <c r="F6136" s="85" t="s">
        <v>671</v>
      </c>
      <c r="G6136" s="85">
        <v>580026</v>
      </c>
      <c r="H6136" s="89"/>
      <c r="I6136" s="263" t="s">
        <v>12244</v>
      </c>
      <c r="J6136" s="89"/>
      <c r="K6136" s="89"/>
      <c r="L6136" s="89"/>
      <c r="M6136" s="89"/>
      <c r="N6136" s="264">
        <v>347.49</v>
      </c>
      <c r="O6136" s="264">
        <v>0</v>
      </c>
      <c r="P6136" s="89" t="s">
        <v>670</v>
      </c>
    </row>
    <row r="6137" spans="1:16" ht="76.5" hidden="1">
      <c r="A6137" s="261">
        <v>25</v>
      </c>
      <c r="B6137" s="89"/>
      <c r="C6137" s="262" t="s">
        <v>45</v>
      </c>
      <c r="D6137" s="84">
        <v>43671</v>
      </c>
      <c r="E6137" s="85" t="s">
        <v>10672</v>
      </c>
      <c r="F6137" s="85" t="s">
        <v>671</v>
      </c>
      <c r="G6137" s="85">
        <v>577526</v>
      </c>
      <c r="H6137" s="89"/>
      <c r="I6137" s="263" t="s">
        <v>12245</v>
      </c>
      <c r="J6137" s="89"/>
      <c r="K6137" s="89"/>
      <c r="L6137" s="89"/>
      <c r="M6137" s="89"/>
      <c r="N6137" s="264">
        <v>0.39</v>
      </c>
      <c r="O6137" s="264">
        <v>0</v>
      </c>
      <c r="P6137" s="89" t="s">
        <v>670</v>
      </c>
    </row>
    <row r="6138" spans="1:16" ht="76.5" hidden="1">
      <c r="A6138" s="261">
        <v>25</v>
      </c>
      <c r="B6138" s="89"/>
      <c r="C6138" s="262" t="s">
        <v>45</v>
      </c>
      <c r="D6138" s="84">
        <v>43671</v>
      </c>
      <c r="E6138" s="85" t="s">
        <v>10672</v>
      </c>
      <c r="F6138" s="85" t="s">
        <v>671</v>
      </c>
      <c r="G6138" s="85">
        <v>578997</v>
      </c>
      <c r="H6138" s="89"/>
      <c r="I6138" s="263" t="s">
        <v>12246</v>
      </c>
      <c r="J6138" s="89"/>
      <c r="K6138" s="89"/>
      <c r="L6138" s="89"/>
      <c r="M6138" s="89"/>
      <c r="N6138" s="264">
        <v>2927.04</v>
      </c>
      <c r="O6138" s="264">
        <v>0</v>
      </c>
      <c r="P6138" s="89" t="s">
        <v>670</v>
      </c>
    </row>
    <row r="6139" spans="1:16" ht="76.5" hidden="1">
      <c r="A6139" s="261">
        <v>25</v>
      </c>
      <c r="B6139" s="89"/>
      <c r="C6139" s="262" t="s">
        <v>45</v>
      </c>
      <c r="D6139" s="84">
        <v>43671</v>
      </c>
      <c r="E6139" s="85" t="s">
        <v>10672</v>
      </c>
      <c r="F6139" s="85" t="s">
        <v>671</v>
      </c>
      <c r="G6139" s="85">
        <v>580025</v>
      </c>
      <c r="H6139" s="89"/>
      <c r="I6139" s="263" t="s">
        <v>12247</v>
      </c>
      <c r="J6139" s="89"/>
      <c r="K6139" s="89"/>
      <c r="L6139" s="89"/>
      <c r="M6139" s="89"/>
      <c r="N6139" s="264">
        <v>8687.35</v>
      </c>
      <c r="O6139" s="264">
        <v>0</v>
      </c>
      <c r="P6139" s="89" t="s">
        <v>670</v>
      </c>
    </row>
    <row r="6140" spans="1:16" ht="76.5" hidden="1">
      <c r="A6140" s="261">
        <v>25</v>
      </c>
      <c r="B6140" s="89"/>
      <c r="C6140" s="262" t="s">
        <v>45</v>
      </c>
      <c r="D6140" s="84">
        <v>43671</v>
      </c>
      <c r="E6140" s="85" t="s">
        <v>10672</v>
      </c>
      <c r="F6140" s="85" t="s">
        <v>671</v>
      </c>
      <c r="G6140" s="85">
        <v>577541</v>
      </c>
      <c r="H6140" s="89"/>
      <c r="I6140" s="263" t="s">
        <v>12248</v>
      </c>
      <c r="J6140" s="89"/>
      <c r="K6140" s="89"/>
      <c r="L6140" s="89"/>
      <c r="M6140" s="89"/>
      <c r="N6140" s="264">
        <v>2435.0100000000002</v>
      </c>
      <c r="O6140" s="264">
        <v>0</v>
      </c>
      <c r="P6140" s="89" t="s">
        <v>670</v>
      </c>
    </row>
    <row r="6141" spans="1:16" ht="76.5" hidden="1">
      <c r="A6141" s="261">
        <v>25</v>
      </c>
      <c r="B6141" s="89"/>
      <c r="C6141" s="262" t="s">
        <v>45</v>
      </c>
      <c r="D6141" s="84">
        <v>43671</v>
      </c>
      <c r="E6141" s="85" t="s">
        <v>10672</v>
      </c>
      <c r="F6141" s="85" t="s">
        <v>671</v>
      </c>
      <c r="G6141" s="85">
        <v>577540</v>
      </c>
      <c r="H6141" s="89"/>
      <c r="I6141" s="263" t="s">
        <v>12249</v>
      </c>
      <c r="J6141" s="89"/>
      <c r="K6141" s="89"/>
      <c r="L6141" s="89"/>
      <c r="M6141" s="89"/>
      <c r="N6141" s="264">
        <v>4890.59</v>
      </c>
      <c r="O6141" s="264">
        <v>0</v>
      </c>
      <c r="P6141" s="89" t="s">
        <v>670</v>
      </c>
    </row>
    <row r="6142" spans="1:16" ht="76.5" hidden="1">
      <c r="A6142" s="261">
        <v>25</v>
      </c>
      <c r="B6142" s="89"/>
      <c r="C6142" s="262" t="s">
        <v>45</v>
      </c>
      <c r="D6142" s="84">
        <v>43671</v>
      </c>
      <c r="E6142" s="85" t="s">
        <v>10672</v>
      </c>
      <c r="F6142" s="85" t="s">
        <v>671</v>
      </c>
      <c r="G6142" s="85">
        <v>580177</v>
      </c>
      <c r="H6142" s="89"/>
      <c r="I6142" s="263" t="s">
        <v>12250</v>
      </c>
      <c r="J6142" s="89"/>
      <c r="K6142" s="89"/>
      <c r="L6142" s="89"/>
      <c r="M6142" s="89"/>
      <c r="N6142" s="264">
        <v>85714.28</v>
      </c>
      <c r="O6142" s="264">
        <v>0</v>
      </c>
      <c r="P6142" s="89" t="s">
        <v>670</v>
      </c>
    </row>
    <row r="6143" spans="1:16" ht="76.5" hidden="1">
      <c r="A6143" s="261">
        <v>25</v>
      </c>
      <c r="B6143" s="89"/>
      <c r="C6143" s="262" t="s">
        <v>45</v>
      </c>
      <c r="D6143" s="84">
        <v>43671</v>
      </c>
      <c r="E6143" s="85" t="s">
        <v>10673</v>
      </c>
      <c r="F6143" s="85" t="s">
        <v>671</v>
      </c>
      <c r="G6143" s="85">
        <v>623022</v>
      </c>
      <c r="H6143" s="89"/>
      <c r="I6143" s="263" t="s">
        <v>12251</v>
      </c>
      <c r="J6143" s="89"/>
      <c r="K6143" s="89"/>
      <c r="L6143" s="89"/>
      <c r="M6143" s="89"/>
      <c r="N6143" s="264">
        <v>375417.13</v>
      </c>
      <c r="O6143" s="264">
        <v>0</v>
      </c>
      <c r="P6143" s="89" t="s">
        <v>670</v>
      </c>
    </row>
    <row r="6144" spans="1:16" ht="89.25" hidden="1">
      <c r="A6144" s="261">
        <v>25</v>
      </c>
      <c r="B6144" s="89"/>
      <c r="C6144" s="262" t="s">
        <v>45</v>
      </c>
      <c r="D6144" s="84">
        <v>43671</v>
      </c>
      <c r="E6144" s="85" t="s">
        <v>10673</v>
      </c>
      <c r="F6144" s="85" t="s">
        <v>671</v>
      </c>
      <c r="G6144" s="85">
        <v>624201</v>
      </c>
      <c r="H6144" s="89"/>
      <c r="I6144" s="263" t="s">
        <v>12252</v>
      </c>
      <c r="J6144" s="89"/>
      <c r="K6144" s="89"/>
      <c r="L6144" s="89"/>
      <c r="M6144" s="89"/>
      <c r="N6144" s="264">
        <v>371414.07</v>
      </c>
      <c r="O6144" s="264">
        <v>0</v>
      </c>
      <c r="P6144" s="89" t="s">
        <v>670</v>
      </c>
    </row>
    <row r="6145" spans="1:16" ht="89.25" hidden="1">
      <c r="A6145" s="261">
        <v>25</v>
      </c>
      <c r="B6145" s="89"/>
      <c r="C6145" s="262" t="s">
        <v>45</v>
      </c>
      <c r="D6145" s="84">
        <v>43671</v>
      </c>
      <c r="E6145" s="85" t="s">
        <v>10673</v>
      </c>
      <c r="F6145" s="85" t="s">
        <v>671</v>
      </c>
      <c r="G6145" s="85">
        <v>624052</v>
      </c>
      <c r="H6145" s="89"/>
      <c r="I6145" s="263" t="s">
        <v>12253</v>
      </c>
      <c r="J6145" s="89"/>
      <c r="K6145" s="89"/>
      <c r="L6145" s="89"/>
      <c r="M6145" s="89"/>
      <c r="N6145" s="264">
        <v>371414.07</v>
      </c>
      <c r="O6145" s="264">
        <v>0</v>
      </c>
      <c r="P6145" s="89" t="s">
        <v>670</v>
      </c>
    </row>
    <row r="6146" spans="1:16" ht="76.5" hidden="1">
      <c r="A6146" s="261">
        <v>25</v>
      </c>
      <c r="B6146" s="89"/>
      <c r="C6146" s="262" t="s">
        <v>45</v>
      </c>
      <c r="D6146" s="84">
        <v>43671</v>
      </c>
      <c r="E6146" s="85" t="s">
        <v>10673</v>
      </c>
      <c r="F6146" s="85" t="s">
        <v>671</v>
      </c>
      <c r="G6146" s="85">
        <v>624050</v>
      </c>
      <c r="H6146" s="89"/>
      <c r="I6146" s="263" t="s">
        <v>12254</v>
      </c>
      <c r="J6146" s="89"/>
      <c r="K6146" s="89"/>
      <c r="L6146" s="89"/>
      <c r="M6146" s="89"/>
      <c r="N6146" s="264">
        <v>526959.81999999995</v>
      </c>
      <c r="O6146" s="264">
        <v>0</v>
      </c>
      <c r="P6146" s="89" t="s">
        <v>670</v>
      </c>
    </row>
    <row r="6147" spans="1:16" ht="89.25" hidden="1">
      <c r="A6147" s="261">
        <v>25</v>
      </c>
      <c r="B6147" s="89"/>
      <c r="C6147" s="262" t="s">
        <v>45</v>
      </c>
      <c r="D6147" s="84">
        <v>43671</v>
      </c>
      <c r="E6147" s="85" t="s">
        <v>10673</v>
      </c>
      <c r="F6147" s="85" t="s">
        <v>671</v>
      </c>
      <c r="G6147" s="85">
        <v>624048</v>
      </c>
      <c r="H6147" s="89"/>
      <c r="I6147" s="263" t="s">
        <v>12255</v>
      </c>
      <c r="J6147" s="89"/>
      <c r="K6147" s="89"/>
      <c r="L6147" s="89"/>
      <c r="M6147" s="89"/>
      <c r="N6147" s="264">
        <v>465681.87</v>
      </c>
      <c r="O6147" s="264">
        <v>0</v>
      </c>
      <c r="P6147" s="89" t="s">
        <v>670</v>
      </c>
    </row>
    <row r="6148" spans="1:16" ht="76.5" hidden="1">
      <c r="A6148" s="261">
        <v>25</v>
      </c>
      <c r="B6148" s="89"/>
      <c r="C6148" s="262" t="s">
        <v>45</v>
      </c>
      <c r="D6148" s="84">
        <v>43671</v>
      </c>
      <c r="E6148" s="85" t="s">
        <v>10673</v>
      </c>
      <c r="F6148" s="85" t="s">
        <v>671</v>
      </c>
      <c r="G6148" s="85">
        <v>624049</v>
      </c>
      <c r="H6148" s="89"/>
      <c r="I6148" s="263" t="s">
        <v>12256</v>
      </c>
      <c r="J6148" s="89"/>
      <c r="K6148" s="89"/>
      <c r="L6148" s="89"/>
      <c r="M6148" s="89"/>
      <c r="N6148" s="264">
        <v>370788.98</v>
      </c>
      <c r="O6148" s="264">
        <v>0</v>
      </c>
      <c r="P6148" s="89" t="s">
        <v>670</v>
      </c>
    </row>
    <row r="6149" spans="1:16" ht="76.5" hidden="1">
      <c r="A6149" s="261">
        <v>25</v>
      </c>
      <c r="B6149" s="89"/>
      <c r="C6149" s="262" t="s">
        <v>45</v>
      </c>
      <c r="D6149" s="84">
        <v>43671</v>
      </c>
      <c r="E6149" s="85" t="s">
        <v>10673</v>
      </c>
      <c r="F6149" s="85" t="s">
        <v>671</v>
      </c>
      <c r="G6149" s="85">
        <v>624047</v>
      </c>
      <c r="H6149" s="89"/>
      <c r="I6149" s="263" t="s">
        <v>12257</v>
      </c>
      <c r="J6149" s="89"/>
      <c r="K6149" s="89"/>
      <c r="L6149" s="89"/>
      <c r="M6149" s="89"/>
      <c r="N6149" s="264">
        <v>709842.2</v>
      </c>
      <c r="O6149" s="264">
        <v>0</v>
      </c>
      <c r="P6149" s="89" t="s">
        <v>670</v>
      </c>
    </row>
    <row r="6150" spans="1:16" ht="76.5" hidden="1">
      <c r="A6150" s="261">
        <v>25</v>
      </c>
      <c r="B6150" s="89"/>
      <c r="C6150" s="262" t="s">
        <v>45</v>
      </c>
      <c r="D6150" s="84">
        <v>43671</v>
      </c>
      <c r="E6150" s="85" t="s">
        <v>10673</v>
      </c>
      <c r="F6150" s="85" t="s">
        <v>671</v>
      </c>
      <c r="G6150" s="85">
        <v>624046</v>
      </c>
      <c r="H6150" s="89"/>
      <c r="I6150" s="263" t="s">
        <v>12258</v>
      </c>
      <c r="J6150" s="89"/>
      <c r="K6150" s="89"/>
      <c r="L6150" s="89"/>
      <c r="M6150" s="89"/>
      <c r="N6150" s="264">
        <v>444165.51</v>
      </c>
      <c r="O6150" s="264">
        <v>0</v>
      </c>
      <c r="P6150" s="89" t="s">
        <v>670</v>
      </c>
    </row>
    <row r="6151" spans="1:16" ht="76.5" hidden="1">
      <c r="A6151" s="261">
        <v>25</v>
      </c>
      <c r="B6151" s="89"/>
      <c r="C6151" s="262" t="s">
        <v>45</v>
      </c>
      <c r="D6151" s="84">
        <v>43671</v>
      </c>
      <c r="E6151" s="85" t="s">
        <v>10673</v>
      </c>
      <c r="F6151" s="85" t="s">
        <v>671</v>
      </c>
      <c r="G6151" s="85">
        <v>624045</v>
      </c>
      <c r="H6151" s="89"/>
      <c r="I6151" s="263" t="s">
        <v>12259</v>
      </c>
      <c r="J6151" s="89"/>
      <c r="K6151" s="89"/>
      <c r="L6151" s="89"/>
      <c r="M6151" s="89"/>
      <c r="N6151" s="264">
        <v>164232.07999999999</v>
      </c>
      <c r="O6151" s="264">
        <v>0</v>
      </c>
      <c r="P6151" s="89" t="s">
        <v>670</v>
      </c>
    </row>
    <row r="6152" spans="1:16" ht="76.5" hidden="1">
      <c r="A6152" s="261">
        <v>25</v>
      </c>
      <c r="B6152" s="89"/>
      <c r="C6152" s="262" t="s">
        <v>45</v>
      </c>
      <c r="D6152" s="84">
        <v>43671</v>
      </c>
      <c r="E6152" s="85" t="s">
        <v>10673</v>
      </c>
      <c r="F6152" s="85" t="s">
        <v>671</v>
      </c>
      <c r="G6152" s="85">
        <v>623041</v>
      </c>
      <c r="H6152" s="89"/>
      <c r="I6152" s="263" t="s">
        <v>12260</v>
      </c>
      <c r="J6152" s="89"/>
      <c r="K6152" s="89"/>
      <c r="L6152" s="89"/>
      <c r="M6152" s="89"/>
      <c r="N6152" s="264">
        <v>246426.08</v>
      </c>
      <c r="O6152" s="264">
        <v>0</v>
      </c>
      <c r="P6152" s="89" t="s">
        <v>670</v>
      </c>
    </row>
    <row r="6153" spans="1:16" ht="76.5" hidden="1">
      <c r="A6153" s="261">
        <v>25</v>
      </c>
      <c r="B6153" s="89"/>
      <c r="C6153" s="262" t="s">
        <v>45</v>
      </c>
      <c r="D6153" s="84">
        <v>43671</v>
      </c>
      <c r="E6153" s="85" t="s">
        <v>10673</v>
      </c>
      <c r="F6153" s="85" t="s">
        <v>671</v>
      </c>
      <c r="G6153" s="85">
        <v>623042</v>
      </c>
      <c r="H6153" s="89"/>
      <c r="I6153" s="263" t="s">
        <v>12261</v>
      </c>
      <c r="J6153" s="89"/>
      <c r="K6153" s="89"/>
      <c r="L6153" s="89"/>
      <c r="M6153" s="89"/>
      <c r="N6153" s="264">
        <v>294307.40999999997</v>
      </c>
      <c r="O6153" s="264">
        <v>0</v>
      </c>
      <c r="P6153" s="89" t="s">
        <v>670</v>
      </c>
    </row>
    <row r="6154" spans="1:16" ht="76.5" hidden="1">
      <c r="A6154" s="261">
        <v>25</v>
      </c>
      <c r="B6154" s="89"/>
      <c r="C6154" s="262" t="s">
        <v>45</v>
      </c>
      <c r="D6154" s="84">
        <v>43671</v>
      </c>
      <c r="E6154" s="85" t="s">
        <v>10673</v>
      </c>
      <c r="F6154" s="85" t="s">
        <v>671</v>
      </c>
      <c r="G6154" s="85">
        <v>623038</v>
      </c>
      <c r="H6154" s="89"/>
      <c r="I6154" s="263" t="s">
        <v>12262</v>
      </c>
      <c r="J6154" s="89"/>
      <c r="K6154" s="89"/>
      <c r="L6154" s="89"/>
      <c r="M6154" s="89"/>
      <c r="N6154" s="264">
        <v>632371.31999999995</v>
      </c>
      <c r="O6154" s="264">
        <v>0</v>
      </c>
      <c r="P6154" s="89" t="s">
        <v>670</v>
      </c>
    </row>
    <row r="6155" spans="1:16" ht="76.5" hidden="1">
      <c r="A6155" s="261">
        <v>25</v>
      </c>
      <c r="B6155" s="89"/>
      <c r="C6155" s="262" t="s">
        <v>45</v>
      </c>
      <c r="D6155" s="84">
        <v>43671</v>
      </c>
      <c r="E6155" s="85" t="s">
        <v>10673</v>
      </c>
      <c r="F6155" s="85" t="s">
        <v>671</v>
      </c>
      <c r="G6155" s="85">
        <v>623039</v>
      </c>
      <c r="H6155" s="89"/>
      <c r="I6155" s="263" t="s">
        <v>12263</v>
      </c>
      <c r="J6155" s="89"/>
      <c r="K6155" s="89"/>
      <c r="L6155" s="89"/>
      <c r="M6155" s="89"/>
      <c r="N6155" s="264">
        <v>113732.85</v>
      </c>
      <c r="O6155" s="264">
        <v>0</v>
      </c>
      <c r="P6155" s="89" t="s">
        <v>670</v>
      </c>
    </row>
    <row r="6156" spans="1:16" ht="76.5" hidden="1">
      <c r="A6156" s="261">
        <v>25</v>
      </c>
      <c r="B6156" s="89"/>
      <c r="C6156" s="262" t="s">
        <v>45</v>
      </c>
      <c r="D6156" s="84">
        <v>43671</v>
      </c>
      <c r="E6156" s="85" t="s">
        <v>10673</v>
      </c>
      <c r="F6156" s="85" t="s">
        <v>671</v>
      </c>
      <c r="G6156" s="85">
        <v>623040</v>
      </c>
      <c r="H6156" s="89"/>
      <c r="I6156" s="263" t="s">
        <v>12264</v>
      </c>
      <c r="J6156" s="89"/>
      <c r="K6156" s="89"/>
      <c r="L6156" s="89"/>
      <c r="M6156" s="89"/>
      <c r="N6156" s="264">
        <v>414088.81</v>
      </c>
      <c r="O6156" s="264">
        <v>0</v>
      </c>
      <c r="P6156" s="89" t="s">
        <v>670</v>
      </c>
    </row>
    <row r="6157" spans="1:16" ht="76.5" hidden="1">
      <c r="A6157" s="261">
        <v>25</v>
      </c>
      <c r="B6157" s="89"/>
      <c r="C6157" s="262" t="s">
        <v>45</v>
      </c>
      <c r="D6157" s="84">
        <v>43671</v>
      </c>
      <c r="E6157" s="85" t="s">
        <v>10673</v>
      </c>
      <c r="F6157" s="85" t="s">
        <v>671</v>
      </c>
      <c r="G6157" s="85">
        <v>623037</v>
      </c>
      <c r="H6157" s="89"/>
      <c r="I6157" s="263" t="s">
        <v>12265</v>
      </c>
      <c r="J6157" s="89"/>
      <c r="K6157" s="89"/>
      <c r="L6157" s="89"/>
      <c r="M6157" s="89"/>
      <c r="N6157" s="264">
        <v>666466.99</v>
      </c>
      <c r="O6157" s="264">
        <v>0</v>
      </c>
      <c r="P6157" s="89" t="s">
        <v>670</v>
      </c>
    </row>
    <row r="6158" spans="1:16" ht="76.5" hidden="1">
      <c r="A6158" s="261">
        <v>25</v>
      </c>
      <c r="B6158" s="89"/>
      <c r="C6158" s="262" t="s">
        <v>45</v>
      </c>
      <c r="D6158" s="84">
        <v>43671</v>
      </c>
      <c r="E6158" s="85" t="s">
        <v>10673</v>
      </c>
      <c r="F6158" s="85" t="s">
        <v>671</v>
      </c>
      <c r="G6158" s="85">
        <v>623027</v>
      </c>
      <c r="H6158" s="89"/>
      <c r="I6158" s="263" t="s">
        <v>12266</v>
      </c>
      <c r="J6158" s="89"/>
      <c r="K6158" s="89"/>
      <c r="L6158" s="89"/>
      <c r="M6158" s="89"/>
      <c r="N6158" s="264">
        <v>347698.49</v>
      </c>
      <c r="O6158" s="264">
        <v>0</v>
      </c>
      <c r="P6158" s="89" t="s">
        <v>670</v>
      </c>
    </row>
    <row r="6159" spans="1:16" ht="76.5" hidden="1">
      <c r="A6159" s="261">
        <v>25</v>
      </c>
      <c r="B6159" s="89"/>
      <c r="C6159" s="262" t="s">
        <v>45</v>
      </c>
      <c r="D6159" s="84">
        <v>43671</v>
      </c>
      <c r="E6159" s="85" t="s">
        <v>10673</v>
      </c>
      <c r="F6159" s="85" t="s">
        <v>671</v>
      </c>
      <c r="G6159" s="85">
        <v>623025</v>
      </c>
      <c r="H6159" s="89"/>
      <c r="I6159" s="263" t="s">
        <v>12267</v>
      </c>
      <c r="J6159" s="89"/>
      <c r="K6159" s="89"/>
      <c r="L6159" s="89"/>
      <c r="M6159" s="89"/>
      <c r="N6159" s="264">
        <v>978317.94</v>
      </c>
      <c r="O6159" s="264">
        <v>0</v>
      </c>
      <c r="P6159" s="89" t="s">
        <v>670</v>
      </c>
    </row>
    <row r="6160" spans="1:16" ht="76.5" hidden="1">
      <c r="A6160" s="261">
        <v>25</v>
      </c>
      <c r="B6160" s="89"/>
      <c r="C6160" s="262" t="s">
        <v>45</v>
      </c>
      <c r="D6160" s="84">
        <v>43671</v>
      </c>
      <c r="E6160" s="85" t="s">
        <v>10673</v>
      </c>
      <c r="F6160" s="85" t="s">
        <v>671</v>
      </c>
      <c r="G6160" s="85">
        <v>623019</v>
      </c>
      <c r="H6160" s="89"/>
      <c r="I6160" s="263" t="s">
        <v>12268</v>
      </c>
      <c r="J6160" s="89"/>
      <c r="K6160" s="89"/>
      <c r="L6160" s="89"/>
      <c r="M6160" s="89"/>
      <c r="N6160" s="264">
        <v>1858387.85</v>
      </c>
      <c r="O6160" s="264">
        <v>0</v>
      </c>
      <c r="P6160" s="89" t="s">
        <v>670</v>
      </c>
    </row>
    <row r="6161" spans="1:16" ht="76.5" hidden="1">
      <c r="A6161" s="261">
        <v>25</v>
      </c>
      <c r="B6161" s="89"/>
      <c r="C6161" s="262" t="s">
        <v>45</v>
      </c>
      <c r="D6161" s="84">
        <v>43671</v>
      </c>
      <c r="E6161" s="85" t="s">
        <v>10673</v>
      </c>
      <c r="F6161" s="85" t="s">
        <v>671</v>
      </c>
      <c r="G6161" s="85">
        <v>622910</v>
      </c>
      <c r="H6161" s="89"/>
      <c r="I6161" s="263" t="s">
        <v>12269</v>
      </c>
      <c r="J6161" s="89"/>
      <c r="K6161" s="89"/>
      <c r="L6161" s="89"/>
      <c r="M6161" s="89"/>
      <c r="N6161" s="264">
        <v>388667.17</v>
      </c>
      <c r="O6161" s="264">
        <v>0</v>
      </c>
      <c r="P6161" s="89" t="s">
        <v>670</v>
      </c>
    </row>
    <row r="6162" spans="1:16" ht="51" hidden="1">
      <c r="A6162" s="261">
        <v>35</v>
      </c>
      <c r="B6162" s="89"/>
      <c r="C6162" s="262" t="s">
        <v>46</v>
      </c>
      <c r="D6162" s="84">
        <v>43671</v>
      </c>
      <c r="E6162" s="85" t="s">
        <v>10674</v>
      </c>
      <c r="F6162" s="85" t="s">
        <v>671</v>
      </c>
      <c r="G6162" s="85">
        <v>622905</v>
      </c>
      <c r="H6162" s="89"/>
      <c r="I6162" s="263" t="s">
        <v>12270</v>
      </c>
      <c r="J6162" s="89"/>
      <c r="K6162" s="89"/>
      <c r="L6162" s="89"/>
      <c r="M6162" s="89"/>
      <c r="N6162" s="264">
        <v>0</v>
      </c>
      <c r="O6162" s="264">
        <v>241954.17</v>
      </c>
      <c r="P6162" s="89" t="s">
        <v>670</v>
      </c>
    </row>
    <row r="6163" spans="1:16" ht="63.75" hidden="1">
      <c r="A6163" s="261">
        <v>35</v>
      </c>
      <c r="B6163" s="89"/>
      <c r="C6163" s="262" t="s">
        <v>46</v>
      </c>
      <c r="D6163" s="84">
        <v>43671</v>
      </c>
      <c r="E6163" s="85" t="s">
        <v>10674</v>
      </c>
      <c r="F6163" s="85" t="s">
        <v>671</v>
      </c>
      <c r="G6163" s="85">
        <v>622901</v>
      </c>
      <c r="H6163" s="89"/>
      <c r="I6163" s="263" t="s">
        <v>12271</v>
      </c>
      <c r="J6163" s="89"/>
      <c r="K6163" s="89"/>
      <c r="L6163" s="89"/>
      <c r="M6163" s="89"/>
      <c r="N6163" s="264">
        <v>0</v>
      </c>
      <c r="O6163" s="264">
        <v>4711.7299999999996</v>
      </c>
      <c r="P6163" s="89" t="s">
        <v>670</v>
      </c>
    </row>
    <row r="6164" spans="1:16" ht="63.75" hidden="1">
      <c r="A6164" s="261">
        <v>35</v>
      </c>
      <c r="B6164" s="89"/>
      <c r="C6164" s="262" t="s">
        <v>46</v>
      </c>
      <c r="D6164" s="84">
        <v>43671</v>
      </c>
      <c r="E6164" s="85" t="s">
        <v>10674</v>
      </c>
      <c r="F6164" s="85" t="s">
        <v>671</v>
      </c>
      <c r="G6164" s="85">
        <v>622907</v>
      </c>
      <c r="H6164" s="89"/>
      <c r="I6164" s="263" t="s">
        <v>12272</v>
      </c>
      <c r="J6164" s="89"/>
      <c r="K6164" s="89"/>
      <c r="L6164" s="89"/>
      <c r="M6164" s="89"/>
      <c r="N6164" s="264">
        <v>0</v>
      </c>
      <c r="O6164" s="264">
        <v>11596.17</v>
      </c>
      <c r="P6164" s="89" t="s">
        <v>670</v>
      </c>
    </row>
    <row r="6165" spans="1:16" ht="76.5" hidden="1">
      <c r="A6165" s="261">
        <v>35</v>
      </c>
      <c r="B6165" s="89"/>
      <c r="C6165" s="262" t="s">
        <v>46</v>
      </c>
      <c r="D6165" s="84">
        <v>43671</v>
      </c>
      <c r="E6165" s="85" t="s">
        <v>10674</v>
      </c>
      <c r="F6165" s="85" t="s">
        <v>671</v>
      </c>
      <c r="G6165" s="85">
        <v>622903</v>
      </c>
      <c r="H6165" s="89"/>
      <c r="I6165" s="263" t="s">
        <v>12273</v>
      </c>
      <c r="J6165" s="89"/>
      <c r="K6165" s="89"/>
      <c r="L6165" s="89"/>
      <c r="M6165" s="89"/>
      <c r="N6165" s="264">
        <v>0</v>
      </c>
      <c r="O6165" s="264">
        <v>159258.82</v>
      </c>
      <c r="P6165" s="89" t="s">
        <v>670</v>
      </c>
    </row>
    <row r="6166" spans="1:16" ht="76.5" hidden="1">
      <c r="A6166" s="261">
        <v>35</v>
      </c>
      <c r="B6166" s="89"/>
      <c r="C6166" s="262" t="s">
        <v>46</v>
      </c>
      <c r="D6166" s="84">
        <v>43671</v>
      </c>
      <c r="E6166" s="85" t="s">
        <v>10674</v>
      </c>
      <c r="F6166" s="85" t="s">
        <v>671</v>
      </c>
      <c r="G6166" s="85">
        <v>622902</v>
      </c>
      <c r="H6166" s="89"/>
      <c r="I6166" s="263" t="s">
        <v>12274</v>
      </c>
      <c r="J6166" s="89"/>
      <c r="K6166" s="89"/>
      <c r="L6166" s="89"/>
      <c r="M6166" s="89"/>
      <c r="N6166" s="264">
        <v>0</v>
      </c>
      <c r="O6166" s="264">
        <v>10304.530000000001</v>
      </c>
      <c r="P6166" s="89" t="s">
        <v>670</v>
      </c>
    </row>
    <row r="6167" spans="1:16" ht="76.5" hidden="1">
      <c r="A6167" s="261">
        <v>35</v>
      </c>
      <c r="B6167" s="89"/>
      <c r="C6167" s="262" t="s">
        <v>46</v>
      </c>
      <c r="D6167" s="84">
        <v>43671</v>
      </c>
      <c r="E6167" s="85" t="s">
        <v>10674</v>
      </c>
      <c r="F6167" s="85" t="s">
        <v>671</v>
      </c>
      <c r="G6167" s="85">
        <v>622904</v>
      </c>
      <c r="H6167" s="89"/>
      <c r="I6167" s="263" t="s">
        <v>12275</v>
      </c>
      <c r="J6167" s="89"/>
      <c r="K6167" s="89"/>
      <c r="L6167" s="89"/>
      <c r="M6167" s="89"/>
      <c r="N6167" s="264">
        <v>0</v>
      </c>
      <c r="O6167" s="264">
        <v>125127.1</v>
      </c>
      <c r="P6167" s="89" t="s">
        <v>670</v>
      </c>
    </row>
    <row r="6168" spans="1:16" ht="63.75" hidden="1">
      <c r="A6168" s="261" t="s">
        <v>557</v>
      </c>
      <c r="B6168" s="89"/>
      <c r="C6168" s="262" t="s">
        <v>777</v>
      </c>
      <c r="D6168" s="84">
        <v>43671</v>
      </c>
      <c r="E6168" s="85" t="s">
        <v>10675</v>
      </c>
      <c r="F6168" s="85" t="s">
        <v>11</v>
      </c>
      <c r="G6168" s="85">
        <v>12411</v>
      </c>
      <c r="H6168" s="89"/>
      <c r="I6168" s="263" t="s">
        <v>12276</v>
      </c>
      <c r="J6168" s="89"/>
      <c r="K6168" s="89"/>
      <c r="L6168" s="89"/>
      <c r="M6168" s="89"/>
      <c r="N6168" s="264">
        <v>1136.76</v>
      </c>
      <c r="O6168" s="264">
        <v>0</v>
      </c>
      <c r="P6168" s="89" t="s">
        <v>670</v>
      </c>
    </row>
    <row r="6169" spans="1:16" ht="51" hidden="1">
      <c r="A6169" s="261">
        <v>117</v>
      </c>
      <c r="B6169" s="89"/>
      <c r="C6169" s="262" t="s">
        <v>62</v>
      </c>
      <c r="D6169" s="84">
        <v>43671</v>
      </c>
      <c r="E6169" s="85" t="s">
        <v>10676</v>
      </c>
      <c r="F6169" s="85" t="s">
        <v>11</v>
      </c>
      <c r="G6169" s="85">
        <v>960268</v>
      </c>
      <c r="H6169" s="89"/>
      <c r="I6169" s="263" t="s">
        <v>12277</v>
      </c>
      <c r="J6169" s="89"/>
      <c r="K6169" s="89"/>
      <c r="L6169" s="89"/>
      <c r="M6169" s="89"/>
      <c r="N6169" s="264">
        <v>50</v>
      </c>
      <c r="O6169" s="264">
        <v>0</v>
      </c>
      <c r="P6169" s="89" t="s">
        <v>670</v>
      </c>
    </row>
    <row r="6170" spans="1:16" ht="114.75" hidden="1">
      <c r="A6170" s="261">
        <v>25</v>
      </c>
      <c r="B6170" s="89"/>
      <c r="C6170" s="262" t="s">
        <v>45</v>
      </c>
      <c r="D6170" s="84">
        <v>43671</v>
      </c>
      <c r="E6170" s="85" t="s">
        <v>10677</v>
      </c>
      <c r="F6170" s="85" t="s">
        <v>629</v>
      </c>
      <c r="G6170" s="85">
        <v>8768</v>
      </c>
      <c r="H6170" s="89"/>
      <c r="I6170" s="263" t="s">
        <v>12278</v>
      </c>
      <c r="J6170" s="89"/>
      <c r="K6170" s="89"/>
      <c r="L6170" s="89"/>
      <c r="M6170" s="89"/>
      <c r="N6170" s="264">
        <v>108.81</v>
      </c>
      <c r="O6170" s="264">
        <v>0</v>
      </c>
      <c r="P6170" s="89" t="s">
        <v>670</v>
      </c>
    </row>
    <row r="6171" spans="1:16" ht="63.75" hidden="1">
      <c r="A6171" s="261">
        <v>287</v>
      </c>
      <c r="B6171" s="89"/>
      <c r="C6171" s="262" t="s">
        <v>126</v>
      </c>
      <c r="D6171" s="84">
        <v>43671</v>
      </c>
      <c r="E6171" s="85" t="s">
        <v>10678</v>
      </c>
      <c r="F6171" s="85" t="s">
        <v>11</v>
      </c>
      <c r="G6171" s="85">
        <v>1100775</v>
      </c>
      <c r="H6171" s="89"/>
      <c r="I6171" s="263" t="s">
        <v>12279</v>
      </c>
      <c r="J6171" s="89"/>
      <c r="K6171" s="89"/>
      <c r="L6171" s="89"/>
      <c r="M6171" s="89"/>
      <c r="N6171" s="264">
        <v>50</v>
      </c>
      <c r="O6171" s="264">
        <v>0</v>
      </c>
      <c r="P6171" s="89" t="s">
        <v>670</v>
      </c>
    </row>
    <row r="6172" spans="1:16" ht="89.25" hidden="1">
      <c r="A6172" s="261">
        <v>25</v>
      </c>
      <c r="B6172" s="89"/>
      <c r="C6172" s="262" t="s">
        <v>45</v>
      </c>
      <c r="D6172" s="84">
        <v>43671</v>
      </c>
      <c r="E6172" s="85" t="s">
        <v>10679</v>
      </c>
      <c r="F6172" s="85" t="s">
        <v>671</v>
      </c>
      <c r="G6172" s="85">
        <v>623029</v>
      </c>
      <c r="H6172" s="89"/>
      <c r="I6172" s="263" t="s">
        <v>12280</v>
      </c>
      <c r="J6172" s="89"/>
      <c r="K6172" s="89"/>
      <c r="L6172" s="89"/>
      <c r="M6172" s="89"/>
      <c r="N6172" s="264">
        <v>428028.97</v>
      </c>
      <c r="O6172" s="264">
        <v>0</v>
      </c>
      <c r="P6172" s="89" t="s">
        <v>670</v>
      </c>
    </row>
    <row r="6173" spans="1:16" ht="76.5" hidden="1">
      <c r="A6173" s="261">
        <v>25</v>
      </c>
      <c r="B6173" s="89"/>
      <c r="C6173" s="262" t="s">
        <v>45</v>
      </c>
      <c r="D6173" s="84">
        <v>43671</v>
      </c>
      <c r="E6173" s="85" t="s">
        <v>10679</v>
      </c>
      <c r="F6173" s="85" t="s">
        <v>671</v>
      </c>
      <c r="G6173" s="85">
        <v>624051</v>
      </c>
      <c r="H6173" s="89"/>
      <c r="I6173" s="263" t="s">
        <v>12281</v>
      </c>
      <c r="J6173" s="89"/>
      <c r="K6173" s="89"/>
      <c r="L6173" s="89"/>
      <c r="M6173" s="89"/>
      <c r="N6173" s="264">
        <v>707423.01</v>
      </c>
      <c r="O6173" s="264">
        <v>0</v>
      </c>
      <c r="P6173" s="89" t="s">
        <v>670</v>
      </c>
    </row>
    <row r="6174" spans="1:16" ht="76.5" hidden="1">
      <c r="A6174" s="261">
        <v>25</v>
      </c>
      <c r="B6174" s="89"/>
      <c r="C6174" s="262" t="s">
        <v>45</v>
      </c>
      <c r="D6174" s="84">
        <v>43671</v>
      </c>
      <c r="E6174" s="85" t="s">
        <v>10679</v>
      </c>
      <c r="F6174" s="85" t="s">
        <v>671</v>
      </c>
      <c r="G6174" s="85">
        <v>624205</v>
      </c>
      <c r="H6174" s="89"/>
      <c r="I6174" s="263" t="s">
        <v>12282</v>
      </c>
      <c r="J6174" s="89"/>
      <c r="K6174" s="89"/>
      <c r="L6174" s="89"/>
      <c r="M6174" s="89"/>
      <c r="N6174" s="264">
        <v>146338.60999999999</v>
      </c>
      <c r="O6174" s="264">
        <v>0</v>
      </c>
      <c r="P6174" s="89" t="s">
        <v>670</v>
      </c>
    </row>
    <row r="6175" spans="1:16" ht="76.5" hidden="1">
      <c r="A6175" s="261">
        <v>25</v>
      </c>
      <c r="B6175" s="89"/>
      <c r="C6175" s="262" t="s">
        <v>45</v>
      </c>
      <c r="D6175" s="84">
        <v>43671</v>
      </c>
      <c r="E6175" s="85" t="s">
        <v>10679</v>
      </c>
      <c r="F6175" s="85" t="s">
        <v>671</v>
      </c>
      <c r="G6175" s="85">
        <v>626430</v>
      </c>
      <c r="H6175" s="89"/>
      <c r="I6175" s="263" t="s">
        <v>12283</v>
      </c>
      <c r="J6175" s="89"/>
      <c r="K6175" s="89"/>
      <c r="L6175" s="89"/>
      <c r="M6175" s="89"/>
      <c r="N6175" s="264">
        <v>1789768.49</v>
      </c>
      <c r="O6175" s="264">
        <v>0</v>
      </c>
      <c r="P6175" s="89" t="s">
        <v>670</v>
      </c>
    </row>
    <row r="6176" spans="1:16" ht="63.75" hidden="1">
      <c r="A6176" s="261">
        <v>20</v>
      </c>
      <c r="B6176" s="89"/>
      <c r="C6176" s="262" t="s">
        <v>44</v>
      </c>
      <c r="D6176" s="84">
        <v>43671</v>
      </c>
      <c r="E6176" s="85" t="s">
        <v>10680</v>
      </c>
      <c r="F6176" s="85" t="s">
        <v>6</v>
      </c>
      <c r="G6176" s="85">
        <v>1150132</v>
      </c>
      <c r="H6176" s="89"/>
      <c r="I6176" s="263" t="s">
        <v>12284</v>
      </c>
      <c r="J6176" s="89"/>
      <c r="K6176" s="89"/>
      <c r="L6176" s="89"/>
      <c r="M6176" s="89"/>
      <c r="N6176" s="264">
        <v>0</v>
      </c>
      <c r="O6176" s="264">
        <v>289088.64000000001</v>
      </c>
      <c r="P6176" s="89" t="s">
        <v>670</v>
      </c>
    </row>
    <row r="6177" spans="1:16" ht="76.5" hidden="1">
      <c r="A6177" s="261" t="s">
        <v>557</v>
      </c>
      <c r="B6177" s="89"/>
      <c r="C6177" s="262" t="s">
        <v>777</v>
      </c>
      <c r="D6177" s="84">
        <v>43671</v>
      </c>
      <c r="E6177" s="85" t="s">
        <v>10681</v>
      </c>
      <c r="F6177" s="85" t="s">
        <v>6</v>
      </c>
      <c r="G6177" s="85">
        <v>1150139</v>
      </c>
      <c r="H6177" s="89"/>
      <c r="I6177" s="263" t="s">
        <v>12285</v>
      </c>
      <c r="J6177" s="89"/>
      <c r="K6177" s="89"/>
      <c r="L6177" s="89"/>
      <c r="M6177" s="89"/>
      <c r="N6177" s="264">
        <v>0</v>
      </c>
      <c r="O6177" s="264">
        <v>50000</v>
      </c>
      <c r="P6177" s="89" t="s">
        <v>670</v>
      </c>
    </row>
    <row r="6178" spans="1:16" ht="76.5" hidden="1">
      <c r="A6178" s="261">
        <v>373</v>
      </c>
      <c r="B6178" s="89"/>
      <c r="C6178" s="262" t="s">
        <v>636</v>
      </c>
      <c r="D6178" s="84">
        <v>43671</v>
      </c>
      <c r="E6178" s="85" t="s">
        <v>10682</v>
      </c>
      <c r="F6178" s="85" t="s">
        <v>671</v>
      </c>
      <c r="G6178" s="85">
        <v>632349</v>
      </c>
      <c r="H6178" s="89"/>
      <c r="I6178" s="263" t="s">
        <v>12286</v>
      </c>
      <c r="J6178" s="89"/>
      <c r="K6178" s="89"/>
      <c r="L6178" s="89"/>
      <c r="M6178" s="89"/>
      <c r="N6178" s="264">
        <v>0</v>
      </c>
      <c r="O6178" s="264">
        <v>7768625.75</v>
      </c>
      <c r="P6178" s="89" t="s">
        <v>670</v>
      </c>
    </row>
    <row r="6179" spans="1:16" ht="89.25" hidden="1">
      <c r="A6179" s="261">
        <v>41</v>
      </c>
      <c r="B6179" s="89"/>
      <c r="C6179" s="262" t="s">
        <v>47</v>
      </c>
      <c r="D6179" s="84">
        <v>43671</v>
      </c>
      <c r="E6179" s="85" t="s">
        <v>10683</v>
      </c>
      <c r="F6179" s="85" t="s">
        <v>628</v>
      </c>
      <c r="G6179" s="85">
        <v>622831</v>
      </c>
      <c r="H6179" s="89"/>
      <c r="I6179" s="263" t="s">
        <v>12287</v>
      </c>
      <c r="J6179" s="89"/>
      <c r="K6179" s="89"/>
      <c r="L6179" s="89"/>
      <c r="M6179" s="89"/>
      <c r="N6179" s="264">
        <v>0</v>
      </c>
      <c r="O6179" s="264">
        <v>104922</v>
      </c>
      <c r="P6179" s="89" t="s">
        <v>670</v>
      </c>
    </row>
    <row r="6180" spans="1:16" ht="76.5" hidden="1">
      <c r="A6180" s="261">
        <v>25</v>
      </c>
      <c r="B6180" s="89"/>
      <c r="C6180" s="262" t="s">
        <v>45</v>
      </c>
      <c r="D6180" s="84">
        <v>43671</v>
      </c>
      <c r="E6180" s="85" t="s">
        <v>10684</v>
      </c>
      <c r="F6180" s="85" t="s">
        <v>671</v>
      </c>
      <c r="G6180" s="85">
        <v>624203</v>
      </c>
      <c r="H6180" s="89"/>
      <c r="I6180" s="263" t="s">
        <v>12288</v>
      </c>
      <c r="J6180" s="89"/>
      <c r="K6180" s="89"/>
      <c r="L6180" s="89"/>
      <c r="M6180" s="89"/>
      <c r="N6180" s="264">
        <v>526454.43000000005</v>
      </c>
      <c r="O6180" s="264">
        <v>0</v>
      </c>
      <c r="P6180" s="89" t="s">
        <v>670</v>
      </c>
    </row>
    <row r="6181" spans="1:16" ht="51" hidden="1">
      <c r="A6181" s="261">
        <v>513</v>
      </c>
      <c r="B6181" s="89"/>
      <c r="C6181" s="262" t="s">
        <v>171</v>
      </c>
      <c r="D6181" s="84">
        <v>43671</v>
      </c>
      <c r="E6181" s="85" t="s">
        <v>10685</v>
      </c>
      <c r="F6181" s="85" t="s">
        <v>15</v>
      </c>
      <c r="G6181" s="85">
        <v>1100784</v>
      </c>
      <c r="H6181" s="89"/>
      <c r="I6181" s="263" t="s">
        <v>5337</v>
      </c>
      <c r="J6181" s="89"/>
      <c r="K6181" s="89"/>
      <c r="L6181" s="89"/>
      <c r="M6181" s="89"/>
      <c r="N6181" s="264">
        <v>50</v>
      </c>
      <c r="O6181" s="264">
        <v>0</v>
      </c>
      <c r="P6181" s="89" t="s">
        <v>670</v>
      </c>
    </row>
    <row r="6182" spans="1:16" ht="51" hidden="1">
      <c r="A6182" s="261">
        <v>513</v>
      </c>
      <c r="B6182" s="89"/>
      <c r="C6182" s="262" t="s">
        <v>171</v>
      </c>
      <c r="D6182" s="84">
        <v>43671</v>
      </c>
      <c r="E6182" s="85" t="s">
        <v>10686</v>
      </c>
      <c r="F6182" s="85" t="s">
        <v>15</v>
      </c>
      <c r="G6182" s="85">
        <v>1100788</v>
      </c>
      <c r="H6182" s="89"/>
      <c r="I6182" s="263" t="s">
        <v>2053</v>
      </c>
      <c r="J6182" s="89"/>
      <c r="K6182" s="89"/>
      <c r="L6182" s="89"/>
      <c r="M6182" s="89"/>
      <c r="N6182" s="264">
        <v>50</v>
      </c>
      <c r="O6182" s="264">
        <v>0</v>
      </c>
      <c r="P6182" s="89" t="s">
        <v>670</v>
      </c>
    </row>
    <row r="6183" spans="1:16" ht="51" hidden="1">
      <c r="A6183" s="261">
        <v>513</v>
      </c>
      <c r="B6183" s="89"/>
      <c r="C6183" s="262" t="s">
        <v>171</v>
      </c>
      <c r="D6183" s="84">
        <v>43671</v>
      </c>
      <c r="E6183" s="85" t="s">
        <v>10687</v>
      </c>
      <c r="F6183" s="85" t="s">
        <v>15</v>
      </c>
      <c r="G6183" s="85">
        <v>1100790</v>
      </c>
      <c r="H6183" s="89"/>
      <c r="I6183" s="263" t="s">
        <v>744</v>
      </c>
      <c r="J6183" s="89"/>
      <c r="K6183" s="89"/>
      <c r="L6183" s="89"/>
      <c r="M6183" s="89"/>
      <c r="N6183" s="264">
        <v>50</v>
      </c>
      <c r="O6183" s="264">
        <v>0</v>
      </c>
      <c r="P6183" s="89" t="s">
        <v>670</v>
      </c>
    </row>
    <row r="6184" spans="1:16" ht="51" hidden="1">
      <c r="A6184" s="261">
        <v>513</v>
      </c>
      <c r="B6184" s="89"/>
      <c r="C6184" s="262" t="s">
        <v>171</v>
      </c>
      <c r="D6184" s="84">
        <v>43671</v>
      </c>
      <c r="E6184" s="85" t="s">
        <v>10688</v>
      </c>
      <c r="F6184" s="85" t="s">
        <v>15</v>
      </c>
      <c r="G6184" s="85">
        <v>1100792</v>
      </c>
      <c r="H6184" s="89"/>
      <c r="I6184" s="263" t="s">
        <v>743</v>
      </c>
      <c r="J6184" s="89"/>
      <c r="K6184" s="89"/>
      <c r="L6184" s="89"/>
      <c r="M6184" s="89"/>
      <c r="N6184" s="264">
        <v>50</v>
      </c>
      <c r="O6184" s="264">
        <v>0</v>
      </c>
      <c r="P6184" s="89" t="s">
        <v>670</v>
      </c>
    </row>
    <row r="6185" spans="1:16" ht="51" hidden="1">
      <c r="A6185" s="261">
        <v>513</v>
      </c>
      <c r="B6185" s="89"/>
      <c r="C6185" s="262" t="s">
        <v>171</v>
      </c>
      <c r="D6185" s="84">
        <v>43671</v>
      </c>
      <c r="E6185" s="85" t="s">
        <v>10689</v>
      </c>
      <c r="F6185" s="85" t="s">
        <v>15</v>
      </c>
      <c r="G6185" s="85">
        <v>1100794</v>
      </c>
      <c r="H6185" s="89"/>
      <c r="I6185" s="263" t="s">
        <v>746</v>
      </c>
      <c r="J6185" s="89"/>
      <c r="K6185" s="89"/>
      <c r="L6185" s="89"/>
      <c r="M6185" s="89"/>
      <c r="N6185" s="264">
        <v>50</v>
      </c>
      <c r="O6185" s="264">
        <v>0</v>
      </c>
      <c r="P6185" s="89" t="s">
        <v>670</v>
      </c>
    </row>
    <row r="6186" spans="1:16" ht="51" hidden="1">
      <c r="A6186" s="261">
        <v>513</v>
      </c>
      <c r="B6186" s="89"/>
      <c r="C6186" s="262" t="s">
        <v>171</v>
      </c>
      <c r="D6186" s="84">
        <v>43671</v>
      </c>
      <c r="E6186" s="85" t="s">
        <v>10690</v>
      </c>
      <c r="F6186" s="85" t="s">
        <v>15</v>
      </c>
      <c r="G6186" s="85">
        <v>1100796</v>
      </c>
      <c r="H6186" s="89"/>
      <c r="I6186" s="263" t="s">
        <v>3471</v>
      </c>
      <c r="J6186" s="89"/>
      <c r="K6186" s="89"/>
      <c r="L6186" s="89"/>
      <c r="M6186" s="89"/>
      <c r="N6186" s="264">
        <v>50</v>
      </c>
      <c r="O6186" s="264">
        <v>0</v>
      </c>
      <c r="P6186" s="89" t="s">
        <v>670</v>
      </c>
    </row>
    <row r="6187" spans="1:16" ht="63.75" hidden="1">
      <c r="A6187" s="261">
        <v>513</v>
      </c>
      <c r="B6187" s="89"/>
      <c r="C6187" s="262" t="s">
        <v>171</v>
      </c>
      <c r="D6187" s="84">
        <v>43671</v>
      </c>
      <c r="E6187" s="85" t="s">
        <v>10691</v>
      </c>
      <c r="F6187" s="85" t="s">
        <v>15</v>
      </c>
      <c r="G6187" s="85">
        <v>1100800</v>
      </c>
      <c r="H6187" s="89"/>
      <c r="I6187" s="263" t="s">
        <v>7039</v>
      </c>
      <c r="J6187" s="89"/>
      <c r="K6187" s="89"/>
      <c r="L6187" s="89"/>
      <c r="M6187" s="89"/>
      <c r="N6187" s="264">
        <v>50</v>
      </c>
      <c r="O6187" s="264">
        <v>0</v>
      </c>
      <c r="P6187" s="89" t="s">
        <v>670</v>
      </c>
    </row>
    <row r="6188" spans="1:16" ht="51" hidden="1">
      <c r="A6188" s="261">
        <v>117</v>
      </c>
      <c r="B6188" s="89"/>
      <c r="C6188" s="262" t="s">
        <v>62</v>
      </c>
      <c r="D6188" s="84">
        <v>43671</v>
      </c>
      <c r="E6188" s="85" t="s">
        <v>10692</v>
      </c>
      <c r="F6188" s="85" t="s">
        <v>11</v>
      </c>
      <c r="G6188" s="85">
        <v>960286</v>
      </c>
      <c r="H6188" s="89"/>
      <c r="I6188" s="263" t="s">
        <v>12289</v>
      </c>
      <c r="J6188" s="89"/>
      <c r="K6188" s="89"/>
      <c r="L6188" s="89"/>
      <c r="M6188" s="89"/>
      <c r="N6188" s="264">
        <v>50</v>
      </c>
      <c r="O6188" s="264">
        <v>0</v>
      </c>
      <c r="P6188" s="89" t="s">
        <v>670</v>
      </c>
    </row>
    <row r="6189" spans="1:16" ht="51" hidden="1">
      <c r="A6189" s="261">
        <v>117</v>
      </c>
      <c r="B6189" s="89"/>
      <c r="C6189" s="262" t="s">
        <v>62</v>
      </c>
      <c r="D6189" s="84">
        <v>43671</v>
      </c>
      <c r="E6189" s="85" t="s">
        <v>10693</v>
      </c>
      <c r="F6189" s="85" t="s">
        <v>11</v>
      </c>
      <c r="G6189" s="85">
        <v>960287</v>
      </c>
      <c r="H6189" s="89"/>
      <c r="I6189" s="263" t="s">
        <v>12290</v>
      </c>
      <c r="J6189" s="89"/>
      <c r="K6189" s="89"/>
      <c r="L6189" s="89"/>
      <c r="M6189" s="89"/>
      <c r="N6189" s="264">
        <v>50</v>
      </c>
      <c r="O6189" s="264">
        <v>0</v>
      </c>
      <c r="P6189" s="89" t="s">
        <v>670</v>
      </c>
    </row>
    <row r="6190" spans="1:16" ht="76.5" hidden="1">
      <c r="A6190" s="261">
        <v>513</v>
      </c>
      <c r="B6190" s="89"/>
      <c r="C6190" s="262" t="s">
        <v>171</v>
      </c>
      <c r="D6190" s="84">
        <v>43672</v>
      </c>
      <c r="E6190" s="85" t="s">
        <v>10694</v>
      </c>
      <c r="F6190" s="85" t="s">
        <v>15</v>
      </c>
      <c r="G6190" s="85">
        <v>1101207</v>
      </c>
      <c r="H6190" s="89"/>
      <c r="I6190" s="263" t="s">
        <v>12291</v>
      </c>
      <c r="J6190" s="89"/>
      <c r="K6190" s="89"/>
      <c r="L6190" s="89"/>
      <c r="M6190" s="89"/>
      <c r="N6190" s="264">
        <v>50</v>
      </c>
      <c r="O6190" s="264">
        <v>0</v>
      </c>
      <c r="P6190" s="89" t="s">
        <v>670</v>
      </c>
    </row>
    <row r="6191" spans="1:16" ht="63.75" hidden="1">
      <c r="A6191" s="261" t="s">
        <v>557</v>
      </c>
      <c r="B6191" s="89"/>
      <c r="C6191" s="262" t="s">
        <v>777</v>
      </c>
      <c r="D6191" s="84">
        <v>43672</v>
      </c>
      <c r="E6191" s="85" t="s">
        <v>10695</v>
      </c>
      <c r="F6191" s="85" t="s">
        <v>11</v>
      </c>
      <c r="G6191" s="85">
        <v>12388</v>
      </c>
      <c r="H6191" s="89"/>
      <c r="I6191" s="263" t="s">
        <v>12292</v>
      </c>
      <c r="J6191" s="89"/>
      <c r="K6191" s="89"/>
      <c r="L6191" s="89"/>
      <c r="M6191" s="89"/>
      <c r="N6191" s="264">
        <v>7838.78</v>
      </c>
      <c r="O6191" s="264">
        <v>0</v>
      </c>
      <c r="P6191" s="89" t="s">
        <v>670</v>
      </c>
    </row>
    <row r="6192" spans="1:16" ht="63.75" hidden="1">
      <c r="A6192" s="261" t="s">
        <v>557</v>
      </c>
      <c r="B6192" s="89"/>
      <c r="C6192" s="262" t="s">
        <v>777</v>
      </c>
      <c r="D6192" s="84">
        <v>43672</v>
      </c>
      <c r="E6192" s="85" t="s">
        <v>10696</v>
      </c>
      <c r="F6192" s="85" t="s">
        <v>11</v>
      </c>
      <c r="G6192" s="85">
        <v>12389</v>
      </c>
      <c r="H6192" s="89"/>
      <c r="I6192" s="263" t="s">
        <v>12293</v>
      </c>
      <c r="J6192" s="89"/>
      <c r="K6192" s="89"/>
      <c r="L6192" s="89"/>
      <c r="M6192" s="89"/>
      <c r="N6192" s="264">
        <v>5956.67</v>
      </c>
      <c r="O6192" s="264">
        <v>0</v>
      </c>
      <c r="P6192" s="89" t="s">
        <v>670</v>
      </c>
    </row>
    <row r="6193" spans="1:16" ht="63.75" hidden="1">
      <c r="A6193" s="261">
        <v>513</v>
      </c>
      <c r="B6193" s="89"/>
      <c r="C6193" s="262" t="s">
        <v>171</v>
      </c>
      <c r="D6193" s="84">
        <v>43672</v>
      </c>
      <c r="E6193" s="85" t="s">
        <v>10697</v>
      </c>
      <c r="F6193" s="85" t="s">
        <v>15</v>
      </c>
      <c r="G6193" s="85">
        <v>1101333</v>
      </c>
      <c r="H6193" s="89"/>
      <c r="I6193" s="263" t="s">
        <v>12294</v>
      </c>
      <c r="J6193" s="89"/>
      <c r="K6193" s="89"/>
      <c r="L6193" s="89"/>
      <c r="M6193" s="89"/>
      <c r="N6193" s="264">
        <v>50</v>
      </c>
      <c r="O6193" s="264">
        <v>0</v>
      </c>
      <c r="P6193" s="89" t="s">
        <v>670</v>
      </c>
    </row>
    <row r="6194" spans="1:16" ht="63.75" hidden="1">
      <c r="A6194" s="261" t="s">
        <v>557</v>
      </c>
      <c r="B6194" s="89"/>
      <c r="C6194" s="262" t="s">
        <v>777</v>
      </c>
      <c r="D6194" s="84">
        <v>43672</v>
      </c>
      <c r="E6194" s="85" t="s">
        <v>10698</v>
      </c>
      <c r="F6194" s="85" t="s">
        <v>11</v>
      </c>
      <c r="G6194" s="85">
        <v>12390</v>
      </c>
      <c r="H6194" s="89"/>
      <c r="I6194" s="263" t="s">
        <v>12295</v>
      </c>
      <c r="J6194" s="89"/>
      <c r="K6194" s="89"/>
      <c r="L6194" s="89"/>
      <c r="M6194" s="89"/>
      <c r="N6194" s="264">
        <v>17932.72</v>
      </c>
      <c r="O6194" s="264">
        <v>0</v>
      </c>
      <c r="P6194" s="89" t="s">
        <v>670</v>
      </c>
    </row>
    <row r="6195" spans="1:16" ht="76.5" hidden="1">
      <c r="A6195" s="261" t="s">
        <v>556</v>
      </c>
      <c r="B6195" s="89"/>
      <c r="C6195" s="262" t="s">
        <v>616</v>
      </c>
      <c r="D6195" s="84">
        <v>43672</v>
      </c>
      <c r="E6195" s="85" t="s">
        <v>10699</v>
      </c>
      <c r="F6195" s="85" t="s">
        <v>15</v>
      </c>
      <c r="G6195" s="85">
        <v>1101358</v>
      </c>
      <c r="H6195" s="89"/>
      <c r="I6195" s="263" t="s">
        <v>12296</v>
      </c>
      <c r="J6195" s="89"/>
      <c r="K6195" s="89"/>
      <c r="L6195" s="89"/>
      <c r="M6195" s="89"/>
      <c r="N6195" s="264">
        <v>50</v>
      </c>
      <c r="O6195" s="264">
        <v>0</v>
      </c>
      <c r="P6195" s="89" t="s">
        <v>670</v>
      </c>
    </row>
    <row r="6196" spans="1:16" ht="51" hidden="1">
      <c r="A6196" s="261">
        <v>342</v>
      </c>
      <c r="B6196" s="89"/>
      <c r="C6196" s="262" t="s">
        <v>148</v>
      </c>
      <c r="D6196" s="84">
        <v>43672</v>
      </c>
      <c r="E6196" s="85" t="s">
        <v>10700</v>
      </c>
      <c r="F6196" s="85" t="s">
        <v>6</v>
      </c>
      <c r="G6196" s="85">
        <v>1150367</v>
      </c>
      <c r="H6196" s="89"/>
      <c r="I6196" s="263" t="s">
        <v>12297</v>
      </c>
      <c r="J6196" s="89"/>
      <c r="K6196" s="89"/>
      <c r="L6196" s="89"/>
      <c r="M6196" s="89"/>
      <c r="N6196" s="264">
        <v>0</v>
      </c>
      <c r="O6196" s="264">
        <v>728871.34</v>
      </c>
      <c r="P6196" s="89" t="s">
        <v>670</v>
      </c>
    </row>
    <row r="6197" spans="1:16" ht="63.75" hidden="1">
      <c r="A6197" s="261">
        <v>513</v>
      </c>
      <c r="B6197" s="89"/>
      <c r="C6197" s="262" t="s">
        <v>171</v>
      </c>
      <c r="D6197" s="84">
        <v>43672</v>
      </c>
      <c r="E6197" s="85" t="s">
        <v>10701</v>
      </c>
      <c r="F6197" s="85" t="s">
        <v>15</v>
      </c>
      <c r="G6197" s="85">
        <v>1101622</v>
      </c>
      <c r="H6197" s="89"/>
      <c r="I6197" s="263" t="s">
        <v>12298</v>
      </c>
      <c r="J6197" s="89"/>
      <c r="K6197" s="89"/>
      <c r="L6197" s="89"/>
      <c r="M6197" s="89"/>
      <c r="N6197" s="264">
        <v>50</v>
      </c>
      <c r="O6197" s="264">
        <v>0</v>
      </c>
      <c r="P6197" s="89" t="s">
        <v>670</v>
      </c>
    </row>
    <row r="6198" spans="1:16" ht="63.75">
      <c r="A6198" s="261">
        <v>597</v>
      </c>
      <c r="B6198" s="89"/>
      <c r="C6198" s="262" t="s">
        <v>734</v>
      </c>
      <c r="D6198" s="84">
        <v>43672</v>
      </c>
      <c r="E6198" s="85" t="s">
        <v>10702</v>
      </c>
      <c r="F6198" s="85" t="s">
        <v>15</v>
      </c>
      <c r="G6198" s="85">
        <v>1101624</v>
      </c>
      <c r="H6198" s="89"/>
      <c r="I6198" s="263" t="s">
        <v>12299</v>
      </c>
      <c r="J6198" s="89"/>
      <c r="K6198" s="89"/>
      <c r="L6198" s="89"/>
      <c r="M6198" s="89"/>
      <c r="N6198" s="264">
        <v>50</v>
      </c>
      <c r="O6198" s="264">
        <v>0</v>
      </c>
      <c r="P6198" s="89" t="s">
        <v>670</v>
      </c>
    </row>
    <row r="6199" spans="1:16" ht="51" hidden="1">
      <c r="A6199" s="261">
        <v>513</v>
      </c>
      <c r="B6199" s="89"/>
      <c r="C6199" s="262" t="s">
        <v>171</v>
      </c>
      <c r="D6199" s="84">
        <v>43672</v>
      </c>
      <c r="E6199" s="85" t="s">
        <v>10703</v>
      </c>
      <c r="F6199" s="85" t="s">
        <v>15</v>
      </c>
      <c r="G6199" s="85">
        <v>1101626</v>
      </c>
      <c r="H6199" s="89"/>
      <c r="I6199" s="263" t="s">
        <v>12300</v>
      </c>
      <c r="J6199" s="89"/>
      <c r="K6199" s="89"/>
      <c r="L6199" s="89"/>
      <c r="M6199" s="89"/>
      <c r="N6199" s="264">
        <v>50</v>
      </c>
      <c r="O6199" s="264">
        <v>0</v>
      </c>
      <c r="P6199" s="89" t="s">
        <v>670</v>
      </c>
    </row>
    <row r="6200" spans="1:16" ht="63.75" hidden="1">
      <c r="A6200" s="261">
        <v>513</v>
      </c>
      <c r="B6200" s="89"/>
      <c r="C6200" s="262" t="s">
        <v>171</v>
      </c>
      <c r="D6200" s="84">
        <v>43672</v>
      </c>
      <c r="E6200" s="85" t="s">
        <v>10704</v>
      </c>
      <c r="F6200" s="85" t="s">
        <v>15</v>
      </c>
      <c r="G6200" s="85">
        <v>1101630</v>
      </c>
      <c r="H6200" s="89"/>
      <c r="I6200" s="263" t="s">
        <v>12301</v>
      </c>
      <c r="J6200" s="89"/>
      <c r="K6200" s="89"/>
      <c r="L6200" s="89"/>
      <c r="M6200" s="89"/>
      <c r="N6200" s="264">
        <v>50</v>
      </c>
      <c r="O6200" s="264">
        <v>0</v>
      </c>
      <c r="P6200" s="89" t="s">
        <v>670</v>
      </c>
    </row>
    <row r="6201" spans="1:16" ht="63.75" hidden="1">
      <c r="A6201" s="261">
        <v>10</v>
      </c>
      <c r="B6201" s="89"/>
      <c r="C6201" s="262" t="s">
        <v>41</v>
      </c>
      <c r="D6201" s="84">
        <v>43672</v>
      </c>
      <c r="E6201" s="85" t="s">
        <v>10705</v>
      </c>
      <c r="F6201" s="85" t="s">
        <v>6</v>
      </c>
      <c r="G6201" s="85">
        <v>1102304</v>
      </c>
      <c r="H6201" s="89"/>
      <c r="I6201" s="263" t="s">
        <v>12302</v>
      </c>
      <c r="J6201" s="89"/>
      <c r="K6201" s="89"/>
      <c r="L6201" s="89"/>
      <c r="M6201" s="89"/>
      <c r="N6201" s="264">
        <v>0</v>
      </c>
      <c r="O6201" s="264">
        <v>50467.72</v>
      </c>
      <c r="P6201" s="89" t="s">
        <v>670</v>
      </c>
    </row>
    <row r="6202" spans="1:16" ht="63.75" hidden="1">
      <c r="A6202" s="261">
        <v>10</v>
      </c>
      <c r="B6202" s="89"/>
      <c r="C6202" s="262" t="s">
        <v>41</v>
      </c>
      <c r="D6202" s="84">
        <v>43672</v>
      </c>
      <c r="E6202" s="85" t="s">
        <v>10706</v>
      </c>
      <c r="F6202" s="85" t="s">
        <v>6</v>
      </c>
      <c r="G6202" s="85">
        <v>1102306</v>
      </c>
      <c r="H6202" s="89"/>
      <c r="I6202" s="263" t="s">
        <v>12303</v>
      </c>
      <c r="J6202" s="89"/>
      <c r="K6202" s="89"/>
      <c r="L6202" s="89"/>
      <c r="M6202" s="89"/>
      <c r="N6202" s="264">
        <v>0</v>
      </c>
      <c r="O6202" s="264">
        <v>121284.8</v>
      </c>
      <c r="P6202" s="89" t="s">
        <v>670</v>
      </c>
    </row>
    <row r="6203" spans="1:16" ht="89.25" hidden="1">
      <c r="A6203" s="261">
        <v>35</v>
      </c>
      <c r="B6203" s="89"/>
      <c r="C6203" s="262" t="s">
        <v>46</v>
      </c>
      <c r="D6203" s="84">
        <v>43672</v>
      </c>
      <c r="E6203" s="85" t="s">
        <v>10707</v>
      </c>
      <c r="F6203" s="85" t="s">
        <v>671</v>
      </c>
      <c r="G6203" s="85">
        <v>622899</v>
      </c>
      <c r="H6203" s="89"/>
      <c r="I6203" s="263" t="s">
        <v>12304</v>
      </c>
      <c r="J6203" s="89"/>
      <c r="K6203" s="89"/>
      <c r="L6203" s="89"/>
      <c r="M6203" s="89"/>
      <c r="N6203" s="264">
        <v>0</v>
      </c>
      <c r="O6203" s="264">
        <v>141642.79</v>
      </c>
      <c r="P6203" s="89" t="s">
        <v>670</v>
      </c>
    </row>
    <row r="6204" spans="1:16" ht="89.25" hidden="1">
      <c r="A6204" s="261">
        <v>35</v>
      </c>
      <c r="B6204" s="89"/>
      <c r="C6204" s="262" t="s">
        <v>46</v>
      </c>
      <c r="D6204" s="84">
        <v>43672</v>
      </c>
      <c r="E6204" s="85" t="s">
        <v>10708</v>
      </c>
      <c r="F6204" s="85" t="s">
        <v>671</v>
      </c>
      <c r="G6204" s="85">
        <v>622906</v>
      </c>
      <c r="H6204" s="89"/>
      <c r="I6204" s="263" t="s">
        <v>12305</v>
      </c>
      <c r="J6204" s="89"/>
      <c r="K6204" s="89"/>
      <c r="L6204" s="89"/>
      <c r="M6204" s="89"/>
      <c r="N6204" s="264">
        <v>0</v>
      </c>
      <c r="O6204" s="264">
        <v>315746</v>
      </c>
      <c r="P6204" s="89" t="s">
        <v>670</v>
      </c>
    </row>
    <row r="6205" spans="1:16" ht="63.75" hidden="1">
      <c r="A6205" s="261" t="s">
        <v>559</v>
      </c>
      <c r="B6205" s="89"/>
      <c r="C6205" s="262" t="s">
        <v>759</v>
      </c>
      <c r="D6205" s="84">
        <v>43672</v>
      </c>
      <c r="E6205" s="85" t="s">
        <v>10709</v>
      </c>
      <c r="F6205" s="85" t="s">
        <v>6</v>
      </c>
      <c r="G6205" s="85">
        <v>1150820</v>
      </c>
      <c r="H6205" s="89"/>
      <c r="I6205" s="263" t="s">
        <v>12306</v>
      </c>
      <c r="J6205" s="89"/>
      <c r="K6205" s="89"/>
      <c r="L6205" s="89"/>
      <c r="M6205" s="89"/>
      <c r="N6205" s="264">
        <v>0</v>
      </c>
      <c r="O6205" s="264">
        <v>0.03</v>
      </c>
      <c r="P6205" s="89" t="s">
        <v>670</v>
      </c>
    </row>
    <row r="6206" spans="1:16" ht="51" hidden="1">
      <c r="A6206" s="261">
        <v>119</v>
      </c>
      <c r="B6206" s="89"/>
      <c r="C6206" s="262" t="s">
        <v>63</v>
      </c>
      <c r="D6206" s="84">
        <v>43672</v>
      </c>
      <c r="E6206" s="85" t="s">
        <v>10710</v>
      </c>
      <c r="F6206" s="85" t="s">
        <v>11</v>
      </c>
      <c r="G6206" s="85">
        <v>960366</v>
      </c>
      <c r="H6206" s="89"/>
      <c r="I6206" s="263" t="s">
        <v>12307</v>
      </c>
      <c r="J6206" s="89"/>
      <c r="K6206" s="89"/>
      <c r="L6206" s="89"/>
      <c r="M6206" s="89"/>
      <c r="N6206" s="264">
        <v>50</v>
      </c>
      <c r="O6206" s="264">
        <v>0</v>
      </c>
      <c r="P6206" s="89" t="s">
        <v>670</v>
      </c>
    </row>
    <row r="6207" spans="1:16" ht="89.25" hidden="1">
      <c r="A6207" s="261">
        <v>585</v>
      </c>
      <c r="B6207" s="89"/>
      <c r="C6207" s="262" t="s">
        <v>183</v>
      </c>
      <c r="D6207" s="84">
        <v>43672</v>
      </c>
      <c r="E6207" s="85" t="s">
        <v>10711</v>
      </c>
      <c r="F6207" s="85" t="s">
        <v>11</v>
      </c>
      <c r="G6207" s="85">
        <v>960386</v>
      </c>
      <c r="H6207" s="89"/>
      <c r="I6207" s="263" t="s">
        <v>12308</v>
      </c>
      <c r="J6207" s="89"/>
      <c r="K6207" s="89"/>
      <c r="L6207" s="89"/>
      <c r="M6207" s="89"/>
      <c r="N6207" s="264">
        <v>403.7</v>
      </c>
      <c r="O6207" s="264">
        <v>0</v>
      </c>
      <c r="P6207" s="89" t="s">
        <v>670</v>
      </c>
    </row>
    <row r="6208" spans="1:16" ht="51" hidden="1">
      <c r="A6208" s="261">
        <v>117</v>
      </c>
      <c r="B6208" s="89"/>
      <c r="C6208" s="262" t="s">
        <v>62</v>
      </c>
      <c r="D6208" s="84">
        <v>43672</v>
      </c>
      <c r="E6208" s="85" t="s">
        <v>10712</v>
      </c>
      <c r="F6208" s="85" t="s">
        <v>11</v>
      </c>
      <c r="G6208" s="85">
        <v>960401</v>
      </c>
      <c r="H6208" s="89"/>
      <c r="I6208" s="263" t="s">
        <v>12309</v>
      </c>
      <c r="J6208" s="89"/>
      <c r="K6208" s="89"/>
      <c r="L6208" s="89"/>
      <c r="M6208" s="89"/>
      <c r="N6208" s="264">
        <v>50</v>
      </c>
      <c r="O6208" s="264">
        <v>0</v>
      </c>
      <c r="P6208" s="89" t="s">
        <v>670</v>
      </c>
    </row>
    <row r="6209" spans="1:16" ht="51" hidden="1">
      <c r="A6209" s="261">
        <v>117</v>
      </c>
      <c r="B6209" s="89"/>
      <c r="C6209" s="262" t="s">
        <v>62</v>
      </c>
      <c r="D6209" s="84">
        <v>43672</v>
      </c>
      <c r="E6209" s="85" t="s">
        <v>10713</v>
      </c>
      <c r="F6209" s="85" t="s">
        <v>11</v>
      </c>
      <c r="G6209" s="85">
        <v>960402</v>
      </c>
      <c r="H6209" s="89"/>
      <c r="I6209" s="263" t="s">
        <v>12310</v>
      </c>
      <c r="J6209" s="89"/>
      <c r="K6209" s="89"/>
      <c r="L6209" s="89"/>
      <c r="M6209" s="89"/>
      <c r="N6209" s="264">
        <v>50</v>
      </c>
      <c r="O6209" s="264">
        <v>0</v>
      </c>
      <c r="P6209" s="89" t="s">
        <v>670</v>
      </c>
    </row>
    <row r="6210" spans="1:16" ht="89.25" hidden="1">
      <c r="A6210" s="261">
        <v>249</v>
      </c>
      <c r="B6210" s="89"/>
      <c r="C6210" s="262" t="s">
        <v>112</v>
      </c>
      <c r="D6210" s="84">
        <v>43672</v>
      </c>
      <c r="E6210" s="85" t="s">
        <v>10714</v>
      </c>
      <c r="F6210" s="85" t="s">
        <v>11</v>
      </c>
      <c r="G6210" s="85">
        <v>960433</v>
      </c>
      <c r="H6210" s="89"/>
      <c r="I6210" s="263" t="s">
        <v>12311</v>
      </c>
      <c r="J6210" s="89"/>
      <c r="K6210" s="89"/>
      <c r="L6210" s="89"/>
      <c r="M6210" s="89"/>
      <c r="N6210" s="264">
        <v>302.58999999999997</v>
      </c>
      <c r="O6210" s="264">
        <v>0</v>
      </c>
      <c r="P6210" s="89" t="s">
        <v>670</v>
      </c>
    </row>
    <row r="6211" spans="1:16" ht="51" hidden="1">
      <c r="A6211" s="261">
        <v>119</v>
      </c>
      <c r="B6211" s="89"/>
      <c r="C6211" s="262" t="s">
        <v>63</v>
      </c>
      <c r="D6211" s="84">
        <v>43672</v>
      </c>
      <c r="E6211" s="85" t="s">
        <v>10715</v>
      </c>
      <c r="F6211" s="85" t="s">
        <v>11</v>
      </c>
      <c r="G6211" s="85">
        <v>960436</v>
      </c>
      <c r="H6211" s="89"/>
      <c r="I6211" s="263" t="s">
        <v>12312</v>
      </c>
      <c r="J6211" s="89"/>
      <c r="K6211" s="89"/>
      <c r="L6211" s="89"/>
      <c r="M6211" s="89"/>
      <c r="N6211" s="264">
        <v>50</v>
      </c>
      <c r="O6211" s="264">
        <v>0</v>
      </c>
      <c r="P6211" s="89" t="s">
        <v>670</v>
      </c>
    </row>
    <row r="6212" spans="1:16" ht="51" hidden="1">
      <c r="A6212" s="261">
        <v>119</v>
      </c>
      <c r="B6212" s="89"/>
      <c r="C6212" s="262" t="s">
        <v>63</v>
      </c>
      <c r="D6212" s="84">
        <v>43672</v>
      </c>
      <c r="E6212" s="85" t="s">
        <v>10716</v>
      </c>
      <c r="F6212" s="85" t="s">
        <v>11</v>
      </c>
      <c r="G6212" s="85">
        <v>960437</v>
      </c>
      <c r="H6212" s="89"/>
      <c r="I6212" s="263" t="s">
        <v>12313</v>
      </c>
      <c r="J6212" s="89"/>
      <c r="K6212" s="89"/>
      <c r="L6212" s="89"/>
      <c r="M6212" s="89"/>
      <c r="N6212" s="264">
        <v>50</v>
      </c>
      <c r="O6212" s="264">
        <v>0</v>
      </c>
      <c r="P6212" s="89" t="s">
        <v>670</v>
      </c>
    </row>
    <row r="6213" spans="1:16" ht="63.75" hidden="1">
      <c r="A6213" s="261">
        <v>10</v>
      </c>
      <c r="B6213" s="89"/>
      <c r="C6213" s="262" t="s">
        <v>41</v>
      </c>
      <c r="D6213" s="84">
        <v>43672</v>
      </c>
      <c r="E6213" s="85" t="s">
        <v>10717</v>
      </c>
      <c r="F6213" s="85" t="s">
        <v>15</v>
      </c>
      <c r="G6213" s="85">
        <v>1102305</v>
      </c>
      <c r="H6213" s="89"/>
      <c r="I6213" s="263" t="s">
        <v>12314</v>
      </c>
      <c r="J6213" s="89"/>
      <c r="K6213" s="89"/>
      <c r="L6213" s="89"/>
      <c r="M6213" s="89"/>
      <c r="N6213" s="264">
        <v>50</v>
      </c>
      <c r="O6213" s="264">
        <v>0</v>
      </c>
      <c r="P6213" s="89" t="s">
        <v>670</v>
      </c>
    </row>
    <row r="6214" spans="1:16" ht="63.75" hidden="1">
      <c r="A6214" s="261">
        <v>10</v>
      </c>
      <c r="B6214" s="89"/>
      <c r="C6214" s="262" t="s">
        <v>41</v>
      </c>
      <c r="D6214" s="84">
        <v>43672</v>
      </c>
      <c r="E6214" s="85" t="s">
        <v>10718</v>
      </c>
      <c r="F6214" s="85" t="s">
        <v>15</v>
      </c>
      <c r="G6214" s="85">
        <v>1102307</v>
      </c>
      <c r="H6214" s="89"/>
      <c r="I6214" s="263" t="s">
        <v>12315</v>
      </c>
      <c r="J6214" s="89"/>
      <c r="K6214" s="89"/>
      <c r="L6214" s="89"/>
      <c r="M6214" s="89"/>
      <c r="N6214" s="264">
        <v>50</v>
      </c>
      <c r="O6214" s="264">
        <v>0</v>
      </c>
      <c r="P6214" s="89" t="s">
        <v>670</v>
      </c>
    </row>
    <row r="6215" spans="1:16" ht="51" hidden="1">
      <c r="A6215" s="261" t="s">
        <v>557</v>
      </c>
      <c r="B6215" s="89"/>
      <c r="C6215" s="262" t="s">
        <v>777</v>
      </c>
      <c r="D6215" s="84">
        <v>43675</v>
      </c>
      <c r="E6215" s="85" t="s">
        <v>10719</v>
      </c>
      <c r="F6215" s="85" t="s">
        <v>11</v>
      </c>
      <c r="G6215" s="85">
        <v>12425</v>
      </c>
      <c r="H6215" s="89"/>
      <c r="I6215" s="263" t="s">
        <v>12316</v>
      </c>
      <c r="J6215" s="89"/>
      <c r="K6215" s="89"/>
      <c r="L6215" s="89"/>
      <c r="M6215" s="89"/>
      <c r="N6215" s="264">
        <v>334.48</v>
      </c>
      <c r="O6215" s="264">
        <v>0</v>
      </c>
      <c r="P6215" s="89" t="s">
        <v>670</v>
      </c>
    </row>
    <row r="6216" spans="1:16" ht="51" hidden="1">
      <c r="A6216" s="261" t="s">
        <v>557</v>
      </c>
      <c r="B6216" s="89"/>
      <c r="C6216" s="262" t="s">
        <v>777</v>
      </c>
      <c r="D6216" s="84">
        <v>43675</v>
      </c>
      <c r="E6216" s="85" t="s">
        <v>10720</v>
      </c>
      <c r="F6216" s="85" t="s">
        <v>11</v>
      </c>
      <c r="G6216" s="85">
        <v>12424</v>
      </c>
      <c r="H6216" s="89"/>
      <c r="I6216" s="263" t="s">
        <v>12317</v>
      </c>
      <c r="J6216" s="89"/>
      <c r="K6216" s="89"/>
      <c r="L6216" s="89"/>
      <c r="M6216" s="89"/>
      <c r="N6216" s="264">
        <v>3762.15</v>
      </c>
      <c r="O6216" s="264">
        <v>0</v>
      </c>
      <c r="P6216" s="89" t="s">
        <v>670</v>
      </c>
    </row>
    <row r="6217" spans="1:16" ht="51" hidden="1">
      <c r="A6217" s="261" t="s">
        <v>557</v>
      </c>
      <c r="B6217" s="89"/>
      <c r="C6217" s="262" t="s">
        <v>777</v>
      </c>
      <c r="D6217" s="84">
        <v>43675</v>
      </c>
      <c r="E6217" s="85" t="s">
        <v>10721</v>
      </c>
      <c r="F6217" s="85" t="s">
        <v>11</v>
      </c>
      <c r="G6217" s="85">
        <v>12415</v>
      </c>
      <c r="H6217" s="89"/>
      <c r="I6217" s="263" t="s">
        <v>12318</v>
      </c>
      <c r="J6217" s="89"/>
      <c r="K6217" s="89"/>
      <c r="L6217" s="89"/>
      <c r="M6217" s="89"/>
      <c r="N6217" s="264">
        <v>304.23</v>
      </c>
      <c r="O6217" s="264">
        <v>0</v>
      </c>
      <c r="P6217" s="89" t="s">
        <v>670</v>
      </c>
    </row>
    <row r="6218" spans="1:16" ht="63.75" hidden="1">
      <c r="A6218" s="261" t="s">
        <v>557</v>
      </c>
      <c r="B6218" s="89"/>
      <c r="C6218" s="262" t="s">
        <v>777</v>
      </c>
      <c r="D6218" s="84">
        <v>43675</v>
      </c>
      <c r="E6218" s="85" t="s">
        <v>10722</v>
      </c>
      <c r="F6218" s="85" t="s">
        <v>11</v>
      </c>
      <c r="G6218" s="85">
        <v>12414</v>
      </c>
      <c r="H6218" s="89"/>
      <c r="I6218" s="263" t="s">
        <v>12319</v>
      </c>
      <c r="J6218" s="89"/>
      <c r="K6218" s="89"/>
      <c r="L6218" s="89"/>
      <c r="M6218" s="89"/>
      <c r="N6218" s="264">
        <v>2695.08</v>
      </c>
      <c r="O6218" s="264">
        <v>0</v>
      </c>
      <c r="P6218" s="89" t="s">
        <v>670</v>
      </c>
    </row>
    <row r="6219" spans="1:16" ht="63.75" hidden="1">
      <c r="A6219" s="261" t="s">
        <v>557</v>
      </c>
      <c r="B6219" s="89"/>
      <c r="C6219" s="262" t="s">
        <v>777</v>
      </c>
      <c r="D6219" s="84">
        <v>43675</v>
      </c>
      <c r="E6219" s="85" t="s">
        <v>10723</v>
      </c>
      <c r="F6219" s="85" t="s">
        <v>11</v>
      </c>
      <c r="G6219" s="85">
        <v>12393</v>
      </c>
      <c r="H6219" s="89"/>
      <c r="I6219" s="263" t="s">
        <v>12320</v>
      </c>
      <c r="J6219" s="89"/>
      <c r="K6219" s="89"/>
      <c r="L6219" s="89"/>
      <c r="M6219" s="89"/>
      <c r="N6219" s="264">
        <v>333.04</v>
      </c>
      <c r="O6219" s="264">
        <v>0</v>
      </c>
      <c r="P6219" s="89" t="s">
        <v>670</v>
      </c>
    </row>
    <row r="6220" spans="1:16" ht="76.5" hidden="1">
      <c r="A6220" s="261">
        <v>25</v>
      </c>
      <c r="B6220" s="89"/>
      <c r="C6220" s="262" t="s">
        <v>45</v>
      </c>
      <c r="D6220" s="84">
        <v>43675</v>
      </c>
      <c r="E6220" s="85" t="s">
        <v>10724</v>
      </c>
      <c r="F6220" s="85" t="s">
        <v>671</v>
      </c>
      <c r="G6220" s="85">
        <v>632367</v>
      </c>
      <c r="H6220" s="89"/>
      <c r="I6220" s="263" t="s">
        <v>12321</v>
      </c>
      <c r="J6220" s="89"/>
      <c r="K6220" s="89"/>
      <c r="L6220" s="89"/>
      <c r="M6220" s="89"/>
      <c r="N6220" s="264">
        <v>391233.61</v>
      </c>
      <c r="O6220" s="264">
        <v>0</v>
      </c>
      <c r="P6220" s="89" t="s">
        <v>670</v>
      </c>
    </row>
    <row r="6221" spans="1:16" ht="89.25" hidden="1">
      <c r="A6221" s="261">
        <v>25</v>
      </c>
      <c r="B6221" s="89"/>
      <c r="C6221" s="262" t="s">
        <v>45</v>
      </c>
      <c r="D6221" s="84">
        <v>43675</v>
      </c>
      <c r="E6221" s="85" t="s">
        <v>10724</v>
      </c>
      <c r="F6221" s="85" t="s">
        <v>671</v>
      </c>
      <c r="G6221" s="85">
        <v>632366</v>
      </c>
      <c r="H6221" s="89"/>
      <c r="I6221" s="263" t="s">
        <v>12322</v>
      </c>
      <c r="J6221" s="89"/>
      <c r="K6221" s="89"/>
      <c r="L6221" s="89"/>
      <c r="M6221" s="89"/>
      <c r="N6221" s="264">
        <v>32883.29</v>
      </c>
      <c r="O6221" s="264">
        <v>0</v>
      </c>
      <c r="P6221" s="89" t="s">
        <v>670</v>
      </c>
    </row>
    <row r="6222" spans="1:16" ht="76.5" hidden="1">
      <c r="A6222" s="261">
        <v>25</v>
      </c>
      <c r="B6222" s="89"/>
      <c r="C6222" s="262" t="s">
        <v>45</v>
      </c>
      <c r="D6222" s="84">
        <v>43675</v>
      </c>
      <c r="E6222" s="85" t="s">
        <v>10724</v>
      </c>
      <c r="F6222" s="85" t="s">
        <v>671</v>
      </c>
      <c r="G6222" s="85">
        <v>632365</v>
      </c>
      <c r="H6222" s="89"/>
      <c r="I6222" s="263" t="s">
        <v>12323</v>
      </c>
      <c r="J6222" s="89"/>
      <c r="K6222" s="89"/>
      <c r="L6222" s="89"/>
      <c r="M6222" s="89"/>
      <c r="N6222" s="264">
        <v>334521.63</v>
      </c>
      <c r="O6222" s="264">
        <v>0</v>
      </c>
      <c r="P6222" s="89" t="s">
        <v>670</v>
      </c>
    </row>
    <row r="6223" spans="1:16" ht="76.5" hidden="1">
      <c r="A6223" s="261">
        <v>25</v>
      </c>
      <c r="B6223" s="89"/>
      <c r="C6223" s="262" t="s">
        <v>45</v>
      </c>
      <c r="D6223" s="84">
        <v>43675</v>
      </c>
      <c r="E6223" s="85" t="s">
        <v>10724</v>
      </c>
      <c r="F6223" s="85" t="s">
        <v>671</v>
      </c>
      <c r="G6223" s="85">
        <v>632364</v>
      </c>
      <c r="H6223" s="89"/>
      <c r="I6223" s="263" t="s">
        <v>12324</v>
      </c>
      <c r="J6223" s="89"/>
      <c r="K6223" s="89"/>
      <c r="L6223" s="89"/>
      <c r="M6223" s="89"/>
      <c r="N6223" s="264">
        <v>443444.59</v>
      </c>
      <c r="O6223" s="264">
        <v>0</v>
      </c>
      <c r="P6223" s="89" t="s">
        <v>670</v>
      </c>
    </row>
    <row r="6224" spans="1:16" ht="76.5" hidden="1">
      <c r="A6224" s="261">
        <v>25</v>
      </c>
      <c r="B6224" s="89"/>
      <c r="C6224" s="262" t="s">
        <v>45</v>
      </c>
      <c r="D6224" s="84">
        <v>43675</v>
      </c>
      <c r="E6224" s="85" t="s">
        <v>10724</v>
      </c>
      <c r="F6224" s="85" t="s">
        <v>671</v>
      </c>
      <c r="G6224" s="85">
        <v>632361</v>
      </c>
      <c r="H6224" s="89"/>
      <c r="I6224" s="263" t="s">
        <v>12325</v>
      </c>
      <c r="J6224" s="89"/>
      <c r="K6224" s="89"/>
      <c r="L6224" s="89"/>
      <c r="M6224" s="89"/>
      <c r="N6224" s="264">
        <v>168816.77</v>
      </c>
      <c r="O6224" s="264">
        <v>0</v>
      </c>
      <c r="P6224" s="89" t="s">
        <v>670</v>
      </c>
    </row>
    <row r="6225" spans="1:16" ht="76.5" hidden="1">
      <c r="A6225" s="261">
        <v>25</v>
      </c>
      <c r="B6225" s="89"/>
      <c r="C6225" s="262" t="s">
        <v>45</v>
      </c>
      <c r="D6225" s="84">
        <v>43675</v>
      </c>
      <c r="E6225" s="85" t="s">
        <v>10724</v>
      </c>
      <c r="F6225" s="85" t="s">
        <v>671</v>
      </c>
      <c r="G6225" s="85">
        <v>632362</v>
      </c>
      <c r="H6225" s="89"/>
      <c r="I6225" s="263" t="s">
        <v>12326</v>
      </c>
      <c r="J6225" s="89"/>
      <c r="K6225" s="89"/>
      <c r="L6225" s="89"/>
      <c r="M6225" s="89"/>
      <c r="N6225" s="264">
        <v>368434.02</v>
      </c>
      <c r="O6225" s="264">
        <v>0</v>
      </c>
      <c r="P6225" s="89" t="s">
        <v>670</v>
      </c>
    </row>
    <row r="6226" spans="1:16" ht="89.25" hidden="1">
      <c r="A6226" s="261">
        <v>25</v>
      </c>
      <c r="B6226" s="89"/>
      <c r="C6226" s="262" t="s">
        <v>45</v>
      </c>
      <c r="D6226" s="84">
        <v>43675</v>
      </c>
      <c r="E6226" s="85" t="s">
        <v>10724</v>
      </c>
      <c r="F6226" s="85" t="s">
        <v>671</v>
      </c>
      <c r="G6226" s="85">
        <v>632363</v>
      </c>
      <c r="H6226" s="89"/>
      <c r="I6226" s="263" t="s">
        <v>12327</v>
      </c>
      <c r="J6226" s="89"/>
      <c r="K6226" s="89"/>
      <c r="L6226" s="89"/>
      <c r="M6226" s="89"/>
      <c r="N6226" s="264">
        <v>1074076.1499999999</v>
      </c>
      <c r="O6226" s="264">
        <v>0</v>
      </c>
      <c r="P6226" s="89" t="s">
        <v>670</v>
      </c>
    </row>
    <row r="6227" spans="1:16" ht="76.5" hidden="1">
      <c r="A6227" s="261">
        <v>25</v>
      </c>
      <c r="B6227" s="89"/>
      <c r="C6227" s="262" t="s">
        <v>45</v>
      </c>
      <c r="D6227" s="84">
        <v>43675</v>
      </c>
      <c r="E6227" s="85" t="s">
        <v>10724</v>
      </c>
      <c r="F6227" s="85" t="s">
        <v>671</v>
      </c>
      <c r="G6227" s="85">
        <v>632360</v>
      </c>
      <c r="H6227" s="89"/>
      <c r="I6227" s="263" t="s">
        <v>12328</v>
      </c>
      <c r="J6227" s="89"/>
      <c r="K6227" s="89"/>
      <c r="L6227" s="89"/>
      <c r="M6227" s="89"/>
      <c r="N6227" s="264">
        <v>212681.96</v>
      </c>
      <c r="O6227" s="264">
        <v>0</v>
      </c>
      <c r="P6227" s="89" t="s">
        <v>670</v>
      </c>
    </row>
    <row r="6228" spans="1:16" ht="76.5" hidden="1">
      <c r="A6228" s="261">
        <v>25</v>
      </c>
      <c r="B6228" s="89"/>
      <c r="C6228" s="262" t="s">
        <v>45</v>
      </c>
      <c r="D6228" s="84">
        <v>43675</v>
      </c>
      <c r="E6228" s="85" t="s">
        <v>10724</v>
      </c>
      <c r="F6228" s="85" t="s">
        <v>671</v>
      </c>
      <c r="G6228" s="85">
        <v>632352</v>
      </c>
      <c r="H6228" s="89"/>
      <c r="I6228" s="263" t="s">
        <v>12329</v>
      </c>
      <c r="J6228" s="89"/>
      <c r="K6228" s="89"/>
      <c r="L6228" s="89"/>
      <c r="M6228" s="89"/>
      <c r="N6228" s="264">
        <v>580875.30000000005</v>
      </c>
      <c r="O6228" s="264">
        <v>0</v>
      </c>
      <c r="P6228" s="89" t="s">
        <v>670</v>
      </c>
    </row>
    <row r="6229" spans="1:16" ht="76.5" hidden="1">
      <c r="A6229" s="261">
        <v>25</v>
      </c>
      <c r="B6229" s="89"/>
      <c r="C6229" s="262" t="s">
        <v>45</v>
      </c>
      <c r="D6229" s="84">
        <v>43675</v>
      </c>
      <c r="E6229" s="85" t="s">
        <v>10724</v>
      </c>
      <c r="F6229" s="85" t="s">
        <v>671</v>
      </c>
      <c r="G6229" s="85">
        <v>632350</v>
      </c>
      <c r="H6229" s="89"/>
      <c r="I6229" s="263" t="s">
        <v>12330</v>
      </c>
      <c r="J6229" s="89"/>
      <c r="K6229" s="89"/>
      <c r="L6229" s="89"/>
      <c r="M6229" s="89"/>
      <c r="N6229" s="264">
        <v>1236001.93</v>
      </c>
      <c r="O6229" s="264">
        <v>0</v>
      </c>
      <c r="P6229" s="89" t="s">
        <v>670</v>
      </c>
    </row>
    <row r="6230" spans="1:16" ht="76.5" hidden="1">
      <c r="A6230" s="261">
        <v>25</v>
      </c>
      <c r="B6230" s="89"/>
      <c r="C6230" s="262" t="s">
        <v>45</v>
      </c>
      <c r="D6230" s="84">
        <v>43675</v>
      </c>
      <c r="E6230" s="85" t="s">
        <v>10724</v>
      </c>
      <c r="F6230" s="85" t="s">
        <v>671</v>
      </c>
      <c r="G6230" s="85">
        <v>632351</v>
      </c>
      <c r="H6230" s="89"/>
      <c r="I6230" s="263" t="s">
        <v>12331</v>
      </c>
      <c r="J6230" s="89"/>
      <c r="K6230" s="89"/>
      <c r="L6230" s="89"/>
      <c r="M6230" s="89"/>
      <c r="N6230" s="264">
        <v>200246.77</v>
      </c>
      <c r="O6230" s="264">
        <v>0</v>
      </c>
      <c r="P6230" s="89" t="s">
        <v>670</v>
      </c>
    </row>
    <row r="6231" spans="1:16" ht="76.5" hidden="1">
      <c r="A6231" s="261">
        <v>25</v>
      </c>
      <c r="B6231" s="89"/>
      <c r="C6231" s="262" t="s">
        <v>45</v>
      </c>
      <c r="D6231" s="84">
        <v>43675</v>
      </c>
      <c r="E6231" s="85" t="s">
        <v>10724</v>
      </c>
      <c r="F6231" s="85" t="s">
        <v>671</v>
      </c>
      <c r="G6231" s="85">
        <v>632358</v>
      </c>
      <c r="H6231" s="89"/>
      <c r="I6231" s="263" t="s">
        <v>12332</v>
      </c>
      <c r="J6231" s="89"/>
      <c r="K6231" s="89"/>
      <c r="L6231" s="89"/>
      <c r="M6231" s="89"/>
      <c r="N6231" s="264">
        <v>187001.25</v>
      </c>
      <c r="O6231" s="264">
        <v>0</v>
      </c>
      <c r="P6231" s="89" t="s">
        <v>670</v>
      </c>
    </row>
    <row r="6232" spans="1:16" ht="76.5" hidden="1">
      <c r="A6232" s="261">
        <v>25</v>
      </c>
      <c r="B6232" s="89"/>
      <c r="C6232" s="262" t="s">
        <v>45</v>
      </c>
      <c r="D6232" s="84">
        <v>43675</v>
      </c>
      <c r="E6232" s="85" t="s">
        <v>10724</v>
      </c>
      <c r="F6232" s="85" t="s">
        <v>671</v>
      </c>
      <c r="G6232" s="85">
        <v>632359</v>
      </c>
      <c r="H6232" s="89"/>
      <c r="I6232" s="263" t="s">
        <v>12333</v>
      </c>
      <c r="J6232" s="89"/>
      <c r="K6232" s="89"/>
      <c r="L6232" s="89"/>
      <c r="M6232" s="89"/>
      <c r="N6232" s="264">
        <v>10221.18</v>
      </c>
      <c r="O6232" s="264">
        <v>0</v>
      </c>
      <c r="P6232" s="89" t="s">
        <v>670</v>
      </c>
    </row>
    <row r="6233" spans="1:16" ht="76.5" hidden="1">
      <c r="A6233" s="261">
        <v>25</v>
      </c>
      <c r="B6233" s="89"/>
      <c r="C6233" s="262" t="s">
        <v>45</v>
      </c>
      <c r="D6233" s="84">
        <v>43675</v>
      </c>
      <c r="E6233" s="85" t="s">
        <v>10724</v>
      </c>
      <c r="F6233" s="85" t="s">
        <v>671</v>
      </c>
      <c r="G6233" s="85">
        <v>632355</v>
      </c>
      <c r="H6233" s="89"/>
      <c r="I6233" s="263" t="s">
        <v>12334</v>
      </c>
      <c r="J6233" s="89"/>
      <c r="K6233" s="89"/>
      <c r="L6233" s="89"/>
      <c r="M6233" s="89"/>
      <c r="N6233" s="264">
        <v>773882.31</v>
      </c>
      <c r="O6233" s="264">
        <v>0</v>
      </c>
      <c r="P6233" s="89" t="s">
        <v>670</v>
      </c>
    </row>
    <row r="6234" spans="1:16" ht="76.5" hidden="1">
      <c r="A6234" s="261">
        <v>25</v>
      </c>
      <c r="B6234" s="89"/>
      <c r="C6234" s="262" t="s">
        <v>45</v>
      </c>
      <c r="D6234" s="84">
        <v>43675</v>
      </c>
      <c r="E6234" s="85" t="s">
        <v>10724</v>
      </c>
      <c r="F6234" s="85" t="s">
        <v>671</v>
      </c>
      <c r="G6234" s="85">
        <v>632356</v>
      </c>
      <c r="H6234" s="89"/>
      <c r="I6234" s="263" t="s">
        <v>12335</v>
      </c>
      <c r="J6234" s="89"/>
      <c r="K6234" s="89"/>
      <c r="L6234" s="89"/>
      <c r="M6234" s="89"/>
      <c r="N6234" s="264">
        <v>636630.16</v>
      </c>
      <c r="O6234" s="264">
        <v>0</v>
      </c>
      <c r="P6234" s="89" t="s">
        <v>670</v>
      </c>
    </row>
    <row r="6235" spans="1:16" ht="76.5" hidden="1">
      <c r="A6235" s="261">
        <v>25</v>
      </c>
      <c r="B6235" s="89"/>
      <c r="C6235" s="262" t="s">
        <v>45</v>
      </c>
      <c r="D6235" s="84">
        <v>43675</v>
      </c>
      <c r="E6235" s="85" t="s">
        <v>10724</v>
      </c>
      <c r="F6235" s="85" t="s">
        <v>671</v>
      </c>
      <c r="G6235" s="85">
        <v>632357</v>
      </c>
      <c r="H6235" s="89"/>
      <c r="I6235" s="263" t="s">
        <v>12336</v>
      </c>
      <c r="J6235" s="89"/>
      <c r="K6235" s="89"/>
      <c r="L6235" s="89"/>
      <c r="M6235" s="89"/>
      <c r="N6235" s="264">
        <v>104651.06</v>
      </c>
      <c r="O6235" s="264">
        <v>0</v>
      </c>
      <c r="P6235" s="89" t="s">
        <v>670</v>
      </c>
    </row>
    <row r="6236" spans="1:16" ht="76.5" hidden="1">
      <c r="A6236" s="261">
        <v>25</v>
      </c>
      <c r="B6236" s="89"/>
      <c r="C6236" s="262" t="s">
        <v>45</v>
      </c>
      <c r="D6236" s="84">
        <v>43675</v>
      </c>
      <c r="E6236" s="85" t="s">
        <v>10724</v>
      </c>
      <c r="F6236" s="85" t="s">
        <v>671</v>
      </c>
      <c r="G6236" s="85">
        <v>632353</v>
      </c>
      <c r="H6236" s="89"/>
      <c r="I6236" s="263" t="s">
        <v>12337</v>
      </c>
      <c r="J6236" s="89"/>
      <c r="K6236" s="89"/>
      <c r="L6236" s="89"/>
      <c r="M6236" s="89"/>
      <c r="N6236" s="264">
        <v>134597.49</v>
      </c>
      <c r="O6236" s="264">
        <v>0</v>
      </c>
      <c r="P6236" s="89" t="s">
        <v>670</v>
      </c>
    </row>
    <row r="6237" spans="1:16" ht="89.25">
      <c r="A6237" s="261">
        <v>597</v>
      </c>
      <c r="B6237" s="89"/>
      <c r="C6237" s="262" t="s">
        <v>734</v>
      </c>
      <c r="D6237" s="84">
        <v>43675</v>
      </c>
      <c r="E6237" s="85" t="s">
        <v>10725</v>
      </c>
      <c r="F6237" s="85" t="s">
        <v>11</v>
      </c>
      <c r="G6237" s="85">
        <v>960455</v>
      </c>
      <c r="H6237" s="89"/>
      <c r="I6237" s="263" t="s">
        <v>12338</v>
      </c>
      <c r="J6237" s="89"/>
      <c r="K6237" s="89"/>
      <c r="L6237" s="89"/>
      <c r="M6237" s="89"/>
      <c r="N6237" s="264">
        <v>490</v>
      </c>
      <c r="O6237" s="264">
        <v>0</v>
      </c>
      <c r="P6237" s="89" t="s">
        <v>670</v>
      </c>
    </row>
    <row r="6238" spans="1:16" ht="76.5" hidden="1">
      <c r="A6238" s="261" t="s">
        <v>557</v>
      </c>
      <c r="B6238" s="89"/>
      <c r="C6238" s="262" t="s">
        <v>777</v>
      </c>
      <c r="D6238" s="84">
        <v>43675</v>
      </c>
      <c r="E6238" s="85" t="s">
        <v>10726</v>
      </c>
      <c r="F6238" s="85" t="s">
        <v>6</v>
      </c>
      <c r="G6238" s="85">
        <v>1151324</v>
      </c>
      <c r="H6238" s="89"/>
      <c r="I6238" s="263" t="s">
        <v>12339</v>
      </c>
      <c r="J6238" s="89"/>
      <c r="K6238" s="89"/>
      <c r="L6238" s="89"/>
      <c r="M6238" s="89"/>
      <c r="N6238" s="264">
        <v>0</v>
      </c>
      <c r="O6238" s="264">
        <v>105000</v>
      </c>
      <c r="P6238" s="89" t="s">
        <v>670</v>
      </c>
    </row>
    <row r="6239" spans="1:16" ht="51" hidden="1">
      <c r="A6239" s="261" t="s">
        <v>559</v>
      </c>
      <c r="B6239" s="89"/>
      <c r="C6239" s="262" t="s">
        <v>759</v>
      </c>
      <c r="D6239" s="84">
        <v>43675</v>
      </c>
      <c r="E6239" s="85" t="s">
        <v>10727</v>
      </c>
      <c r="F6239" s="85" t="s">
        <v>628</v>
      </c>
      <c r="G6239" s="85">
        <v>637030</v>
      </c>
      <c r="H6239" s="89"/>
      <c r="I6239" s="263" t="s">
        <v>12340</v>
      </c>
      <c r="J6239" s="89"/>
      <c r="K6239" s="89"/>
      <c r="L6239" s="89"/>
      <c r="M6239" s="89"/>
      <c r="N6239" s="264">
        <v>0</v>
      </c>
      <c r="O6239" s="264">
        <v>783273.18</v>
      </c>
      <c r="P6239" s="89" t="s">
        <v>670</v>
      </c>
    </row>
    <row r="6240" spans="1:16" ht="38.25" hidden="1">
      <c r="A6240" s="261" t="s">
        <v>711</v>
      </c>
      <c r="B6240" s="89"/>
      <c r="C6240" s="262" t="s">
        <v>1405</v>
      </c>
      <c r="D6240" s="84">
        <v>43675</v>
      </c>
      <c r="E6240" s="85" t="s">
        <v>10728</v>
      </c>
      <c r="F6240" s="85" t="s">
        <v>13</v>
      </c>
      <c r="G6240" s="85">
        <v>397636</v>
      </c>
      <c r="H6240" s="89"/>
      <c r="I6240" s="263" t="s">
        <v>720</v>
      </c>
      <c r="J6240" s="89"/>
      <c r="K6240" s="89"/>
      <c r="L6240" s="89"/>
      <c r="M6240" s="89"/>
      <c r="N6240" s="264">
        <v>4107.91</v>
      </c>
      <c r="O6240" s="264">
        <v>0</v>
      </c>
      <c r="P6240" s="89" t="s">
        <v>670</v>
      </c>
    </row>
    <row r="6241" spans="1:16" ht="38.25" hidden="1">
      <c r="A6241" s="261" t="s">
        <v>711</v>
      </c>
      <c r="B6241" s="89"/>
      <c r="C6241" s="262" t="s">
        <v>1405</v>
      </c>
      <c r="D6241" s="84">
        <v>43675</v>
      </c>
      <c r="E6241" s="85" t="s">
        <v>10729</v>
      </c>
      <c r="F6241" s="85" t="s">
        <v>13</v>
      </c>
      <c r="G6241" s="85">
        <v>397638</v>
      </c>
      <c r="H6241" s="89"/>
      <c r="I6241" s="263" t="s">
        <v>720</v>
      </c>
      <c r="J6241" s="89"/>
      <c r="K6241" s="89"/>
      <c r="L6241" s="89"/>
      <c r="M6241" s="89"/>
      <c r="N6241" s="264">
        <v>1148.71</v>
      </c>
      <c r="O6241" s="264">
        <v>0</v>
      </c>
      <c r="P6241" s="89" t="s">
        <v>670</v>
      </c>
    </row>
    <row r="6242" spans="1:16" ht="38.25" hidden="1">
      <c r="A6242" s="261" t="s">
        <v>711</v>
      </c>
      <c r="B6242" s="89"/>
      <c r="C6242" s="262" t="s">
        <v>1405</v>
      </c>
      <c r="D6242" s="84">
        <v>43675</v>
      </c>
      <c r="E6242" s="85" t="s">
        <v>10730</v>
      </c>
      <c r="F6242" s="85" t="s">
        <v>13</v>
      </c>
      <c r="G6242" s="85">
        <v>397640</v>
      </c>
      <c r="H6242" s="89"/>
      <c r="I6242" s="263" t="s">
        <v>720</v>
      </c>
      <c r="J6242" s="89"/>
      <c r="K6242" s="89"/>
      <c r="L6242" s="89"/>
      <c r="M6242" s="89"/>
      <c r="N6242" s="264">
        <v>3932.08</v>
      </c>
      <c r="O6242" s="264">
        <v>0</v>
      </c>
      <c r="P6242" s="89" t="s">
        <v>670</v>
      </c>
    </row>
    <row r="6243" spans="1:16" ht="38.25" hidden="1">
      <c r="A6243" s="261" t="s">
        <v>711</v>
      </c>
      <c r="B6243" s="89"/>
      <c r="C6243" s="262" t="s">
        <v>1405</v>
      </c>
      <c r="D6243" s="84">
        <v>43675</v>
      </c>
      <c r="E6243" s="85" t="s">
        <v>10731</v>
      </c>
      <c r="F6243" s="85" t="s">
        <v>13</v>
      </c>
      <c r="G6243" s="85">
        <v>397642</v>
      </c>
      <c r="H6243" s="89"/>
      <c r="I6243" s="263" t="s">
        <v>720</v>
      </c>
      <c r="J6243" s="89"/>
      <c r="K6243" s="89"/>
      <c r="L6243" s="89"/>
      <c r="M6243" s="89"/>
      <c r="N6243" s="264">
        <v>8926.99</v>
      </c>
      <c r="O6243" s="264">
        <v>0</v>
      </c>
      <c r="P6243" s="89" t="s">
        <v>670</v>
      </c>
    </row>
    <row r="6244" spans="1:16" ht="38.25" hidden="1">
      <c r="A6244" s="261" t="s">
        <v>711</v>
      </c>
      <c r="B6244" s="89"/>
      <c r="C6244" s="262" t="s">
        <v>1405</v>
      </c>
      <c r="D6244" s="84">
        <v>43675</v>
      </c>
      <c r="E6244" s="85" t="s">
        <v>10732</v>
      </c>
      <c r="F6244" s="85" t="s">
        <v>13</v>
      </c>
      <c r="G6244" s="85">
        <v>397644</v>
      </c>
      <c r="H6244" s="89"/>
      <c r="I6244" s="263" t="s">
        <v>720</v>
      </c>
      <c r="J6244" s="89"/>
      <c r="K6244" s="89"/>
      <c r="L6244" s="89"/>
      <c r="M6244" s="89"/>
      <c r="N6244" s="264">
        <v>30557.94</v>
      </c>
      <c r="O6244" s="264">
        <v>0</v>
      </c>
      <c r="P6244" s="89" t="s">
        <v>670</v>
      </c>
    </row>
    <row r="6245" spans="1:16" ht="38.25" hidden="1">
      <c r="A6245" s="261" t="s">
        <v>711</v>
      </c>
      <c r="B6245" s="89"/>
      <c r="C6245" s="262" t="s">
        <v>1405</v>
      </c>
      <c r="D6245" s="84">
        <v>43675</v>
      </c>
      <c r="E6245" s="85" t="s">
        <v>10733</v>
      </c>
      <c r="F6245" s="85" t="s">
        <v>13</v>
      </c>
      <c r="G6245" s="85">
        <v>397646</v>
      </c>
      <c r="H6245" s="89"/>
      <c r="I6245" s="263" t="s">
        <v>720</v>
      </c>
      <c r="J6245" s="89"/>
      <c r="K6245" s="89"/>
      <c r="L6245" s="89"/>
      <c r="M6245" s="89"/>
      <c r="N6245" s="264">
        <v>1702.17</v>
      </c>
      <c r="O6245" s="264">
        <v>0</v>
      </c>
      <c r="P6245" s="89" t="s">
        <v>670</v>
      </c>
    </row>
    <row r="6246" spans="1:16" ht="38.25" hidden="1">
      <c r="A6246" s="261" t="s">
        <v>711</v>
      </c>
      <c r="B6246" s="89"/>
      <c r="C6246" s="262" t="s">
        <v>1405</v>
      </c>
      <c r="D6246" s="84">
        <v>43675</v>
      </c>
      <c r="E6246" s="85" t="s">
        <v>10734</v>
      </c>
      <c r="F6246" s="85" t="s">
        <v>13</v>
      </c>
      <c r="G6246" s="85">
        <v>397648</v>
      </c>
      <c r="H6246" s="89"/>
      <c r="I6246" s="263" t="s">
        <v>720</v>
      </c>
      <c r="J6246" s="89"/>
      <c r="K6246" s="89"/>
      <c r="L6246" s="89"/>
      <c r="M6246" s="89"/>
      <c r="N6246" s="264">
        <v>7875.49</v>
      </c>
      <c r="O6246" s="264">
        <v>0</v>
      </c>
      <c r="P6246" s="89" t="s">
        <v>670</v>
      </c>
    </row>
    <row r="6247" spans="1:16" ht="38.25" hidden="1">
      <c r="A6247" s="261" t="s">
        <v>711</v>
      </c>
      <c r="B6247" s="89"/>
      <c r="C6247" s="262" t="s">
        <v>1405</v>
      </c>
      <c r="D6247" s="84">
        <v>43675</v>
      </c>
      <c r="E6247" s="85" t="s">
        <v>10735</v>
      </c>
      <c r="F6247" s="85" t="s">
        <v>13</v>
      </c>
      <c r="G6247" s="85">
        <v>397651</v>
      </c>
      <c r="H6247" s="89"/>
      <c r="I6247" s="263" t="s">
        <v>720</v>
      </c>
      <c r="J6247" s="89"/>
      <c r="K6247" s="89"/>
      <c r="L6247" s="89"/>
      <c r="M6247" s="89"/>
      <c r="N6247" s="264">
        <v>4583686.33</v>
      </c>
      <c r="O6247" s="264">
        <v>0</v>
      </c>
      <c r="P6247" s="89" t="s">
        <v>670</v>
      </c>
    </row>
    <row r="6248" spans="1:16" ht="38.25" hidden="1">
      <c r="A6248" s="261" t="s">
        <v>711</v>
      </c>
      <c r="B6248" s="89"/>
      <c r="C6248" s="262" t="s">
        <v>1405</v>
      </c>
      <c r="D6248" s="84">
        <v>43675</v>
      </c>
      <c r="E6248" s="85" t="s">
        <v>10736</v>
      </c>
      <c r="F6248" s="85" t="s">
        <v>13</v>
      </c>
      <c r="G6248" s="85">
        <v>397653</v>
      </c>
      <c r="H6248" s="89"/>
      <c r="I6248" s="263" t="s">
        <v>720</v>
      </c>
      <c r="J6248" s="89"/>
      <c r="K6248" s="89"/>
      <c r="L6248" s="89"/>
      <c r="M6248" s="89"/>
      <c r="N6248" s="264">
        <v>4583686.33</v>
      </c>
      <c r="O6248" s="264">
        <v>0</v>
      </c>
      <c r="P6248" s="89" t="s">
        <v>670</v>
      </c>
    </row>
    <row r="6249" spans="1:16" ht="38.25" hidden="1">
      <c r="A6249" s="261" t="s">
        <v>711</v>
      </c>
      <c r="B6249" s="89"/>
      <c r="C6249" s="262" t="s">
        <v>1405</v>
      </c>
      <c r="D6249" s="84">
        <v>43675</v>
      </c>
      <c r="E6249" s="85" t="s">
        <v>10737</v>
      </c>
      <c r="F6249" s="85" t="s">
        <v>13</v>
      </c>
      <c r="G6249" s="85">
        <v>397765</v>
      </c>
      <c r="H6249" s="89"/>
      <c r="I6249" s="263" t="s">
        <v>720</v>
      </c>
      <c r="J6249" s="89"/>
      <c r="K6249" s="89"/>
      <c r="L6249" s="89"/>
      <c r="M6249" s="89"/>
      <c r="N6249" s="264">
        <v>3932.08</v>
      </c>
      <c r="O6249" s="264">
        <v>0</v>
      </c>
      <c r="P6249" s="89" t="s">
        <v>670</v>
      </c>
    </row>
    <row r="6250" spans="1:16" ht="38.25" hidden="1">
      <c r="A6250" s="261" t="s">
        <v>711</v>
      </c>
      <c r="B6250" s="89"/>
      <c r="C6250" s="262" t="s">
        <v>1405</v>
      </c>
      <c r="D6250" s="84">
        <v>43675</v>
      </c>
      <c r="E6250" s="85" t="s">
        <v>10738</v>
      </c>
      <c r="F6250" s="85" t="s">
        <v>13</v>
      </c>
      <c r="G6250" s="85">
        <v>397767</v>
      </c>
      <c r="H6250" s="89"/>
      <c r="I6250" s="263" t="s">
        <v>720</v>
      </c>
      <c r="J6250" s="89"/>
      <c r="K6250" s="89"/>
      <c r="L6250" s="89"/>
      <c r="M6250" s="89"/>
      <c r="N6250" s="264">
        <v>3932.08</v>
      </c>
      <c r="O6250" s="264">
        <v>0</v>
      </c>
      <c r="P6250" s="89" t="s">
        <v>670</v>
      </c>
    </row>
    <row r="6251" spans="1:16" ht="38.25" hidden="1">
      <c r="A6251" s="261" t="s">
        <v>711</v>
      </c>
      <c r="B6251" s="89"/>
      <c r="C6251" s="262" t="s">
        <v>1405</v>
      </c>
      <c r="D6251" s="84">
        <v>43675</v>
      </c>
      <c r="E6251" s="85" t="s">
        <v>10739</v>
      </c>
      <c r="F6251" s="85" t="s">
        <v>13</v>
      </c>
      <c r="G6251" s="85">
        <v>397769</v>
      </c>
      <c r="H6251" s="89"/>
      <c r="I6251" s="263" t="s">
        <v>720</v>
      </c>
      <c r="J6251" s="89"/>
      <c r="K6251" s="89"/>
      <c r="L6251" s="89"/>
      <c r="M6251" s="89"/>
      <c r="N6251" s="264">
        <v>3932.08</v>
      </c>
      <c r="O6251" s="264">
        <v>0</v>
      </c>
      <c r="P6251" s="89" t="s">
        <v>670</v>
      </c>
    </row>
    <row r="6252" spans="1:16" ht="38.25" hidden="1">
      <c r="A6252" s="261" t="s">
        <v>711</v>
      </c>
      <c r="B6252" s="89"/>
      <c r="C6252" s="262" t="s">
        <v>1405</v>
      </c>
      <c r="D6252" s="84">
        <v>43675</v>
      </c>
      <c r="E6252" s="85" t="s">
        <v>10740</v>
      </c>
      <c r="F6252" s="85" t="s">
        <v>13</v>
      </c>
      <c r="G6252" s="85">
        <v>397771</v>
      </c>
      <c r="H6252" s="89"/>
      <c r="I6252" s="263" t="s">
        <v>720</v>
      </c>
      <c r="J6252" s="89"/>
      <c r="K6252" s="89"/>
      <c r="L6252" s="89"/>
      <c r="M6252" s="89"/>
      <c r="N6252" s="264">
        <v>31924.66</v>
      </c>
      <c r="O6252" s="264">
        <v>0</v>
      </c>
      <c r="P6252" s="89" t="s">
        <v>670</v>
      </c>
    </row>
    <row r="6253" spans="1:16" ht="38.25" hidden="1">
      <c r="A6253" s="261" t="s">
        <v>711</v>
      </c>
      <c r="B6253" s="89"/>
      <c r="C6253" s="262" t="s">
        <v>1405</v>
      </c>
      <c r="D6253" s="84">
        <v>43675</v>
      </c>
      <c r="E6253" s="85" t="s">
        <v>10741</v>
      </c>
      <c r="F6253" s="85" t="s">
        <v>13</v>
      </c>
      <c r="G6253" s="85">
        <v>397773</v>
      </c>
      <c r="H6253" s="89"/>
      <c r="I6253" s="263" t="s">
        <v>720</v>
      </c>
      <c r="J6253" s="89"/>
      <c r="K6253" s="89"/>
      <c r="L6253" s="89"/>
      <c r="M6253" s="89"/>
      <c r="N6253" s="264">
        <v>17329.32</v>
      </c>
      <c r="O6253" s="264">
        <v>0</v>
      </c>
      <c r="P6253" s="89" t="s">
        <v>670</v>
      </c>
    </row>
    <row r="6254" spans="1:16" ht="38.25" hidden="1">
      <c r="A6254" s="261" t="s">
        <v>711</v>
      </c>
      <c r="B6254" s="89"/>
      <c r="C6254" s="262" t="s">
        <v>1405</v>
      </c>
      <c r="D6254" s="84">
        <v>43675</v>
      </c>
      <c r="E6254" s="85" t="s">
        <v>10742</v>
      </c>
      <c r="F6254" s="85" t="s">
        <v>13</v>
      </c>
      <c r="G6254" s="85">
        <v>397775</v>
      </c>
      <c r="H6254" s="89"/>
      <c r="I6254" s="263" t="s">
        <v>720</v>
      </c>
      <c r="J6254" s="89"/>
      <c r="K6254" s="89"/>
      <c r="L6254" s="89"/>
      <c r="M6254" s="89"/>
      <c r="N6254" s="264">
        <v>2934.85</v>
      </c>
      <c r="O6254" s="264">
        <v>0</v>
      </c>
      <c r="P6254" s="89" t="s">
        <v>670</v>
      </c>
    </row>
    <row r="6255" spans="1:16" ht="38.25" hidden="1">
      <c r="A6255" s="261" t="s">
        <v>711</v>
      </c>
      <c r="B6255" s="89"/>
      <c r="C6255" s="262" t="s">
        <v>1405</v>
      </c>
      <c r="D6255" s="84">
        <v>43675</v>
      </c>
      <c r="E6255" s="85" t="s">
        <v>10743</v>
      </c>
      <c r="F6255" s="85" t="s">
        <v>13</v>
      </c>
      <c r="G6255" s="85">
        <v>397777</v>
      </c>
      <c r="H6255" s="89"/>
      <c r="I6255" s="263" t="s">
        <v>720</v>
      </c>
      <c r="J6255" s="89"/>
      <c r="K6255" s="89"/>
      <c r="L6255" s="89"/>
      <c r="M6255" s="89"/>
      <c r="N6255" s="264">
        <v>30557.94</v>
      </c>
      <c r="O6255" s="264">
        <v>0</v>
      </c>
      <c r="P6255" s="89" t="s">
        <v>670</v>
      </c>
    </row>
    <row r="6256" spans="1:16" ht="38.25" hidden="1">
      <c r="A6256" s="261" t="s">
        <v>711</v>
      </c>
      <c r="B6256" s="89"/>
      <c r="C6256" s="262" t="s">
        <v>1405</v>
      </c>
      <c r="D6256" s="84">
        <v>43675</v>
      </c>
      <c r="E6256" s="85" t="s">
        <v>10744</v>
      </c>
      <c r="F6256" s="85" t="s">
        <v>13</v>
      </c>
      <c r="G6256" s="85">
        <v>397779</v>
      </c>
      <c r="H6256" s="89"/>
      <c r="I6256" s="263" t="s">
        <v>720</v>
      </c>
      <c r="J6256" s="89"/>
      <c r="K6256" s="89"/>
      <c r="L6256" s="89"/>
      <c r="M6256" s="89"/>
      <c r="N6256" s="264">
        <v>30557.94</v>
      </c>
      <c r="O6256" s="264">
        <v>0</v>
      </c>
      <c r="P6256" s="89" t="s">
        <v>670</v>
      </c>
    </row>
    <row r="6257" spans="1:16" ht="38.25" hidden="1">
      <c r="A6257" s="261" t="s">
        <v>711</v>
      </c>
      <c r="B6257" s="89"/>
      <c r="C6257" s="262" t="s">
        <v>1405</v>
      </c>
      <c r="D6257" s="84">
        <v>43675</v>
      </c>
      <c r="E6257" s="85" t="s">
        <v>10745</v>
      </c>
      <c r="F6257" s="85" t="s">
        <v>13</v>
      </c>
      <c r="G6257" s="85">
        <v>397781</v>
      </c>
      <c r="H6257" s="89"/>
      <c r="I6257" s="263" t="s">
        <v>720</v>
      </c>
      <c r="J6257" s="89"/>
      <c r="K6257" s="89"/>
      <c r="L6257" s="89"/>
      <c r="M6257" s="89"/>
      <c r="N6257" s="264">
        <v>30557.94</v>
      </c>
      <c r="O6257" s="264">
        <v>0</v>
      </c>
      <c r="P6257" s="89" t="s">
        <v>670</v>
      </c>
    </row>
    <row r="6258" spans="1:16" ht="63.75" hidden="1">
      <c r="A6258" s="261">
        <v>513</v>
      </c>
      <c r="B6258" s="89"/>
      <c r="C6258" s="262" t="s">
        <v>171</v>
      </c>
      <c r="D6258" s="84">
        <v>43675</v>
      </c>
      <c r="E6258" s="85" t="s">
        <v>10746</v>
      </c>
      <c r="F6258" s="85" t="s">
        <v>15</v>
      </c>
      <c r="G6258" s="85">
        <v>1103535</v>
      </c>
      <c r="H6258" s="89"/>
      <c r="I6258" s="263" t="s">
        <v>12341</v>
      </c>
      <c r="J6258" s="89"/>
      <c r="K6258" s="89"/>
      <c r="L6258" s="89"/>
      <c r="M6258" s="89"/>
      <c r="N6258" s="264">
        <v>50</v>
      </c>
      <c r="O6258" s="264">
        <v>0</v>
      </c>
      <c r="P6258" s="89" t="s">
        <v>670</v>
      </c>
    </row>
    <row r="6259" spans="1:16" ht="51" hidden="1">
      <c r="A6259" s="261">
        <v>119</v>
      </c>
      <c r="B6259" s="89"/>
      <c r="C6259" s="262" t="s">
        <v>63</v>
      </c>
      <c r="D6259" s="84">
        <v>43675</v>
      </c>
      <c r="E6259" s="85" t="s">
        <v>10747</v>
      </c>
      <c r="F6259" s="85" t="s">
        <v>11</v>
      </c>
      <c r="G6259" s="85">
        <v>960540</v>
      </c>
      <c r="H6259" s="89"/>
      <c r="I6259" s="263" t="s">
        <v>12342</v>
      </c>
      <c r="J6259" s="89"/>
      <c r="K6259" s="89"/>
      <c r="L6259" s="89"/>
      <c r="M6259" s="89"/>
      <c r="N6259" s="264">
        <v>50</v>
      </c>
      <c r="O6259" s="264">
        <v>0</v>
      </c>
      <c r="P6259" s="89" t="s">
        <v>670</v>
      </c>
    </row>
    <row r="6260" spans="1:16" ht="51" hidden="1">
      <c r="A6260" s="261">
        <v>119</v>
      </c>
      <c r="B6260" s="89"/>
      <c r="C6260" s="262" t="s">
        <v>63</v>
      </c>
      <c r="D6260" s="84">
        <v>43675</v>
      </c>
      <c r="E6260" s="85" t="s">
        <v>10748</v>
      </c>
      <c r="F6260" s="85" t="s">
        <v>11</v>
      </c>
      <c r="G6260" s="85">
        <v>960543</v>
      </c>
      <c r="H6260" s="89"/>
      <c r="I6260" s="263" t="s">
        <v>12343</v>
      </c>
      <c r="J6260" s="89"/>
      <c r="K6260" s="89"/>
      <c r="L6260" s="89"/>
      <c r="M6260" s="89"/>
      <c r="N6260" s="264">
        <v>50</v>
      </c>
      <c r="O6260" s="264">
        <v>0</v>
      </c>
      <c r="P6260" s="89" t="s">
        <v>670</v>
      </c>
    </row>
    <row r="6261" spans="1:16" ht="51" hidden="1">
      <c r="A6261" s="261">
        <v>117</v>
      </c>
      <c r="B6261" s="89"/>
      <c r="C6261" s="262" t="s">
        <v>62</v>
      </c>
      <c r="D6261" s="84">
        <v>43675</v>
      </c>
      <c r="E6261" s="85" t="s">
        <v>10749</v>
      </c>
      <c r="F6261" s="85" t="s">
        <v>11</v>
      </c>
      <c r="G6261" s="85">
        <v>960545</v>
      </c>
      <c r="H6261" s="89"/>
      <c r="I6261" s="263" t="s">
        <v>12344</v>
      </c>
      <c r="J6261" s="89"/>
      <c r="K6261" s="89"/>
      <c r="L6261" s="89"/>
      <c r="M6261" s="89"/>
      <c r="N6261" s="264">
        <v>50</v>
      </c>
      <c r="O6261" s="264">
        <v>0</v>
      </c>
      <c r="P6261" s="89" t="s">
        <v>670</v>
      </c>
    </row>
    <row r="6262" spans="1:16" ht="63.75" hidden="1">
      <c r="A6262" s="261">
        <v>117</v>
      </c>
      <c r="B6262" s="89"/>
      <c r="C6262" s="262" t="s">
        <v>62</v>
      </c>
      <c r="D6262" s="84">
        <v>43675</v>
      </c>
      <c r="E6262" s="85" t="s">
        <v>10750</v>
      </c>
      <c r="F6262" s="85" t="s">
        <v>11</v>
      </c>
      <c r="G6262" s="85">
        <v>960547</v>
      </c>
      <c r="H6262" s="89"/>
      <c r="I6262" s="263" t="s">
        <v>12345</v>
      </c>
      <c r="J6262" s="89"/>
      <c r="K6262" s="89"/>
      <c r="L6262" s="89"/>
      <c r="M6262" s="89"/>
      <c r="N6262" s="264">
        <v>50</v>
      </c>
      <c r="O6262" s="264">
        <v>0</v>
      </c>
      <c r="P6262" s="89" t="s">
        <v>670</v>
      </c>
    </row>
    <row r="6263" spans="1:16" ht="63.75" hidden="1">
      <c r="A6263" s="261" t="s">
        <v>556</v>
      </c>
      <c r="B6263" s="89"/>
      <c r="C6263" s="262" t="s">
        <v>616</v>
      </c>
      <c r="D6263" s="84">
        <v>43675</v>
      </c>
      <c r="E6263" s="85" t="s">
        <v>10751</v>
      </c>
      <c r="F6263" s="85" t="s">
        <v>11</v>
      </c>
      <c r="G6263" s="85">
        <v>960594</v>
      </c>
      <c r="H6263" s="89"/>
      <c r="I6263" s="263" t="s">
        <v>751</v>
      </c>
      <c r="J6263" s="89"/>
      <c r="K6263" s="89"/>
      <c r="L6263" s="89"/>
      <c r="M6263" s="89"/>
      <c r="N6263" s="264">
        <v>50</v>
      </c>
      <c r="O6263" s="264">
        <v>0</v>
      </c>
      <c r="P6263" s="89" t="s">
        <v>670</v>
      </c>
    </row>
    <row r="6264" spans="1:16" ht="38.25" hidden="1">
      <c r="A6264" s="261" t="s">
        <v>711</v>
      </c>
      <c r="B6264" s="89"/>
      <c r="C6264" s="262" t="s">
        <v>1405</v>
      </c>
      <c r="D6264" s="84">
        <v>43675</v>
      </c>
      <c r="E6264" s="85" t="s">
        <v>10752</v>
      </c>
      <c r="F6264" s="85" t="s">
        <v>13</v>
      </c>
      <c r="G6264" s="85">
        <v>397590</v>
      </c>
      <c r="H6264" s="89"/>
      <c r="I6264" s="263" t="s">
        <v>720</v>
      </c>
      <c r="J6264" s="89"/>
      <c r="K6264" s="89"/>
      <c r="L6264" s="89"/>
      <c r="M6264" s="89"/>
      <c r="N6264" s="264">
        <v>1668847.7</v>
      </c>
      <c r="O6264" s="264">
        <v>0</v>
      </c>
      <c r="P6264" s="89" t="s">
        <v>670</v>
      </c>
    </row>
    <row r="6265" spans="1:16" ht="38.25" hidden="1">
      <c r="A6265" s="261" t="s">
        <v>711</v>
      </c>
      <c r="B6265" s="89"/>
      <c r="C6265" s="262" t="s">
        <v>1405</v>
      </c>
      <c r="D6265" s="84">
        <v>43675</v>
      </c>
      <c r="E6265" s="85" t="s">
        <v>10753</v>
      </c>
      <c r="F6265" s="85" t="s">
        <v>13</v>
      </c>
      <c r="G6265" s="85">
        <v>397592</v>
      </c>
      <c r="H6265" s="89"/>
      <c r="I6265" s="263" t="s">
        <v>720</v>
      </c>
      <c r="J6265" s="89"/>
      <c r="K6265" s="89"/>
      <c r="L6265" s="89"/>
      <c r="M6265" s="89"/>
      <c r="N6265" s="264">
        <v>1668847.7</v>
      </c>
      <c r="O6265" s="264">
        <v>0</v>
      </c>
      <c r="P6265" s="89" t="s">
        <v>670</v>
      </c>
    </row>
    <row r="6266" spans="1:16" ht="38.25" hidden="1">
      <c r="A6266" s="261" t="s">
        <v>711</v>
      </c>
      <c r="B6266" s="89"/>
      <c r="C6266" s="262" t="s">
        <v>1405</v>
      </c>
      <c r="D6266" s="84">
        <v>43675</v>
      </c>
      <c r="E6266" s="85" t="s">
        <v>10754</v>
      </c>
      <c r="F6266" s="85" t="s">
        <v>13</v>
      </c>
      <c r="G6266" s="85">
        <v>397594</v>
      </c>
      <c r="H6266" s="89"/>
      <c r="I6266" s="263" t="s">
        <v>720</v>
      </c>
      <c r="J6266" s="89"/>
      <c r="K6266" s="89"/>
      <c r="L6266" s="89"/>
      <c r="M6266" s="89"/>
      <c r="N6266" s="264">
        <v>1668847.7</v>
      </c>
      <c r="O6266" s="264">
        <v>0</v>
      </c>
      <c r="P6266" s="89" t="s">
        <v>670</v>
      </c>
    </row>
    <row r="6267" spans="1:16" ht="38.25" hidden="1">
      <c r="A6267" s="261" t="s">
        <v>711</v>
      </c>
      <c r="B6267" s="89"/>
      <c r="C6267" s="262" t="s">
        <v>1405</v>
      </c>
      <c r="D6267" s="84">
        <v>43675</v>
      </c>
      <c r="E6267" s="85" t="s">
        <v>10755</v>
      </c>
      <c r="F6267" s="85" t="s">
        <v>13</v>
      </c>
      <c r="G6267" s="85">
        <v>397596</v>
      </c>
      <c r="H6267" s="89"/>
      <c r="I6267" s="263" t="s">
        <v>720</v>
      </c>
      <c r="J6267" s="89"/>
      <c r="K6267" s="89"/>
      <c r="L6267" s="89"/>
      <c r="M6267" s="89"/>
      <c r="N6267" s="264">
        <v>1668847.7</v>
      </c>
      <c r="O6267" s="264">
        <v>0</v>
      </c>
      <c r="P6267" s="89" t="s">
        <v>670</v>
      </c>
    </row>
    <row r="6268" spans="1:16" ht="38.25" hidden="1">
      <c r="A6268" s="261" t="s">
        <v>711</v>
      </c>
      <c r="B6268" s="89"/>
      <c r="C6268" s="262" t="s">
        <v>1405</v>
      </c>
      <c r="D6268" s="84">
        <v>43675</v>
      </c>
      <c r="E6268" s="85" t="s">
        <v>10756</v>
      </c>
      <c r="F6268" s="85" t="s">
        <v>13</v>
      </c>
      <c r="G6268" s="85">
        <v>397598</v>
      </c>
      <c r="H6268" s="89"/>
      <c r="I6268" s="263" t="s">
        <v>720</v>
      </c>
      <c r="J6268" s="89"/>
      <c r="K6268" s="89"/>
      <c r="L6268" s="89"/>
      <c r="M6268" s="89"/>
      <c r="N6268" s="264">
        <v>1668847.7</v>
      </c>
      <c r="O6268" s="264">
        <v>0</v>
      </c>
      <c r="P6268" s="89" t="s">
        <v>670</v>
      </c>
    </row>
    <row r="6269" spans="1:16" ht="38.25" hidden="1">
      <c r="A6269" s="261" t="s">
        <v>711</v>
      </c>
      <c r="B6269" s="89"/>
      <c r="C6269" s="262" t="s">
        <v>1405</v>
      </c>
      <c r="D6269" s="84">
        <v>43675</v>
      </c>
      <c r="E6269" s="85" t="s">
        <v>10757</v>
      </c>
      <c r="F6269" s="85" t="s">
        <v>13</v>
      </c>
      <c r="G6269" s="85">
        <v>397600</v>
      </c>
      <c r="H6269" s="89"/>
      <c r="I6269" s="263" t="s">
        <v>720</v>
      </c>
      <c r="J6269" s="89"/>
      <c r="K6269" s="89"/>
      <c r="L6269" s="89"/>
      <c r="M6269" s="89"/>
      <c r="N6269" s="264">
        <v>4583686.33</v>
      </c>
      <c r="O6269" s="264">
        <v>0</v>
      </c>
      <c r="P6269" s="89" t="s">
        <v>670</v>
      </c>
    </row>
    <row r="6270" spans="1:16" ht="38.25" hidden="1">
      <c r="A6270" s="261" t="s">
        <v>711</v>
      </c>
      <c r="B6270" s="89"/>
      <c r="C6270" s="262" t="s">
        <v>1405</v>
      </c>
      <c r="D6270" s="84">
        <v>43675</v>
      </c>
      <c r="E6270" s="85" t="s">
        <v>10758</v>
      </c>
      <c r="F6270" s="85" t="s">
        <v>13</v>
      </c>
      <c r="G6270" s="85">
        <v>397602</v>
      </c>
      <c r="H6270" s="89"/>
      <c r="I6270" s="263" t="s">
        <v>720</v>
      </c>
      <c r="J6270" s="89"/>
      <c r="K6270" s="89"/>
      <c r="L6270" s="89"/>
      <c r="M6270" s="89"/>
      <c r="N6270" s="264">
        <v>4583686.33</v>
      </c>
      <c r="O6270" s="264">
        <v>0</v>
      </c>
      <c r="P6270" s="89" t="s">
        <v>670</v>
      </c>
    </row>
    <row r="6271" spans="1:16" ht="38.25" hidden="1">
      <c r="A6271" s="261" t="s">
        <v>711</v>
      </c>
      <c r="B6271" s="89"/>
      <c r="C6271" s="262" t="s">
        <v>1405</v>
      </c>
      <c r="D6271" s="84">
        <v>43675</v>
      </c>
      <c r="E6271" s="85" t="s">
        <v>10759</v>
      </c>
      <c r="F6271" s="85" t="s">
        <v>13</v>
      </c>
      <c r="G6271" s="85">
        <v>397604</v>
      </c>
      <c r="H6271" s="89"/>
      <c r="I6271" s="263" t="s">
        <v>720</v>
      </c>
      <c r="J6271" s="89"/>
      <c r="K6271" s="89"/>
      <c r="L6271" s="89"/>
      <c r="M6271" s="89"/>
      <c r="N6271" s="264">
        <v>3882852.4</v>
      </c>
      <c r="O6271" s="264">
        <v>0</v>
      </c>
      <c r="P6271" s="89" t="s">
        <v>670</v>
      </c>
    </row>
    <row r="6272" spans="1:16" ht="38.25" hidden="1">
      <c r="A6272" s="261" t="s">
        <v>711</v>
      </c>
      <c r="B6272" s="89"/>
      <c r="C6272" s="262" t="s">
        <v>1405</v>
      </c>
      <c r="D6272" s="84">
        <v>43675</v>
      </c>
      <c r="E6272" s="85" t="s">
        <v>10760</v>
      </c>
      <c r="F6272" s="85" t="s">
        <v>13</v>
      </c>
      <c r="G6272" s="85">
        <v>397606</v>
      </c>
      <c r="H6272" s="89"/>
      <c r="I6272" s="263" t="s">
        <v>720</v>
      </c>
      <c r="J6272" s="89"/>
      <c r="K6272" s="89"/>
      <c r="L6272" s="89"/>
      <c r="M6272" s="89"/>
      <c r="N6272" s="264">
        <v>10664710.140000001</v>
      </c>
      <c r="O6272" s="264">
        <v>0</v>
      </c>
      <c r="P6272" s="89" t="s">
        <v>670</v>
      </c>
    </row>
    <row r="6273" spans="1:16" ht="38.25" hidden="1">
      <c r="A6273" s="261" t="s">
        <v>711</v>
      </c>
      <c r="B6273" s="89"/>
      <c r="C6273" s="262" t="s">
        <v>1405</v>
      </c>
      <c r="D6273" s="84">
        <v>43675</v>
      </c>
      <c r="E6273" s="85" t="s">
        <v>10761</v>
      </c>
      <c r="F6273" s="85" t="s">
        <v>13</v>
      </c>
      <c r="G6273" s="85">
        <v>397608</v>
      </c>
      <c r="H6273" s="89"/>
      <c r="I6273" s="263" t="s">
        <v>720</v>
      </c>
      <c r="J6273" s="89"/>
      <c r="K6273" s="89"/>
      <c r="L6273" s="89"/>
      <c r="M6273" s="89"/>
      <c r="N6273" s="264">
        <v>1962101.45</v>
      </c>
      <c r="O6273" s="264">
        <v>0</v>
      </c>
      <c r="P6273" s="89" t="s">
        <v>670</v>
      </c>
    </row>
    <row r="6274" spans="1:16" ht="38.25" hidden="1">
      <c r="A6274" s="261" t="s">
        <v>711</v>
      </c>
      <c r="B6274" s="89"/>
      <c r="C6274" s="262" t="s">
        <v>1405</v>
      </c>
      <c r="D6274" s="84">
        <v>43675</v>
      </c>
      <c r="E6274" s="85" t="s">
        <v>10762</v>
      </c>
      <c r="F6274" s="85" t="s">
        <v>13</v>
      </c>
      <c r="G6274" s="85">
        <v>397610</v>
      </c>
      <c r="H6274" s="89"/>
      <c r="I6274" s="263" t="s">
        <v>720</v>
      </c>
      <c r="J6274" s="89"/>
      <c r="K6274" s="89"/>
      <c r="L6274" s="89"/>
      <c r="M6274" s="89"/>
      <c r="N6274" s="264">
        <v>946398.26</v>
      </c>
      <c r="O6274" s="264">
        <v>0</v>
      </c>
      <c r="P6274" s="89" t="s">
        <v>670</v>
      </c>
    </row>
    <row r="6275" spans="1:16" ht="38.25" hidden="1">
      <c r="A6275" s="261" t="s">
        <v>711</v>
      </c>
      <c r="B6275" s="89"/>
      <c r="C6275" s="262" t="s">
        <v>1405</v>
      </c>
      <c r="D6275" s="84">
        <v>43675</v>
      </c>
      <c r="E6275" s="85" t="s">
        <v>10763</v>
      </c>
      <c r="F6275" s="85" t="s">
        <v>13</v>
      </c>
      <c r="G6275" s="85">
        <v>397612</v>
      </c>
      <c r="H6275" s="89"/>
      <c r="I6275" s="263" t="s">
        <v>720</v>
      </c>
      <c r="J6275" s="89"/>
      <c r="K6275" s="89"/>
      <c r="L6275" s="89"/>
      <c r="M6275" s="89"/>
      <c r="N6275" s="264">
        <v>2599394.0099999998</v>
      </c>
      <c r="O6275" s="264">
        <v>0</v>
      </c>
      <c r="P6275" s="89" t="s">
        <v>670</v>
      </c>
    </row>
    <row r="6276" spans="1:16" ht="38.25" hidden="1">
      <c r="A6276" s="261" t="s">
        <v>711</v>
      </c>
      <c r="B6276" s="89"/>
      <c r="C6276" s="262" t="s">
        <v>1405</v>
      </c>
      <c r="D6276" s="84">
        <v>43675</v>
      </c>
      <c r="E6276" s="85" t="s">
        <v>10764</v>
      </c>
      <c r="F6276" s="85" t="s">
        <v>13</v>
      </c>
      <c r="G6276" s="85">
        <v>397614</v>
      </c>
      <c r="H6276" s="89"/>
      <c r="I6276" s="263" t="s">
        <v>720</v>
      </c>
      <c r="J6276" s="89"/>
      <c r="K6276" s="89"/>
      <c r="L6276" s="89"/>
      <c r="M6276" s="89"/>
      <c r="N6276" s="264">
        <v>1134314.03</v>
      </c>
      <c r="O6276" s="264">
        <v>0</v>
      </c>
      <c r="P6276" s="89" t="s">
        <v>670</v>
      </c>
    </row>
    <row r="6277" spans="1:16" ht="38.25" hidden="1">
      <c r="A6277" s="261" t="s">
        <v>711</v>
      </c>
      <c r="B6277" s="89"/>
      <c r="C6277" s="262" t="s">
        <v>1405</v>
      </c>
      <c r="D6277" s="84">
        <v>43675</v>
      </c>
      <c r="E6277" s="85" t="s">
        <v>10765</v>
      </c>
      <c r="F6277" s="85" t="s">
        <v>13</v>
      </c>
      <c r="G6277" s="85">
        <v>397616</v>
      </c>
      <c r="H6277" s="89"/>
      <c r="I6277" s="263" t="s">
        <v>720</v>
      </c>
      <c r="J6277" s="89"/>
      <c r="K6277" s="89"/>
      <c r="L6277" s="89"/>
      <c r="M6277" s="89"/>
      <c r="N6277" s="264">
        <v>1024255.01</v>
      </c>
      <c r="O6277" s="264">
        <v>0</v>
      </c>
      <c r="P6277" s="89" t="s">
        <v>670</v>
      </c>
    </row>
    <row r="6278" spans="1:16" ht="38.25" hidden="1">
      <c r="A6278" s="261" t="s">
        <v>711</v>
      </c>
      <c r="B6278" s="89"/>
      <c r="C6278" s="262" t="s">
        <v>1405</v>
      </c>
      <c r="D6278" s="84">
        <v>43675</v>
      </c>
      <c r="E6278" s="85" t="s">
        <v>10766</v>
      </c>
      <c r="F6278" s="85" t="s">
        <v>13</v>
      </c>
      <c r="G6278" s="85">
        <v>397618</v>
      </c>
      <c r="H6278" s="89"/>
      <c r="I6278" s="263" t="s">
        <v>720</v>
      </c>
      <c r="J6278" s="89"/>
      <c r="K6278" s="89"/>
      <c r="L6278" s="89"/>
      <c r="M6278" s="89"/>
      <c r="N6278" s="264">
        <v>2049861.23</v>
      </c>
      <c r="O6278" s="264">
        <v>0</v>
      </c>
      <c r="P6278" s="89" t="s">
        <v>670</v>
      </c>
    </row>
    <row r="6279" spans="1:16" ht="38.25" hidden="1">
      <c r="A6279" s="261" t="s">
        <v>711</v>
      </c>
      <c r="B6279" s="89"/>
      <c r="C6279" s="262" t="s">
        <v>1405</v>
      </c>
      <c r="D6279" s="84">
        <v>43675</v>
      </c>
      <c r="E6279" s="85" t="s">
        <v>10767</v>
      </c>
      <c r="F6279" s="85" t="s">
        <v>13</v>
      </c>
      <c r="G6279" s="85">
        <v>397620</v>
      </c>
      <c r="H6279" s="89"/>
      <c r="I6279" s="263" t="s">
        <v>720</v>
      </c>
      <c r="J6279" s="89"/>
      <c r="K6279" s="89"/>
      <c r="L6279" s="89"/>
      <c r="M6279" s="89"/>
      <c r="N6279" s="264">
        <v>1508569.02</v>
      </c>
      <c r="O6279" s="264">
        <v>0</v>
      </c>
      <c r="P6279" s="89" t="s">
        <v>670</v>
      </c>
    </row>
    <row r="6280" spans="1:16" ht="38.25" hidden="1">
      <c r="A6280" s="261" t="s">
        <v>711</v>
      </c>
      <c r="B6280" s="89"/>
      <c r="C6280" s="262" t="s">
        <v>1405</v>
      </c>
      <c r="D6280" s="84">
        <v>43675</v>
      </c>
      <c r="E6280" s="85" t="s">
        <v>10768</v>
      </c>
      <c r="F6280" s="85" t="s">
        <v>13</v>
      </c>
      <c r="G6280" s="85">
        <v>397622</v>
      </c>
      <c r="H6280" s="89"/>
      <c r="I6280" s="263" t="s">
        <v>720</v>
      </c>
      <c r="J6280" s="89"/>
      <c r="K6280" s="89"/>
      <c r="L6280" s="89"/>
      <c r="M6280" s="89"/>
      <c r="N6280" s="264">
        <v>3244634.77</v>
      </c>
      <c r="O6280" s="264">
        <v>0</v>
      </c>
      <c r="P6280" s="89" t="s">
        <v>670</v>
      </c>
    </row>
    <row r="6281" spans="1:16" ht="38.25" hidden="1">
      <c r="A6281" s="261" t="s">
        <v>711</v>
      </c>
      <c r="B6281" s="89"/>
      <c r="C6281" s="262" t="s">
        <v>1405</v>
      </c>
      <c r="D6281" s="84">
        <v>43675</v>
      </c>
      <c r="E6281" s="85" t="s">
        <v>10769</v>
      </c>
      <c r="F6281" s="85" t="s">
        <v>13</v>
      </c>
      <c r="G6281" s="85">
        <v>397624</v>
      </c>
      <c r="H6281" s="89"/>
      <c r="I6281" s="263" t="s">
        <v>720</v>
      </c>
      <c r="J6281" s="89"/>
      <c r="K6281" s="89"/>
      <c r="L6281" s="89"/>
      <c r="M6281" s="89"/>
      <c r="N6281" s="264">
        <v>3509937.32</v>
      </c>
      <c r="O6281" s="264">
        <v>0</v>
      </c>
      <c r="P6281" s="89" t="s">
        <v>670</v>
      </c>
    </row>
    <row r="6282" spans="1:16" ht="38.25" hidden="1">
      <c r="A6282" s="261" t="s">
        <v>711</v>
      </c>
      <c r="B6282" s="89"/>
      <c r="C6282" s="262" t="s">
        <v>1405</v>
      </c>
      <c r="D6282" s="84">
        <v>43675</v>
      </c>
      <c r="E6282" s="85" t="s">
        <v>10770</v>
      </c>
      <c r="F6282" s="85" t="s">
        <v>13</v>
      </c>
      <c r="G6282" s="85">
        <v>397626</v>
      </c>
      <c r="H6282" s="89"/>
      <c r="I6282" s="263" t="s">
        <v>720</v>
      </c>
      <c r="J6282" s="89"/>
      <c r="K6282" s="89"/>
      <c r="L6282" s="89"/>
      <c r="M6282" s="89"/>
      <c r="N6282" s="264">
        <v>7549183.5199999996</v>
      </c>
      <c r="O6282" s="264">
        <v>0</v>
      </c>
      <c r="P6282" s="89" t="s">
        <v>670</v>
      </c>
    </row>
    <row r="6283" spans="1:16" ht="38.25" hidden="1">
      <c r="A6283" s="261" t="s">
        <v>711</v>
      </c>
      <c r="B6283" s="89"/>
      <c r="C6283" s="262" t="s">
        <v>1405</v>
      </c>
      <c r="D6283" s="84">
        <v>43675</v>
      </c>
      <c r="E6283" s="85" t="s">
        <v>10771</v>
      </c>
      <c r="F6283" s="85" t="s">
        <v>13</v>
      </c>
      <c r="G6283" s="85">
        <v>397628</v>
      </c>
      <c r="H6283" s="89"/>
      <c r="I6283" s="263" t="s">
        <v>720</v>
      </c>
      <c r="J6283" s="89"/>
      <c r="K6283" s="89"/>
      <c r="L6283" s="89"/>
      <c r="M6283" s="89"/>
      <c r="N6283" s="264">
        <v>12735883.130000001</v>
      </c>
      <c r="O6283" s="264">
        <v>0</v>
      </c>
      <c r="P6283" s="89" t="s">
        <v>670</v>
      </c>
    </row>
    <row r="6284" spans="1:16" ht="38.25" hidden="1">
      <c r="A6284" s="261" t="s">
        <v>711</v>
      </c>
      <c r="B6284" s="89"/>
      <c r="C6284" s="262" t="s">
        <v>1405</v>
      </c>
      <c r="D6284" s="84">
        <v>43675</v>
      </c>
      <c r="E6284" s="85" t="s">
        <v>10772</v>
      </c>
      <c r="F6284" s="85" t="s">
        <v>13</v>
      </c>
      <c r="G6284" s="85">
        <v>397630</v>
      </c>
      <c r="H6284" s="89"/>
      <c r="I6284" s="263" t="s">
        <v>720</v>
      </c>
      <c r="J6284" s="89"/>
      <c r="K6284" s="89"/>
      <c r="L6284" s="89"/>
      <c r="M6284" s="89"/>
      <c r="N6284" s="264">
        <v>73792862.010000005</v>
      </c>
      <c r="O6284" s="264">
        <v>0</v>
      </c>
      <c r="P6284" s="89" t="s">
        <v>670</v>
      </c>
    </row>
    <row r="6285" spans="1:16" ht="38.25" hidden="1">
      <c r="A6285" s="261" t="s">
        <v>711</v>
      </c>
      <c r="B6285" s="89"/>
      <c r="C6285" s="262" t="s">
        <v>1405</v>
      </c>
      <c r="D6285" s="84">
        <v>43675</v>
      </c>
      <c r="E6285" s="85" t="s">
        <v>10773</v>
      </c>
      <c r="F6285" s="85" t="s">
        <v>13</v>
      </c>
      <c r="G6285" s="85">
        <v>397632</v>
      </c>
      <c r="H6285" s="89"/>
      <c r="I6285" s="263" t="s">
        <v>720</v>
      </c>
      <c r="J6285" s="89"/>
      <c r="K6285" s="89"/>
      <c r="L6285" s="89"/>
      <c r="M6285" s="89"/>
      <c r="N6285" s="264">
        <v>11623.24</v>
      </c>
      <c r="O6285" s="264">
        <v>0</v>
      </c>
      <c r="P6285" s="89" t="s">
        <v>670</v>
      </c>
    </row>
    <row r="6286" spans="1:16" ht="38.25" hidden="1">
      <c r="A6286" s="261" t="s">
        <v>711</v>
      </c>
      <c r="B6286" s="89"/>
      <c r="C6286" s="262" t="s">
        <v>1405</v>
      </c>
      <c r="D6286" s="84">
        <v>43675</v>
      </c>
      <c r="E6286" s="85" t="s">
        <v>10774</v>
      </c>
      <c r="F6286" s="85" t="s">
        <v>13</v>
      </c>
      <c r="G6286" s="85">
        <v>397634</v>
      </c>
      <c r="H6286" s="89"/>
      <c r="I6286" s="263" t="s">
        <v>720</v>
      </c>
      <c r="J6286" s="89"/>
      <c r="K6286" s="89"/>
      <c r="L6286" s="89"/>
      <c r="M6286" s="89"/>
      <c r="N6286" s="264">
        <v>11125.69</v>
      </c>
      <c r="O6286" s="264">
        <v>0</v>
      </c>
      <c r="P6286" s="89" t="s">
        <v>670</v>
      </c>
    </row>
    <row r="6287" spans="1:16" ht="38.25" hidden="1">
      <c r="A6287" s="261" t="s">
        <v>711</v>
      </c>
      <c r="B6287" s="89"/>
      <c r="C6287" s="262" t="s">
        <v>1405</v>
      </c>
      <c r="D6287" s="84">
        <v>43675</v>
      </c>
      <c r="E6287" s="85" t="s">
        <v>10775</v>
      </c>
      <c r="F6287" s="85" t="s">
        <v>13</v>
      </c>
      <c r="G6287" s="85">
        <v>397783</v>
      </c>
      <c r="H6287" s="89"/>
      <c r="I6287" s="263" t="s">
        <v>720</v>
      </c>
      <c r="J6287" s="89"/>
      <c r="K6287" s="89"/>
      <c r="L6287" s="89"/>
      <c r="M6287" s="89"/>
      <c r="N6287" s="264">
        <v>30557.94</v>
      </c>
      <c r="O6287" s="264">
        <v>0</v>
      </c>
      <c r="P6287" s="89" t="s">
        <v>670</v>
      </c>
    </row>
    <row r="6288" spans="1:16" ht="38.25" hidden="1">
      <c r="A6288" s="261" t="s">
        <v>711</v>
      </c>
      <c r="B6288" s="89"/>
      <c r="C6288" s="262" t="s">
        <v>1405</v>
      </c>
      <c r="D6288" s="84">
        <v>43675</v>
      </c>
      <c r="E6288" s="85" t="s">
        <v>10776</v>
      </c>
      <c r="F6288" s="85" t="s">
        <v>13</v>
      </c>
      <c r="G6288" s="85">
        <v>397785</v>
      </c>
      <c r="H6288" s="89"/>
      <c r="I6288" s="263" t="s">
        <v>720</v>
      </c>
      <c r="J6288" s="89"/>
      <c r="K6288" s="89"/>
      <c r="L6288" s="89"/>
      <c r="M6288" s="89"/>
      <c r="N6288" s="264">
        <v>36492.519999999997</v>
      </c>
      <c r="O6288" s="264">
        <v>0</v>
      </c>
      <c r="P6288" s="89" t="s">
        <v>670</v>
      </c>
    </row>
    <row r="6289" spans="1:16" ht="38.25" hidden="1">
      <c r="A6289" s="261" t="s">
        <v>711</v>
      </c>
      <c r="B6289" s="89"/>
      <c r="C6289" s="262" t="s">
        <v>1405</v>
      </c>
      <c r="D6289" s="84">
        <v>43675</v>
      </c>
      <c r="E6289" s="85" t="s">
        <v>10777</v>
      </c>
      <c r="F6289" s="85" t="s">
        <v>13</v>
      </c>
      <c r="G6289" s="85">
        <v>397787</v>
      </c>
      <c r="H6289" s="89"/>
      <c r="I6289" s="263" t="s">
        <v>720</v>
      </c>
      <c r="J6289" s="89"/>
      <c r="K6289" s="89"/>
      <c r="L6289" s="89"/>
      <c r="M6289" s="89"/>
      <c r="N6289" s="264">
        <v>2783.38</v>
      </c>
      <c r="O6289" s="264">
        <v>0</v>
      </c>
      <c r="P6289" s="89" t="s">
        <v>670</v>
      </c>
    </row>
    <row r="6290" spans="1:16" ht="38.25" hidden="1">
      <c r="A6290" s="261" t="s">
        <v>711</v>
      </c>
      <c r="B6290" s="89"/>
      <c r="C6290" s="262" t="s">
        <v>1405</v>
      </c>
      <c r="D6290" s="84">
        <v>43675</v>
      </c>
      <c r="E6290" s="85" t="s">
        <v>10778</v>
      </c>
      <c r="F6290" s="85" t="s">
        <v>13</v>
      </c>
      <c r="G6290" s="85">
        <v>397789</v>
      </c>
      <c r="H6290" s="89"/>
      <c r="I6290" s="263" t="s">
        <v>720</v>
      </c>
      <c r="J6290" s="89"/>
      <c r="K6290" s="89"/>
      <c r="L6290" s="89"/>
      <c r="M6290" s="89"/>
      <c r="N6290" s="264">
        <v>3554.44</v>
      </c>
      <c r="O6290" s="264">
        <v>0</v>
      </c>
      <c r="P6290" s="89" t="s">
        <v>670</v>
      </c>
    </row>
    <row r="6291" spans="1:16" ht="38.25" hidden="1">
      <c r="A6291" s="261" t="s">
        <v>711</v>
      </c>
      <c r="B6291" s="89"/>
      <c r="C6291" s="262" t="s">
        <v>1405</v>
      </c>
      <c r="D6291" s="84">
        <v>43675</v>
      </c>
      <c r="E6291" s="85" t="s">
        <v>10779</v>
      </c>
      <c r="F6291" s="85" t="s">
        <v>13</v>
      </c>
      <c r="G6291" s="85">
        <v>397791</v>
      </c>
      <c r="H6291" s="89"/>
      <c r="I6291" s="263" t="s">
        <v>720</v>
      </c>
      <c r="J6291" s="89"/>
      <c r="K6291" s="89"/>
      <c r="L6291" s="89"/>
      <c r="M6291" s="89"/>
      <c r="N6291" s="264">
        <v>10057.1</v>
      </c>
      <c r="O6291" s="264">
        <v>0</v>
      </c>
      <c r="P6291" s="89" t="s">
        <v>670</v>
      </c>
    </row>
    <row r="6292" spans="1:16" ht="38.25" hidden="1">
      <c r="A6292" s="261" t="s">
        <v>711</v>
      </c>
      <c r="B6292" s="89"/>
      <c r="C6292" s="262" t="s">
        <v>1405</v>
      </c>
      <c r="D6292" s="84">
        <v>43675</v>
      </c>
      <c r="E6292" s="85" t="s">
        <v>10780</v>
      </c>
      <c r="F6292" s="85" t="s">
        <v>13</v>
      </c>
      <c r="G6292" s="85">
        <v>397793</v>
      </c>
      <c r="H6292" s="89"/>
      <c r="I6292" s="263" t="s">
        <v>720</v>
      </c>
      <c r="J6292" s="89"/>
      <c r="K6292" s="89"/>
      <c r="L6292" s="89"/>
      <c r="M6292" s="89"/>
      <c r="N6292" s="264">
        <v>4816.34</v>
      </c>
      <c r="O6292" s="264">
        <v>0</v>
      </c>
      <c r="P6292" s="89" t="s">
        <v>670</v>
      </c>
    </row>
    <row r="6293" spans="1:16" ht="38.25" hidden="1">
      <c r="A6293" s="261" t="s">
        <v>711</v>
      </c>
      <c r="B6293" s="89"/>
      <c r="C6293" s="262" t="s">
        <v>1405</v>
      </c>
      <c r="D6293" s="84">
        <v>43675</v>
      </c>
      <c r="E6293" s="85" t="s">
        <v>10781</v>
      </c>
      <c r="F6293" s="85" t="s">
        <v>13</v>
      </c>
      <c r="G6293" s="85">
        <v>397795</v>
      </c>
      <c r="H6293" s="89"/>
      <c r="I6293" s="263" t="s">
        <v>720</v>
      </c>
      <c r="J6293" s="89"/>
      <c r="K6293" s="89"/>
      <c r="L6293" s="89"/>
      <c r="M6293" s="89"/>
      <c r="N6293" s="264">
        <v>13228.62</v>
      </c>
      <c r="O6293" s="264">
        <v>0</v>
      </c>
      <c r="P6293" s="89" t="s">
        <v>670</v>
      </c>
    </row>
    <row r="6294" spans="1:16" ht="38.25" hidden="1">
      <c r="A6294" s="261" t="s">
        <v>711</v>
      </c>
      <c r="B6294" s="89"/>
      <c r="C6294" s="262" t="s">
        <v>1405</v>
      </c>
      <c r="D6294" s="84">
        <v>43675</v>
      </c>
      <c r="E6294" s="85" t="s">
        <v>10782</v>
      </c>
      <c r="F6294" s="85" t="s">
        <v>13</v>
      </c>
      <c r="G6294" s="85">
        <v>397797</v>
      </c>
      <c r="H6294" s="89"/>
      <c r="I6294" s="263" t="s">
        <v>720</v>
      </c>
      <c r="J6294" s="89"/>
      <c r="K6294" s="89"/>
      <c r="L6294" s="89"/>
      <c r="M6294" s="89"/>
      <c r="N6294" s="264">
        <v>21630.880000000001</v>
      </c>
      <c r="O6294" s="264">
        <v>0</v>
      </c>
      <c r="P6294" s="89" t="s">
        <v>670</v>
      </c>
    </row>
    <row r="6295" spans="1:16" ht="38.25" hidden="1">
      <c r="A6295" s="261" t="s">
        <v>711</v>
      </c>
      <c r="B6295" s="89"/>
      <c r="C6295" s="262" t="s">
        <v>1405</v>
      </c>
      <c r="D6295" s="84">
        <v>43675</v>
      </c>
      <c r="E6295" s="85" t="s">
        <v>10783</v>
      </c>
      <c r="F6295" s="85" t="s">
        <v>13</v>
      </c>
      <c r="G6295" s="85">
        <v>397799</v>
      </c>
      <c r="H6295" s="89"/>
      <c r="I6295" s="263" t="s">
        <v>720</v>
      </c>
      <c r="J6295" s="89"/>
      <c r="K6295" s="89"/>
      <c r="L6295" s="89"/>
      <c r="M6295" s="89"/>
      <c r="N6295" s="264">
        <v>27623.09</v>
      </c>
      <c r="O6295" s="264">
        <v>0</v>
      </c>
      <c r="P6295" s="89" t="s">
        <v>670</v>
      </c>
    </row>
    <row r="6296" spans="1:16" ht="38.25" hidden="1">
      <c r="A6296" s="261" t="s">
        <v>711</v>
      </c>
      <c r="B6296" s="89"/>
      <c r="C6296" s="262" t="s">
        <v>1405</v>
      </c>
      <c r="D6296" s="84">
        <v>43675</v>
      </c>
      <c r="E6296" s="85" t="s">
        <v>10784</v>
      </c>
      <c r="F6296" s="85" t="s">
        <v>13</v>
      </c>
      <c r="G6296" s="85">
        <v>397655</v>
      </c>
      <c r="H6296" s="89"/>
      <c r="I6296" s="263" t="s">
        <v>720</v>
      </c>
      <c r="J6296" s="89"/>
      <c r="K6296" s="89"/>
      <c r="L6296" s="89"/>
      <c r="M6296" s="89"/>
      <c r="N6296" s="264">
        <v>4583686.33</v>
      </c>
      <c r="O6296" s="264">
        <v>0</v>
      </c>
      <c r="P6296" s="89" t="s">
        <v>670</v>
      </c>
    </row>
    <row r="6297" spans="1:16" ht="38.25" hidden="1">
      <c r="A6297" s="261" t="s">
        <v>711</v>
      </c>
      <c r="B6297" s="89"/>
      <c r="C6297" s="262" t="s">
        <v>1405</v>
      </c>
      <c r="D6297" s="84">
        <v>43675</v>
      </c>
      <c r="E6297" s="85" t="s">
        <v>10785</v>
      </c>
      <c r="F6297" s="85" t="s">
        <v>13</v>
      </c>
      <c r="G6297" s="85">
        <v>397657</v>
      </c>
      <c r="H6297" s="89"/>
      <c r="I6297" s="263" t="s">
        <v>720</v>
      </c>
      <c r="J6297" s="89"/>
      <c r="K6297" s="89"/>
      <c r="L6297" s="89"/>
      <c r="M6297" s="89"/>
      <c r="N6297" s="264">
        <v>3882852.4</v>
      </c>
      <c r="O6297" s="264">
        <v>0</v>
      </c>
      <c r="P6297" s="89" t="s">
        <v>670</v>
      </c>
    </row>
    <row r="6298" spans="1:16" ht="38.25" hidden="1">
      <c r="A6298" s="261" t="s">
        <v>711</v>
      </c>
      <c r="B6298" s="89"/>
      <c r="C6298" s="262" t="s">
        <v>1405</v>
      </c>
      <c r="D6298" s="84">
        <v>43675</v>
      </c>
      <c r="E6298" s="85" t="s">
        <v>10786</v>
      </c>
      <c r="F6298" s="85" t="s">
        <v>13</v>
      </c>
      <c r="G6298" s="85">
        <v>397659</v>
      </c>
      <c r="H6298" s="89"/>
      <c r="I6298" s="263" t="s">
        <v>720</v>
      </c>
      <c r="J6298" s="89"/>
      <c r="K6298" s="89"/>
      <c r="L6298" s="89"/>
      <c r="M6298" s="89"/>
      <c r="N6298" s="264">
        <v>3882852.4</v>
      </c>
      <c r="O6298" s="264">
        <v>0</v>
      </c>
      <c r="P6298" s="89" t="s">
        <v>670</v>
      </c>
    </row>
    <row r="6299" spans="1:16" ht="38.25" hidden="1">
      <c r="A6299" s="261" t="s">
        <v>711</v>
      </c>
      <c r="B6299" s="89"/>
      <c r="C6299" s="262" t="s">
        <v>1405</v>
      </c>
      <c r="D6299" s="84">
        <v>43675</v>
      </c>
      <c r="E6299" s="85" t="s">
        <v>10787</v>
      </c>
      <c r="F6299" s="85" t="s">
        <v>13</v>
      </c>
      <c r="G6299" s="85">
        <v>397661</v>
      </c>
      <c r="H6299" s="89"/>
      <c r="I6299" s="263" t="s">
        <v>720</v>
      </c>
      <c r="J6299" s="89"/>
      <c r="K6299" s="89"/>
      <c r="L6299" s="89"/>
      <c r="M6299" s="89"/>
      <c r="N6299" s="264">
        <v>3882852.4</v>
      </c>
      <c r="O6299" s="264">
        <v>0</v>
      </c>
      <c r="P6299" s="89" t="s">
        <v>670</v>
      </c>
    </row>
    <row r="6300" spans="1:16" ht="38.25" hidden="1">
      <c r="A6300" s="261" t="s">
        <v>711</v>
      </c>
      <c r="B6300" s="89"/>
      <c r="C6300" s="262" t="s">
        <v>1405</v>
      </c>
      <c r="D6300" s="84">
        <v>43675</v>
      </c>
      <c r="E6300" s="85" t="s">
        <v>10788</v>
      </c>
      <c r="F6300" s="85" t="s">
        <v>13</v>
      </c>
      <c r="G6300" s="85">
        <v>397663</v>
      </c>
      <c r="H6300" s="89"/>
      <c r="I6300" s="263" t="s">
        <v>720</v>
      </c>
      <c r="J6300" s="89"/>
      <c r="K6300" s="89"/>
      <c r="L6300" s="89"/>
      <c r="M6300" s="89"/>
      <c r="N6300" s="264">
        <v>3882852.4</v>
      </c>
      <c r="O6300" s="264">
        <v>0</v>
      </c>
      <c r="P6300" s="89" t="s">
        <v>670</v>
      </c>
    </row>
    <row r="6301" spans="1:16" ht="38.25" hidden="1">
      <c r="A6301" s="261" t="s">
        <v>711</v>
      </c>
      <c r="B6301" s="89"/>
      <c r="C6301" s="262" t="s">
        <v>1405</v>
      </c>
      <c r="D6301" s="84">
        <v>43675</v>
      </c>
      <c r="E6301" s="85" t="s">
        <v>10789</v>
      </c>
      <c r="F6301" s="85" t="s">
        <v>13</v>
      </c>
      <c r="G6301" s="85">
        <v>397665</v>
      </c>
      <c r="H6301" s="89"/>
      <c r="I6301" s="263" t="s">
        <v>720</v>
      </c>
      <c r="J6301" s="89"/>
      <c r="K6301" s="89"/>
      <c r="L6301" s="89"/>
      <c r="M6301" s="89"/>
      <c r="N6301" s="264">
        <v>10664710.140000001</v>
      </c>
      <c r="O6301" s="264">
        <v>0</v>
      </c>
      <c r="P6301" s="89" t="s">
        <v>670</v>
      </c>
    </row>
    <row r="6302" spans="1:16" ht="38.25" hidden="1">
      <c r="A6302" s="261" t="s">
        <v>711</v>
      </c>
      <c r="B6302" s="89"/>
      <c r="C6302" s="262" t="s">
        <v>1405</v>
      </c>
      <c r="D6302" s="84">
        <v>43675</v>
      </c>
      <c r="E6302" s="85" t="s">
        <v>10790</v>
      </c>
      <c r="F6302" s="85" t="s">
        <v>13</v>
      </c>
      <c r="G6302" s="85">
        <v>397667</v>
      </c>
      <c r="H6302" s="89"/>
      <c r="I6302" s="263" t="s">
        <v>720</v>
      </c>
      <c r="J6302" s="89"/>
      <c r="K6302" s="89"/>
      <c r="L6302" s="89"/>
      <c r="M6302" s="89"/>
      <c r="N6302" s="264">
        <v>10664710.140000001</v>
      </c>
      <c r="O6302" s="264">
        <v>0</v>
      </c>
      <c r="P6302" s="89" t="s">
        <v>670</v>
      </c>
    </row>
    <row r="6303" spans="1:16" ht="38.25" hidden="1">
      <c r="A6303" s="261" t="s">
        <v>711</v>
      </c>
      <c r="B6303" s="89"/>
      <c r="C6303" s="262" t="s">
        <v>1405</v>
      </c>
      <c r="D6303" s="84">
        <v>43675</v>
      </c>
      <c r="E6303" s="85" t="s">
        <v>10791</v>
      </c>
      <c r="F6303" s="85" t="s">
        <v>13</v>
      </c>
      <c r="G6303" s="85">
        <v>397669</v>
      </c>
      <c r="H6303" s="89"/>
      <c r="I6303" s="263" t="s">
        <v>720</v>
      </c>
      <c r="J6303" s="89"/>
      <c r="K6303" s="89"/>
      <c r="L6303" s="89"/>
      <c r="M6303" s="89"/>
      <c r="N6303" s="264">
        <v>10664710.140000001</v>
      </c>
      <c r="O6303" s="264">
        <v>0</v>
      </c>
      <c r="P6303" s="89" t="s">
        <v>670</v>
      </c>
    </row>
    <row r="6304" spans="1:16" ht="38.25" hidden="1">
      <c r="A6304" s="261" t="s">
        <v>711</v>
      </c>
      <c r="B6304" s="89"/>
      <c r="C6304" s="262" t="s">
        <v>1405</v>
      </c>
      <c r="D6304" s="84">
        <v>43675</v>
      </c>
      <c r="E6304" s="85" t="s">
        <v>10792</v>
      </c>
      <c r="F6304" s="85" t="s">
        <v>13</v>
      </c>
      <c r="G6304" s="85">
        <v>397671</v>
      </c>
      <c r="H6304" s="89"/>
      <c r="I6304" s="263" t="s">
        <v>720</v>
      </c>
      <c r="J6304" s="89"/>
      <c r="K6304" s="89"/>
      <c r="L6304" s="89"/>
      <c r="M6304" s="89"/>
      <c r="N6304" s="264">
        <v>10664710.140000001</v>
      </c>
      <c r="O6304" s="264">
        <v>0</v>
      </c>
      <c r="P6304" s="89" t="s">
        <v>670</v>
      </c>
    </row>
    <row r="6305" spans="1:16" ht="38.25" hidden="1">
      <c r="A6305" s="261" t="s">
        <v>711</v>
      </c>
      <c r="B6305" s="89"/>
      <c r="C6305" s="262" t="s">
        <v>1405</v>
      </c>
      <c r="D6305" s="84">
        <v>43675</v>
      </c>
      <c r="E6305" s="85" t="s">
        <v>10793</v>
      </c>
      <c r="F6305" s="85" t="s">
        <v>13</v>
      </c>
      <c r="G6305" s="85">
        <v>397673</v>
      </c>
      <c r="H6305" s="89"/>
      <c r="I6305" s="263" t="s">
        <v>720</v>
      </c>
      <c r="J6305" s="89"/>
      <c r="K6305" s="89"/>
      <c r="L6305" s="89"/>
      <c r="M6305" s="89"/>
      <c r="N6305" s="264">
        <v>1962101.45</v>
      </c>
      <c r="O6305" s="264">
        <v>0</v>
      </c>
      <c r="P6305" s="89" t="s">
        <v>670</v>
      </c>
    </row>
    <row r="6306" spans="1:16" ht="38.25" hidden="1">
      <c r="A6306" s="261" t="s">
        <v>711</v>
      </c>
      <c r="B6306" s="89"/>
      <c r="C6306" s="262" t="s">
        <v>1405</v>
      </c>
      <c r="D6306" s="84">
        <v>43675</v>
      </c>
      <c r="E6306" s="85" t="s">
        <v>10794</v>
      </c>
      <c r="F6306" s="85" t="s">
        <v>13</v>
      </c>
      <c r="G6306" s="85">
        <v>397675</v>
      </c>
      <c r="H6306" s="89"/>
      <c r="I6306" s="263" t="s">
        <v>720</v>
      </c>
      <c r="J6306" s="89"/>
      <c r="K6306" s="89"/>
      <c r="L6306" s="89"/>
      <c r="M6306" s="89"/>
      <c r="N6306" s="264">
        <v>1962101.45</v>
      </c>
      <c r="O6306" s="264">
        <v>0</v>
      </c>
      <c r="P6306" s="89" t="s">
        <v>670</v>
      </c>
    </row>
    <row r="6307" spans="1:16" ht="38.25" hidden="1">
      <c r="A6307" s="261" t="s">
        <v>711</v>
      </c>
      <c r="B6307" s="89"/>
      <c r="C6307" s="262" t="s">
        <v>1405</v>
      </c>
      <c r="D6307" s="84">
        <v>43675</v>
      </c>
      <c r="E6307" s="85" t="s">
        <v>10795</v>
      </c>
      <c r="F6307" s="85" t="s">
        <v>13</v>
      </c>
      <c r="G6307" s="85">
        <v>397677</v>
      </c>
      <c r="H6307" s="89"/>
      <c r="I6307" s="263" t="s">
        <v>720</v>
      </c>
      <c r="J6307" s="89"/>
      <c r="K6307" s="89"/>
      <c r="L6307" s="89"/>
      <c r="M6307" s="89"/>
      <c r="N6307" s="264">
        <v>1962101.45</v>
      </c>
      <c r="O6307" s="264">
        <v>0</v>
      </c>
      <c r="P6307" s="89" t="s">
        <v>670</v>
      </c>
    </row>
    <row r="6308" spans="1:16" ht="38.25" hidden="1">
      <c r="A6308" s="261" t="s">
        <v>711</v>
      </c>
      <c r="B6308" s="89"/>
      <c r="C6308" s="262" t="s">
        <v>1405</v>
      </c>
      <c r="D6308" s="84">
        <v>43675</v>
      </c>
      <c r="E6308" s="85" t="s">
        <v>10796</v>
      </c>
      <c r="F6308" s="85" t="s">
        <v>13</v>
      </c>
      <c r="G6308" s="85">
        <v>397679</v>
      </c>
      <c r="H6308" s="89"/>
      <c r="I6308" s="263" t="s">
        <v>720</v>
      </c>
      <c r="J6308" s="89"/>
      <c r="K6308" s="89"/>
      <c r="L6308" s="89"/>
      <c r="M6308" s="89"/>
      <c r="N6308" s="264">
        <v>1962101.45</v>
      </c>
      <c r="O6308" s="264">
        <v>0</v>
      </c>
      <c r="P6308" s="89" t="s">
        <v>670</v>
      </c>
    </row>
    <row r="6309" spans="1:16" ht="38.25" hidden="1">
      <c r="A6309" s="261" t="s">
        <v>711</v>
      </c>
      <c r="B6309" s="89"/>
      <c r="C6309" s="262" t="s">
        <v>1405</v>
      </c>
      <c r="D6309" s="84">
        <v>43675</v>
      </c>
      <c r="E6309" s="85" t="s">
        <v>10797</v>
      </c>
      <c r="F6309" s="85" t="s">
        <v>13</v>
      </c>
      <c r="G6309" s="85">
        <v>397681</v>
      </c>
      <c r="H6309" s="89"/>
      <c r="I6309" s="263" t="s">
        <v>720</v>
      </c>
      <c r="J6309" s="89"/>
      <c r="K6309" s="89"/>
      <c r="L6309" s="89"/>
      <c r="M6309" s="89"/>
      <c r="N6309" s="264">
        <v>160278.69</v>
      </c>
      <c r="O6309" s="264">
        <v>0</v>
      </c>
      <c r="P6309" s="89" t="s">
        <v>670</v>
      </c>
    </row>
    <row r="6310" spans="1:16" ht="38.25" hidden="1">
      <c r="A6310" s="261" t="s">
        <v>711</v>
      </c>
      <c r="B6310" s="89"/>
      <c r="C6310" s="262" t="s">
        <v>1405</v>
      </c>
      <c r="D6310" s="84">
        <v>43675</v>
      </c>
      <c r="E6310" s="85" t="s">
        <v>10798</v>
      </c>
      <c r="F6310" s="85" t="s">
        <v>13</v>
      </c>
      <c r="G6310" s="85">
        <v>397683</v>
      </c>
      <c r="H6310" s="89"/>
      <c r="I6310" s="263" t="s">
        <v>720</v>
      </c>
      <c r="J6310" s="89"/>
      <c r="K6310" s="89"/>
      <c r="L6310" s="89"/>
      <c r="M6310" s="89"/>
      <c r="N6310" s="264">
        <v>1743491.02</v>
      </c>
      <c r="O6310" s="264">
        <v>0</v>
      </c>
      <c r="P6310" s="89" t="s">
        <v>670</v>
      </c>
    </row>
    <row r="6311" spans="1:16" ht="38.25" hidden="1">
      <c r="A6311" s="261" t="s">
        <v>711</v>
      </c>
      <c r="B6311" s="89"/>
      <c r="C6311" s="262" t="s">
        <v>1405</v>
      </c>
      <c r="D6311" s="84">
        <v>43675</v>
      </c>
      <c r="E6311" s="85" t="s">
        <v>10799</v>
      </c>
      <c r="F6311" s="85" t="s">
        <v>13</v>
      </c>
      <c r="G6311" s="85">
        <v>397685</v>
      </c>
      <c r="H6311" s="89"/>
      <c r="I6311" s="263" t="s">
        <v>720</v>
      </c>
      <c r="J6311" s="89"/>
      <c r="K6311" s="89"/>
      <c r="L6311" s="89"/>
      <c r="M6311" s="89"/>
      <c r="N6311" s="264">
        <v>487527.51</v>
      </c>
      <c r="O6311" s="264">
        <v>0</v>
      </c>
      <c r="P6311" s="89" t="s">
        <v>670</v>
      </c>
    </row>
    <row r="6312" spans="1:16" ht="38.25" hidden="1">
      <c r="A6312" s="261" t="s">
        <v>711</v>
      </c>
      <c r="B6312" s="89"/>
      <c r="C6312" s="262" t="s">
        <v>1405</v>
      </c>
      <c r="D6312" s="84">
        <v>43675</v>
      </c>
      <c r="E6312" s="85" t="s">
        <v>10800</v>
      </c>
      <c r="F6312" s="85" t="s">
        <v>13</v>
      </c>
      <c r="G6312" s="85">
        <v>397687</v>
      </c>
      <c r="H6312" s="89"/>
      <c r="I6312" s="263" t="s">
        <v>720</v>
      </c>
      <c r="J6312" s="89"/>
      <c r="K6312" s="89"/>
      <c r="L6312" s="89"/>
      <c r="M6312" s="89"/>
      <c r="N6312" s="264">
        <v>1339051.56</v>
      </c>
      <c r="O6312" s="264">
        <v>0</v>
      </c>
      <c r="P6312" s="89" t="s">
        <v>670</v>
      </c>
    </row>
    <row r="6313" spans="1:16" ht="38.25" hidden="1">
      <c r="A6313" s="261" t="s">
        <v>711</v>
      </c>
      <c r="B6313" s="89"/>
      <c r="C6313" s="262" t="s">
        <v>1405</v>
      </c>
      <c r="D6313" s="84">
        <v>43675</v>
      </c>
      <c r="E6313" s="85" t="s">
        <v>10801</v>
      </c>
      <c r="F6313" s="85" t="s">
        <v>13</v>
      </c>
      <c r="G6313" s="85">
        <v>397689</v>
      </c>
      <c r="H6313" s="89"/>
      <c r="I6313" s="263" t="s">
        <v>720</v>
      </c>
      <c r="J6313" s="89"/>
      <c r="K6313" s="89"/>
      <c r="L6313" s="89"/>
      <c r="M6313" s="89"/>
      <c r="N6313" s="264">
        <v>4788702.8499999996</v>
      </c>
      <c r="O6313" s="264">
        <v>0</v>
      </c>
      <c r="P6313" s="89" t="s">
        <v>670</v>
      </c>
    </row>
    <row r="6314" spans="1:16" ht="38.25" hidden="1">
      <c r="A6314" s="261" t="s">
        <v>711</v>
      </c>
      <c r="B6314" s="89"/>
      <c r="C6314" s="262" t="s">
        <v>1405</v>
      </c>
      <c r="D6314" s="84">
        <v>43675</v>
      </c>
      <c r="E6314" s="85" t="s">
        <v>10802</v>
      </c>
      <c r="F6314" s="85" t="s">
        <v>13</v>
      </c>
      <c r="G6314" s="85">
        <v>397691</v>
      </c>
      <c r="H6314" s="89"/>
      <c r="I6314" s="263" t="s">
        <v>720</v>
      </c>
      <c r="J6314" s="89"/>
      <c r="K6314" s="89"/>
      <c r="L6314" s="89"/>
      <c r="M6314" s="89"/>
      <c r="N6314" s="264">
        <v>440224.24</v>
      </c>
      <c r="O6314" s="264">
        <v>0</v>
      </c>
      <c r="P6314" s="89" t="s">
        <v>670</v>
      </c>
    </row>
    <row r="6315" spans="1:16" ht="38.25" hidden="1">
      <c r="A6315" s="261" t="s">
        <v>711</v>
      </c>
      <c r="B6315" s="89"/>
      <c r="C6315" s="262" t="s">
        <v>1405</v>
      </c>
      <c r="D6315" s="84">
        <v>43675</v>
      </c>
      <c r="E6315" s="85" t="s">
        <v>10803</v>
      </c>
      <c r="F6315" s="85" t="s">
        <v>13</v>
      </c>
      <c r="G6315" s="85">
        <v>397693</v>
      </c>
      <c r="H6315" s="89"/>
      <c r="I6315" s="263" t="s">
        <v>720</v>
      </c>
      <c r="J6315" s="89"/>
      <c r="K6315" s="89"/>
      <c r="L6315" s="89"/>
      <c r="M6315" s="89"/>
      <c r="N6315" s="264">
        <v>2201953.2599999998</v>
      </c>
      <c r="O6315" s="264">
        <v>0</v>
      </c>
      <c r="P6315" s="89" t="s">
        <v>670</v>
      </c>
    </row>
    <row r="6316" spans="1:16" ht="38.25" hidden="1">
      <c r="A6316" s="261" t="s">
        <v>711</v>
      </c>
      <c r="B6316" s="89"/>
      <c r="C6316" s="262" t="s">
        <v>1405</v>
      </c>
      <c r="D6316" s="84">
        <v>43675</v>
      </c>
      <c r="E6316" s="85" t="s">
        <v>10804</v>
      </c>
      <c r="F6316" s="85" t="s">
        <v>13</v>
      </c>
      <c r="G6316" s="85">
        <v>397695</v>
      </c>
      <c r="H6316" s="89"/>
      <c r="I6316" s="263" t="s">
        <v>720</v>
      </c>
      <c r="J6316" s="89"/>
      <c r="K6316" s="89"/>
      <c r="L6316" s="89"/>
      <c r="M6316" s="89"/>
      <c r="N6316" s="264">
        <v>4056522.43</v>
      </c>
      <c r="O6316" s="264">
        <v>0</v>
      </c>
      <c r="P6316" s="89" t="s">
        <v>670</v>
      </c>
    </row>
    <row r="6317" spans="1:16" ht="38.25" hidden="1">
      <c r="A6317" s="261" t="s">
        <v>711</v>
      </c>
      <c r="B6317" s="89"/>
      <c r="C6317" s="262" t="s">
        <v>1405</v>
      </c>
      <c r="D6317" s="84">
        <v>43675</v>
      </c>
      <c r="E6317" s="85" t="s">
        <v>10805</v>
      </c>
      <c r="F6317" s="85" t="s">
        <v>13</v>
      </c>
      <c r="G6317" s="85">
        <v>397697</v>
      </c>
      <c r="H6317" s="89"/>
      <c r="I6317" s="263" t="s">
        <v>720</v>
      </c>
      <c r="J6317" s="89"/>
      <c r="K6317" s="89"/>
      <c r="L6317" s="89"/>
      <c r="M6317" s="89"/>
      <c r="N6317" s="264">
        <v>372915.09</v>
      </c>
      <c r="O6317" s="264">
        <v>0</v>
      </c>
      <c r="P6317" s="89" t="s">
        <v>670</v>
      </c>
    </row>
    <row r="6318" spans="1:16" ht="38.25" hidden="1">
      <c r="A6318" s="261" t="s">
        <v>711</v>
      </c>
      <c r="B6318" s="89"/>
      <c r="C6318" s="262" t="s">
        <v>1405</v>
      </c>
      <c r="D6318" s="84">
        <v>43675</v>
      </c>
      <c r="E6318" s="85" t="s">
        <v>10806</v>
      </c>
      <c r="F6318" s="85" t="s">
        <v>13</v>
      </c>
      <c r="G6318" s="85">
        <v>397699</v>
      </c>
      <c r="H6318" s="89"/>
      <c r="I6318" s="263" t="s">
        <v>720</v>
      </c>
      <c r="J6318" s="89"/>
      <c r="K6318" s="89"/>
      <c r="L6318" s="89"/>
      <c r="M6318" s="89"/>
      <c r="N6318" s="264">
        <v>11141715.310000001</v>
      </c>
      <c r="O6318" s="264">
        <v>0</v>
      </c>
      <c r="P6318" s="89" t="s">
        <v>670</v>
      </c>
    </row>
    <row r="6319" spans="1:16" ht="38.25" hidden="1">
      <c r="A6319" s="261" t="s">
        <v>711</v>
      </c>
      <c r="B6319" s="89"/>
      <c r="C6319" s="262" t="s">
        <v>1405</v>
      </c>
      <c r="D6319" s="84">
        <v>43675</v>
      </c>
      <c r="E6319" s="85" t="s">
        <v>10807</v>
      </c>
      <c r="F6319" s="85" t="s">
        <v>13</v>
      </c>
      <c r="G6319" s="85">
        <v>397701</v>
      </c>
      <c r="H6319" s="89"/>
      <c r="I6319" s="263" t="s">
        <v>720</v>
      </c>
      <c r="J6319" s="89"/>
      <c r="K6319" s="89"/>
      <c r="L6319" s="89"/>
      <c r="M6319" s="89"/>
      <c r="N6319" s="264">
        <v>3115526.62</v>
      </c>
      <c r="O6319" s="264">
        <v>0</v>
      </c>
      <c r="P6319" s="89" t="s">
        <v>670</v>
      </c>
    </row>
    <row r="6320" spans="1:16" ht="38.25" hidden="1">
      <c r="A6320" s="261" t="s">
        <v>711</v>
      </c>
      <c r="B6320" s="89"/>
      <c r="C6320" s="262" t="s">
        <v>1405</v>
      </c>
      <c r="D6320" s="84">
        <v>43675</v>
      </c>
      <c r="E6320" s="85" t="s">
        <v>10808</v>
      </c>
      <c r="F6320" s="85" t="s">
        <v>13</v>
      </c>
      <c r="G6320" s="85">
        <v>397703</v>
      </c>
      <c r="H6320" s="89"/>
      <c r="I6320" s="263" t="s">
        <v>720</v>
      </c>
      <c r="J6320" s="89"/>
      <c r="K6320" s="89"/>
      <c r="L6320" s="89"/>
      <c r="M6320" s="89"/>
      <c r="N6320" s="264">
        <v>6047923.3499999996</v>
      </c>
      <c r="O6320" s="264">
        <v>0</v>
      </c>
      <c r="P6320" s="89" t="s">
        <v>670</v>
      </c>
    </row>
    <row r="6321" spans="1:16" ht="38.25" hidden="1">
      <c r="A6321" s="261" t="s">
        <v>711</v>
      </c>
      <c r="B6321" s="89"/>
      <c r="C6321" s="262" t="s">
        <v>1405</v>
      </c>
      <c r="D6321" s="84">
        <v>43675</v>
      </c>
      <c r="E6321" s="85" t="s">
        <v>10809</v>
      </c>
      <c r="F6321" s="85" t="s">
        <v>13</v>
      </c>
      <c r="G6321" s="85">
        <v>397705</v>
      </c>
      <c r="H6321" s="89"/>
      <c r="I6321" s="263" t="s">
        <v>720</v>
      </c>
      <c r="J6321" s="89"/>
      <c r="K6321" s="89"/>
      <c r="L6321" s="89"/>
      <c r="M6321" s="89"/>
      <c r="N6321" s="264">
        <v>573196.97</v>
      </c>
      <c r="O6321" s="264">
        <v>0</v>
      </c>
      <c r="P6321" s="89" t="s">
        <v>670</v>
      </c>
    </row>
    <row r="6322" spans="1:16" ht="38.25" hidden="1">
      <c r="A6322" s="261" t="s">
        <v>711</v>
      </c>
      <c r="B6322" s="89"/>
      <c r="C6322" s="262" t="s">
        <v>1405</v>
      </c>
      <c r="D6322" s="84">
        <v>43675</v>
      </c>
      <c r="E6322" s="85" t="s">
        <v>10810</v>
      </c>
      <c r="F6322" s="85" t="s">
        <v>13</v>
      </c>
      <c r="G6322" s="85">
        <v>397707</v>
      </c>
      <c r="H6322" s="89"/>
      <c r="I6322" s="263" t="s">
        <v>720</v>
      </c>
      <c r="J6322" s="89"/>
      <c r="K6322" s="89"/>
      <c r="L6322" s="89"/>
      <c r="M6322" s="89"/>
      <c r="N6322" s="264">
        <v>188443.24</v>
      </c>
      <c r="O6322" s="264">
        <v>0</v>
      </c>
      <c r="P6322" s="89" t="s">
        <v>670</v>
      </c>
    </row>
    <row r="6323" spans="1:16" ht="38.25" hidden="1">
      <c r="A6323" s="261" t="s">
        <v>711</v>
      </c>
      <c r="B6323" s="89"/>
      <c r="C6323" s="262" t="s">
        <v>1405</v>
      </c>
      <c r="D6323" s="84">
        <v>43675</v>
      </c>
      <c r="E6323" s="85" t="s">
        <v>10811</v>
      </c>
      <c r="F6323" s="85" t="s">
        <v>13</v>
      </c>
      <c r="G6323" s="85">
        <v>397709</v>
      </c>
      <c r="H6323" s="89"/>
      <c r="I6323" s="263" t="s">
        <v>720</v>
      </c>
      <c r="J6323" s="89"/>
      <c r="K6323" s="89"/>
      <c r="L6323" s="89"/>
      <c r="M6323" s="89"/>
      <c r="N6323" s="264">
        <v>1112701.54</v>
      </c>
      <c r="O6323" s="264">
        <v>0</v>
      </c>
      <c r="P6323" s="89" t="s">
        <v>670</v>
      </c>
    </row>
    <row r="6324" spans="1:16" ht="38.25" hidden="1">
      <c r="A6324" s="261" t="s">
        <v>711</v>
      </c>
      <c r="B6324" s="89"/>
      <c r="C6324" s="262" t="s">
        <v>1405</v>
      </c>
      <c r="D6324" s="84">
        <v>43675</v>
      </c>
      <c r="E6324" s="85" t="s">
        <v>10812</v>
      </c>
      <c r="F6324" s="85" t="s">
        <v>13</v>
      </c>
      <c r="G6324" s="85">
        <v>397711</v>
      </c>
      <c r="H6324" s="89"/>
      <c r="I6324" s="263" t="s">
        <v>720</v>
      </c>
      <c r="J6324" s="89"/>
      <c r="K6324" s="89"/>
      <c r="L6324" s="89"/>
      <c r="M6324" s="89"/>
      <c r="N6324" s="264">
        <v>722449.44</v>
      </c>
      <c r="O6324" s="264">
        <v>0</v>
      </c>
      <c r="P6324" s="89" t="s">
        <v>670</v>
      </c>
    </row>
    <row r="6325" spans="1:16" ht="38.25" hidden="1">
      <c r="A6325" s="261" t="s">
        <v>711</v>
      </c>
      <c r="B6325" s="89"/>
      <c r="C6325" s="262" t="s">
        <v>1405</v>
      </c>
      <c r="D6325" s="84">
        <v>43675</v>
      </c>
      <c r="E6325" s="85" t="s">
        <v>10813</v>
      </c>
      <c r="F6325" s="85" t="s">
        <v>13</v>
      </c>
      <c r="G6325" s="85">
        <v>397713</v>
      </c>
      <c r="H6325" s="89"/>
      <c r="I6325" s="263" t="s">
        <v>720</v>
      </c>
      <c r="J6325" s="89"/>
      <c r="K6325" s="89"/>
      <c r="L6325" s="89"/>
      <c r="M6325" s="89"/>
      <c r="N6325" s="264">
        <v>1181320.19</v>
      </c>
      <c r="O6325" s="264">
        <v>0</v>
      </c>
      <c r="P6325" s="89" t="s">
        <v>670</v>
      </c>
    </row>
    <row r="6326" spans="1:16" ht="38.25" hidden="1">
      <c r="A6326" s="261" t="s">
        <v>711</v>
      </c>
      <c r="B6326" s="89"/>
      <c r="C6326" s="262" t="s">
        <v>1405</v>
      </c>
      <c r="D6326" s="84">
        <v>43675</v>
      </c>
      <c r="E6326" s="85" t="s">
        <v>10814</v>
      </c>
      <c r="F6326" s="85" t="s">
        <v>13</v>
      </c>
      <c r="G6326" s="85">
        <v>397715</v>
      </c>
      <c r="H6326" s="89"/>
      <c r="I6326" s="263" t="s">
        <v>720</v>
      </c>
      <c r="J6326" s="89"/>
      <c r="K6326" s="89"/>
      <c r="L6326" s="89"/>
      <c r="M6326" s="89"/>
      <c r="N6326" s="264">
        <v>1984292.32</v>
      </c>
      <c r="O6326" s="264">
        <v>0</v>
      </c>
      <c r="P6326" s="89" t="s">
        <v>670</v>
      </c>
    </row>
    <row r="6327" spans="1:16" ht="38.25" hidden="1">
      <c r="A6327" s="261" t="s">
        <v>711</v>
      </c>
      <c r="B6327" s="89"/>
      <c r="C6327" s="262" t="s">
        <v>1405</v>
      </c>
      <c r="D6327" s="84">
        <v>43675</v>
      </c>
      <c r="E6327" s="85" t="s">
        <v>10815</v>
      </c>
      <c r="F6327" s="85" t="s">
        <v>13</v>
      </c>
      <c r="G6327" s="85">
        <v>397717</v>
      </c>
      <c r="H6327" s="89"/>
      <c r="I6327" s="263" t="s">
        <v>720</v>
      </c>
      <c r="J6327" s="89"/>
      <c r="K6327" s="89"/>
      <c r="L6327" s="89"/>
      <c r="M6327" s="89"/>
      <c r="N6327" s="264">
        <v>4143462.09</v>
      </c>
      <c r="O6327" s="264">
        <v>0</v>
      </c>
      <c r="P6327" s="89" t="s">
        <v>670</v>
      </c>
    </row>
    <row r="6328" spans="1:16" ht="38.25" hidden="1">
      <c r="A6328" s="261" t="s">
        <v>711</v>
      </c>
      <c r="B6328" s="89"/>
      <c r="C6328" s="262" t="s">
        <v>1405</v>
      </c>
      <c r="D6328" s="84">
        <v>43675</v>
      </c>
      <c r="E6328" s="85" t="s">
        <v>10816</v>
      </c>
      <c r="F6328" s="85" t="s">
        <v>13</v>
      </c>
      <c r="G6328" s="85">
        <v>397719</v>
      </c>
      <c r="H6328" s="89"/>
      <c r="I6328" s="263" t="s">
        <v>720</v>
      </c>
      <c r="J6328" s="89"/>
      <c r="K6328" s="89"/>
      <c r="L6328" s="89"/>
      <c r="M6328" s="89"/>
      <c r="N6328" s="264">
        <v>2748538.37</v>
      </c>
      <c r="O6328" s="264">
        <v>0</v>
      </c>
      <c r="P6328" s="89" t="s">
        <v>670</v>
      </c>
    </row>
    <row r="6329" spans="1:16" ht="38.25" hidden="1">
      <c r="A6329" s="261" t="s">
        <v>711</v>
      </c>
      <c r="B6329" s="89"/>
      <c r="C6329" s="262" t="s">
        <v>1405</v>
      </c>
      <c r="D6329" s="84">
        <v>43675</v>
      </c>
      <c r="E6329" s="85" t="s">
        <v>10817</v>
      </c>
      <c r="F6329" s="85" t="s">
        <v>13</v>
      </c>
      <c r="G6329" s="85">
        <v>397721</v>
      </c>
      <c r="H6329" s="89"/>
      <c r="I6329" s="263" t="s">
        <v>720</v>
      </c>
      <c r="J6329" s="89"/>
      <c r="K6329" s="89"/>
      <c r="L6329" s="89"/>
      <c r="M6329" s="89"/>
      <c r="N6329" s="264">
        <v>1680899.08</v>
      </c>
      <c r="O6329" s="264">
        <v>0</v>
      </c>
      <c r="P6329" s="89" t="s">
        <v>670</v>
      </c>
    </row>
    <row r="6330" spans="1:16" ht="38.25" hidden="1">
      <c r="A6330" s="261" t="s">
        <v>711</v>
      </c>
      <c r="B6330" s="89"/>
      <c r="C6330" s="262" t="s">
        <v>1405</v>
      </c>
      <c r="D6330" s="84">
        <v>43675</v>
      </c>
      <c r="E6330" s="85" t="s">
        <v>10818</v>
      </c>
      <c r="F6330" s="85" t="s">
        <v>13</v>
      </c>
      <c r="G6330" s="85">
        <v>397723</v>
      </c>
      <c r="H6330" s="89"/>
      <c r="I6330" s="263" t="s">
        <v>720</v>
      </c>
      <c r="J6330" s="89"/>
      <c r="K6330" s="89"/>
      <c r="L6330" s="89"/>
      <c r="M6330" s="89"/>
      <c r="N6330" s="264">
        <v>9640455.1400000006</v>
      </c>
      <c r="O6330" s="264">
        <v>0</v>
      </c>
      <c r="P6330" s="89" t="s">
        <v>670</v>
      </c>
    </row>
    <row r="6331" spans="1:16" ht="38.25" hidden="1">
      <c r="A6331" s="261" t="s">
        <v>711</v>
      </c>
      <c r="B6331" s="89"/>
      <c r="C6331" s="262" t="s">
        <v>1405</v>
      </c>
      <c r="D6331" s="84">
        <v>43675</v>
      </c>
      <c r="E6331" s="85" t="s">
        <v>10819</v>
      </c>
      <c r="F6331" s="85" t="s">
        <v>13</v>
      </c>
      <c r="G6331" s="85">
        <v>397725</v>
      </c>
      <c r="H6331" s="89"/>
      <c r="I6331" s="263" t="s">
        <v>720</v>
      </c>
      <c r="J6331" s="89"/>
      <c r="K6331" s="89"/>
      <c r="L6331" s="89"/>
      <c r="M6331" s="89"/>
      <c r="N6331" s="264">
        <v>4616786.79</v>
      </c>
      <c r="O6331" s="264">
        <v>0</v>
      </c>
      <c r="P6331" s="89" t="s">
        <v>670</v>
      </c>
    </row>
    <row r="6332" spans="1:16" ht="38.25" hidden="1">
      <c r="A6332" s="261" t="s">
        <v>711</v>
      </c>
      <c r="B6332" s="89"/>
      <c r="C6332" s="262" t="s">
        <v>1405</v>
      </c>
      <c r="D6332" s="84">
        <v>43675</v>
      </c>
      <c r="E6332" s="85" t="s">
        <v>10820</v>
      </c>
      <c r="F6332" s="85" t="s">
        <v>13</v>
      </c>
      <c r="G6332" s="85">
        <v>397727</v>
      </c>
      <c r="H6332" s="89"/>
      <c r="I6332" s="263" t="s">
        <v>720</v>
      </c>
      <c r="J6332" s="89"/>
      <c r="K6332" s="89"/>
      <c r="L6332" s="89"/>
      <c r="M6332" s="89"/>
      <c r="N6332" s="264">
        <v>1388904.48</v>
      </c>
      <c r="O6332" s="264">
        <v>0</v>
      </c>
      <c r="P6332" s="89" t="s">
        <v>670</v>
      </c>
    </row>
    <row r="6333" spans="1:16" ht="38.25" hidden="1">
      <c r="A6333" s="261" t="s">
        <v>711</v>
      </c>
      <c r="B6333" s="89"/>
      <c r="C6333" s="262" t="s">
        <v>1405</v>
      </c>
      <c r="D6333" s="84">
        <v>43675</v>
      </c>
      <c r="E6333" s="85" t="s">
        <v>10821</v>
      </c>
      <c r="F6333" s="85" t="s">
        <v>13</v>
      </c>
      <c r="G6333" s="85">
        <v>397729</v>
      </c>
      <c r="H6333" s="89"/>
      <c r="I6333" s="263" t="s">
        <v>720</v>
      </c>
      <c r="J6333" s="89"/>
      <c r="K6333" s="89"/>
      <c r="L6333" s="89"/>
      <c r="M6333" s="89"/>
      <c r="N6333" s="264">
        <v>1773658.28</v>
      </c>
      <c r="O6333" s="264">
        <v>0</v>
      </c>
      <c r="P6333" s="89" t="s">
        <v>670</v>
      </c>
    </row>
    <row r="6334" spans="1:16" ht="38.25" hidden="1">
      <c r="A6334" s="261" t="s">
        <v>711</v>
      </c>
      <c r="B6334" s="89"/>
      <c r="C6334" s="262" t="s">
        <v>1405</v>
      </c>
      <c r="D6334" s="84">
        <v>43675</v>
      </c>
      <c r="E6334" s="85" t="s">
        <v>10822</v>
      </c>
      <c r="F6334" s="85" t="s">
        <v>13</v>
      </c>
      <c r="G6334" s="85">
        <v>397731</v>
      </c>
      <c r="H6334" s="89"/>
      <c r="I6334" s="263" t="s">
        <v>720</v>
      </c>
      <c r="J6334" s="89"/>
      <c r="K6334" s="89"/>
      <c r="L6334" s="89"/>
      <c r="M6334" s="89"/>
      <c r="N6334" s="264">
        <v>849399.92</v>
      </c>
      <c r="O6334" s="264">
        <v>0</v>
      </c>
      <c r="P6334" s="89" t="s">
        <v>670</v>
      </c>
    </row>
    <row r="6335" spans="1:16" ht="38.25" hidden="1">
      <c r="A6335" s="261" t="s">
        <v>711</v>
      </c>
      <c r="B6335" s="89"/>
      <c r="C6335" s="262" t="s">
        <v>1405</v>
      </c>
      <c r="D6335" s="84">
        <v>43675</v>
      </c>
      <c r="E6335" s="85" t="s">
        <v>10823</v>
      </c>
      <c r="F6335" s="85" t="s">
        <v>13</v>
      </c>
      <c r="G6335" s="85">
        <v>397733</v>
      </c>
      <c r="H6335" s="89"/>
      <c r="I6335" s="263" t="s">
        <v>720</v>
      </c>
      <c r="J6335" s="89"/>
      <c r="K6335" s="89"/>
      <c r="L6335" s="89"/>
      <c r="M6335" s="89"/>
      <c r="N6335" s="264">
        <v>12487369.199999999</v>
      </c>
      <c r="O6335" s="264">
        <v>0</v>
      </c>
      <c r="P6335" s="89" t="s">
        <v>670</v>
      </c>
    </row>
    <row r="6336" spans="1:16" ht="38.25" hidden="1">
      <c r="A6336" s="261" t="s">
        <v>711</v>
      </c>
      <c r="B6336" s="89"/>
      <c r="C6336" s="262" t="s">
        <v>1405</v>
      </c>
      <c r="D6336" s="84">
        <v>43675</v>
      </c>
      <c r="E6336" s="85" t="s">
        <v>10824</v>
      </c>
      <c r="F6336" s="85" t="s">
        <v>13</v>
      </c>
      <c r="G6336" s="85">
        <v>397735</v>
      </c>
      <c r="H6336" s="89"/>
      <c r="I6336" s="263" t="s">
        <v>720</v>
      </c>
      <c r="J6336" s="89"/>
      <c r="K6336" s="89"/>
      <c r="L6336" s="89"/>
      <c r="M6336" s="89"/>
      <c r="N6336" s="264">
        <v>16013092.27</v>
      </c>
      <c r="O6336" s="264">
        <v>0</v>
      </c>
      <c r="P6336" s="89" t="s">
        <v>670</v>
      </c>
    </row>
    <row r="6337" spans="1:16" ht="38.25" hidden="1">
      <c r="A6337" s="261" t="s">
        <v>711</v>
      </c>
      <c r="B6337" s="89"/>
      <c r="C6337" s="262" t="s">
        <v>1405</v>
      </c>
      <c r="D6337" s="84">
        <v>43675</v>
      </c>
      <c r="E6337" s="85" t="s">
        <v>10825</v>
      </c>
      <c r="F6337" s="85" t="s">
        <v>13</v>
      </c>
      <c r="G6337" s="85">
        <v>397737</v>
      </c>
      <c r="H6337" s="89"/>
      <c r="I6337" s="263" t="s">
        <v>720</v>
      </c>
      <c r="J6337" s="89"/>
      <c r="K6337" s="89"/>
      <c r="L6337" s="89"/>
      <c r="M6337" s="89"/>
      <c r="N6337" s="264">
        <v>6167415.29</v>
      </c>
      <c r="O6337" s="264">
        <v>0</v>
      </c>
      <c r="P6337" s="89" t="s">
        <v>670</v>
      </c>
    </row>
    <row r="6338" spans="1:16" ht="38.25" hidden="1">
      <c r="A6338" s="261" t="s">
        <v>711</v>
      </c>
      <c r="B6338" s="89"/>
      <c r="C6338" s="262" t="s">
        <v>1405</v>
      </c>
      <c r="D6338" s="84">
        <v>43675</v>
      </c>
      <c r="E6338" s="85" t="s">
        <v>10826</v>
      </c>
      <c r="F6338" s="85" t="s">
        <v>13</v>
      </c>
      <c r="G6338" s="85">
        <v>397739</v>
      </c>
      <c r="H6338" s="89"/>
      <c r="I6338" s="263" t="s">
        <v>720</v>
      </c>
      <c r="J6338" s="89"/>
      <c r="K6338" s="89"/>
      <c r="L6338" s="89"/>
      <c r="M6338" s="89"/>
      <c r="N6338" s="264">
        <v>31716129.890000001</v>
      </c>
      <c r="O6338" s="264">
        <v>0</v>
      </c>
      <c r="P6338" s="89" t="s">
        <v>670</v>
      </c>
    </row>
    <row r="6339" spans="1:16" ht="38.25" hidden="1">
      <c r="A6339" s="261" t="s">
        <v>711</v>
      </c>
      <c r="B6339" s="89"/>
      <c r="C6339" s="262" t="s">
        <v>1405</v>
      </c>
      <c r="D6339" s="84">
        <v>43675</v>
      </c>
      <c r="E6339" s="85" t="s">
        <v>10827</v>
      </c>
      <c r="F6339" s="85" t="s">
        <v>13</v>
      </c>
      <c r="G6339" s="85">
        <v>397741</v>
      </c>
      <c r="H6339" s="89"/>
      <c r="I6339" s="263" t="s">
        <v>720</v>
      </c>
      <c r="J6339" s="89"/>
      <c r="K6339" s="89"/>
      <c r="L6339" s="89"/>
      <c r="M6339" s="89"/>
      <c r="N6339" s="264">
        <v>5473875.2599999998</v>
      </c>
      <c r="O6339" s="264">
        <v>0</v>
      </c>
      <c r="P6339" s="89" t="s">
        <v>670</v>
      </c>
    </row>
    <row r="6340" spans="1:16" ht="38.25" hidden="1">
      <c r="A6340" s="261" t="s">
        <v>711</v>
      </c>
      <c r="B6340" s="89"/>
      <c r="C6340" s="262" t="s">
        <v>1405</v>
      </c>
      <c r="D6340" s="84">
        <v>43675</v>
      </c>
      <c r="E6340" s="85" t="s">
        <v>10828</v>
      </c>
      <c r="F6340" s="85" t="s">
        <v>13</v>
      </c>
      <c r="G6340" s="85">
        <v>397743</v>
      </c>
      <c r="H6340" s="89"/>
      <c r="I6340" s="263" t="s">
        <v>720</v>
      </c>
      <c r="J6340" s="89"/>
      <c r="K6340" s="89"/>
      <c r="L6340" s="89"/>
      <c r="M6340" s="89"/>
      <c r="N6340" s="264">
        <v>6309.35</v>
      </c>
      <c r="O6340" s="264">
        <v>0</v>
      </c>
      <c r="P6340" s="89" t="s">
        <v>670</v>
      </c>
    </row>
    <row r="6341" spans="1:16" ht="38.25" hidden="1">
      <c r="A6341" s="261" t="s">
        <v>711</v>
      </c>
      <c r="B6341" s="89"/>
      <c r="C6341" s="262" t="s">
        <v>1405</v>
      </c>
      <c r="D6341" s="84">
        <v>43675</v>
      </c>
      <c r="E6341" s="85" t="s">
        <v>10829</v>
      </c>
      <c r="F6341" s="85" t="s">
        <v>13</v>
      </c>
      <c r="G6341" s="85">
        <v>397745</v>
      </c>
      <c r="H6341" s="89"/>
      <c r="I6341" s="263" t="s">
        <v>720</v>
      </c>
      <c r="J6341" s="89"/>
      <c r="K6341" s="89"/>
      <c r="L6341" s="89"/>
      <c r="M6341" s="89"/>
      <c r="N6341" s="264">
        <v>1068.51</v>
      </c>
      <c r="O6341" s="264">
        <v>0</v>
      </c>
      <c r="P6341" s="89" t="s">
        <v>670</v>
      </c>
    </row>
    <row r="6342" spans="1:16" ht="38.25" hidden="1">
      <c r="A6342" s="261" t="s">
        <v>711</v>
      </c>
      <c r="B6342" s="89"/>
      <c r="C6342" s="262" t="s">
        <v>1405</v>
      </c>
      <c r="D6342" s="84">
        <v>43675</v>
      </c>
      <c r="E6342" s="85" t="s">
        <v>10830</v>
      </c>
      <c r="F6342" s="85" t="s">
        <v>13</v>
      </c>
      <c r="G6342" s="85">
        <v>397747</v>
      </c>
      <c r="H6342" s="89"/>
      <c r="I6342" s="263" t="s">
        <v>720</v>
      </c>
      <c r="J6342" s="89"/>
      <c r="K6342" s="89"/>
      <c r="L6342" s="89"/>
      <c r="M6342" s="89"/>
      <c r="N6342" s="264">
        <v>3250.2</v>
      </c>
      <c r="O6342" s="264">
        <v>0</v>
      </c>
      <c r="P6342" s="89" t="s">
        <v>670</v>
      </c>
    </row>
    <row r="6343" spans="1:16" ht="38.25" hidden="1">
      <c r="A6343" s="261" t="s">
        <v>711</v>
      </c>
      <c r="B6343" s="89"/>
      <c r="C6343" s="262" t="s">
        <v>1405</v>
      </c>
      <c r="D6343" s="84">
        <v>43675</v>
      </c>
      <c r="E6343" s="85" t="s">
        <v>10831</v>
      </c>
      <c r="F6343" s="85" t="s">
        <v>13</v>
      </c>
      <c r="G6343" s="85">
        <v>397749</v>
      </c>
      <c r="H6343" s="89"/>
      <c r="I6343" s="263" t="s">
        <v>720</v>
      </c>
      <c r="J6343" s="89"/>
      <c r="K6343" s="89"/>
      <c r="L6343" s="89"/>
      <c r="M6343" s="89"/>
      <c r="N6343" s="264">
        <v>11125.69</v>
      </c>
      <c r="O6343" s="264">
        <v>0</v>
      </c>
      <c r="P6343" s="89" t="s">
        <v>670</v>
      </c>
    </row>
    <row r="6344" spans="1:16" ht="38.25" hidden="1">
      <c r="A6344" s="261" t="s">
        <v>711</v>
      </c>
      <c r="B6344" s="89"/>
      <c r="C6344" s="262" t="s">
        <v>1405</v>
      </c>
      <c r="D6344" s="84">
        <v>43675</v>
      </c>
      <c r="E6344" s="85" t="s">
        <v>10832</v>
      </c>
      <c r="F6344" s="85" t="s">
        <v>13</v>
      </c>
      <c r="G6344" s="85">
        <v>397751</v>
      </c>
      <c r="H6344" s="89"/>
      <c r="I6344" s="263" t="s">
        <v>720</v>
      </c>
      <c r="J6344" s="89"/>
      <c r="K6344" s="89"/>
      <c r="L6344" s="89"/>
      <c r="M6344" s="89"/>
      <c r="N6344" s="264">
        <v>11125.69</v>
      </c>
      <c r="O6344" s="264">
        <v>0</v>
      </c>
      <c r="P6344" s="89" t="s">
        <v>670</v>
      </c>
    </row>
    <row r="6345" spans="1:16" ht="38.25" hidden="1">
      <c r="A6345" s="261" t="s">
        <v>711</v>
      </c>
      <c r="B6345" s="89"/>
      <c r="C6345" s="262" t="s">
        <v>1405</v>
      </c>
      <c r="D6345" s="84">
        <v>43675</v>
      </c>
      <c r="E6345" s="85" t="s">
        <v>10833</v>
      </c>
      <c r="F6345" s="85" t="s">
        <v>13</v>
      </c>
      <c r="G6345" s="85">
        <v>397753</v>
      </c>
      <c r="H6345" s="89"/>
      <c r="I6345" s="263" t="s">
        <v>720</v>
      </c>
      <c r="J6345" s="89"/>
      <c r="K6345" s="89"/>
      <c r="L6345" s="89"/>
      <c r="M6345" s="89"/>
      <c r="N6345" s="264">
        <v>11125.69</v>
      </c>
      <c r="O6345" s="264">
        <v>0</v>
      </c>
      <c r="P6345" s="89" t="s">
        <v>670</v>
      </c>
    </row>
    <row r="6346" spans="1:16" ht="38.25" hidden="1">
      <c r="A6346" s="261" t="s">
        <v>711</v>
      </c>
      <c r="B6346" s="89"/>
      <c r="C6346" s="262" t="s">
        <v>1405</v>
      </c>
      <c r="D6346" s="84">
        <v>43675</v>
      </c>
      <c r="E6346" s="85" t="s">
        <v>10834</v>
      </c>
      <c r="F6346" s="85" t="s">
        <v>13</v>
      </c>
      <c r="G6346" s="85">
        <v>397755</v>
      </c>
      <c r="H6346" s="89"/>
      <c r="I6346" s="263" t="s">
        <v>720</v>
      </c>
      <c r="J6346" s="89"/>
      <c r="K6346" s="89"/>
      <c r="L6346" s="89"/>
      <c r="M6346" s="89"/>
      <c r="N6346" s="264">
        <v>11125.69</v>
      </c>
      <c r="O6346" s="264">
        <v>0</v>
      </c>
      <c r="P6346" s="89" t="s">
        <v>670</v>
      </c>
    </row>
    <row r="6347" spans="1:16" ht="38.25" hidden="1">
      <c r="A6347" s="261" t="s">
        <v>711</v>
      </c>
      <c r="B6347" s="89"/>
      <c r="C6347" s="262" t="s">
        <v>1405</v>
      </c>
      <c r="D6347" s="84">
        <v>43675</v>
      </c>
      <c r="E6347" s="85" t="s">
        <v>10835</v>
      </c>
      <c r="F6347" s="85" t="s">
        <v>13</v>
      </c>
      <c r="G6347" s="85">
        <v>397757</v>
      </c>
      <c r="H6347" s="89"/>
      <c r="I6347" s="263" t="s">
        <v>720</v>
      </c>
      <c r="J6347" s="89"/>
      <c r="K6347" s="89"/>
      <c r="L6347" s="89"/>
      <c r="M6347" s="89"/>
      <c r="N6347" s="264">
        <v>211440.84</v>
      </c>
      <c r="O6347" s="264">
        <v>0</v>
      </c>
      <c r="P6347" s="89" t="s">
        <v>670</v>
      </c>
    </row>
    <row r="6348" spans="1:16" ht="38.25" hidden="1">
      <c r="A6348" s="261" t="s">
        <v>711</v>
      </c>
      <c r="B6348" s="89"/>
      <c r="C6348" s="262" t="s">
        <v>1405</v>
      </c>
      <c r="D6348" s="84">
        <v>43675</v>
      </c>
      <c r="E6348" s="85" t="s">
        <v>10836</v>
      </c>
      <c r="F6348" s="85" t="s">
        <v>13</v>
      </c>
      <c r="G6348" s="85">
        <v>397759</v>
      </c>
      <c r="H6348" s="89"/>
      <c r="I6348" s="263" t="s">
        <v>720</v>
      </c>
      <c r="J6348" s="89"/>
      <c r="K6348" s="89"/>
      <c r="L6348" s="89"/>
      <c r="M6348" s="89"/>
      <c r="N6348" s="264">
        <v>2229.84</v>
      </c>
      <c r="O6348" s="264">
        <v>0</v>
      </c>
      <c r="P6348" s="89" t="s">
        <v>670</v>
      </c>
    </row>
    <row r="6349" spans="1:16" ht="38.25" hidden="1">
      <c r="A6349" s="261" t="s">
        <v>711</v>
      </c>
      <c r="B6349" s="89"/>
      <c r="C6349" s="262" t="s">
        <v>1405</v>
      </c>
      <c r="D6349" s="84">
        <v>43675</v>
      </c>
      <c r="E6349" s="85" t="s">
        <v>10837</v>
      </c>
      <c r="F6349" s="85" t="s">
        <v>13</v>
      </c>
      <c r="G6349" s="85">
        <v>397761</v>
      </c>
      <c r="H6349" s="89"/>
      <c r="I6349" s="263" t="s">
        <v>720</v>
      </c>
      <c r="J6349" s="89"/>
      <c r="K6349" s="89"/>
      <c r="L6349" s="89"/>
      <c r="M6349" s="89"/>
      <c r="N6349" s="264">
        <v>377.64</v>
      </c>
      <c r="O6349" s="264">
        <v>0</v>
      </c>
      <c r="P6349" s="89" t="s">
        <v>670</v>
      </c>
    </row>
    <row r="6350" spans="1:16" ht="38.25" hidden="1">
      <c r="A6350" s="261" t="s">
        <v>711</v>
      </c>
      <c r="B6350" s="89"/>
      <c r="C6350" s="262" t="s">
        <v>1405</v>
      </c>
      <c r="D6350" s="84">
        <v>43675</v>
      </c>
      <c r="E6350" s="85" t="s">
        <v>10838</v>
      </c>
      <c r="F6350" s="85" t="s">
        <v>13</v>
      </c>
      <c r="G6350" s="85">
        <v>397763</v>
      </c>
      <c r="H6350" s="89"/>
      <c r="I6350" s="263" t="s">
        <v>720</v>
      </c>
      <c r="J6350" s="89"/>
      <c r="K6350" s="89"/>
      <c r="L6350" s="89"/>
      <c r="M6350" s="89"/>
      <c r="N6350" s="264">
        <v>3932.08</v>
      </c>
      <c r="O6350" s="264">
        <v>0</v>
      </c>
      <c r="P6350" s="89" t="s">
        <v>670</v>
      </c>
    </row>
    <row r="6351" spans="1:16" ht="63.75" hidden="1">
      <c r="A6351" s="261">
        <v>378</v>
      </c>
      <c r="B6351" s="89"/>
      <c r="C6351" s="262" t="s">
        <v>639</v>
      </c>
      <c r="D6351" s="84">
        <v>43675</v>
      </c>
      <c r="E6351" s="85" t="s">
        <v>10839</v>
      </c>
      <c r="F6351" s="85" t="s">
        <v>627</v>
      </c>
      <c r="G6351" s="85">
        <v>960565</v>
      </c>
      <c r="H6351" s="89"/>
      <c r="I6351" s="263" t="s">
        <v>12346</v>
      </c>
      <c r="J6351" s="89"/>
      <c r="K6351" s="89"/>
      <c r="L6351" s="89"/>
      <c r="M6351" s="89"/>
      <c r="N6351" s="264">
        <v>0</v>
      </c>
      <c r="O6351" s="264">
        <v>3841.6</v>
      </c>
      <c r="P6351" s="89" t="s">
        <v>670</v>
      </c>
    </row>
    <row r="6352" spans="1:16" ht="51" hidden="1">
      <c r="A6352" s="261">
        <v>378</v>
      </c>
      <c r="B6352" s="89"/>
      <c r="C6352" s="262" t="s">
        <v>639</v>
      </c>
      <c r="D6352" s="84">
        <v>43675</v>
      </c>
      <c r="E6352" s="85" t="s">
        <v>10840</v>
      </c>
      <c r="F6352" s="85" t="s">
        <v>11</v>
      </c>
      <c r="G6352" s="85">
        <v>960563</v>
      </c>
      <c r="H6352" s="89"/>
      <c r="I6352" s="263" t="s">
        <v>12347</v>
      </c>
      <c r="J6352" s="89"/>
      <c r="K6352" s="89"/>
      <c r="L6352" s="89"/>
      <c r="M6352" s="89"/>
      <c r="N6352" s="264">
        <v>1640.64</v>
      </c>
      <c r="O6352" s="264">
        <v>0</v>
      </c>
      <c r="P6352" s="89" t="s">
        <v>670</v>
      </c>
    </row>
    <row r="6353" spans="1:16" ht="63.75" hidden="1">
      <c r="A6353" s="261">
        <v>378</v>
      </c>
      <c r="B6353" s="89"/>
      <c r="C6353" s="262" t="s">
        <v>639</v>
      </c>
      <c r="D6353" s="84">
        <v>43675</v>
      </c>
      <c r="E6353" s="85" t="s">
        <v>10841</v>
      </c>
      <c r="F6353" s="85" t="s">
        <v>11</v>
      </c>
      <c r="G6353" s="85">
        <v>960564</v>
      </c>
      <c r="H6353" s="89"/>
      <c r="I6353" s="263" t="s">
        <v>12348</v>
      </c>
      <c r="J6353" s="89"/>
      <c r="K6353" s="89"/>
      <c r="L6353" s="89"/>
      <c r="M6353" s="89"/>
      <c r="N6353" s="264">
        <v>50</v>
      </c>
      <c r="O6353" s="264">
        <v>0</v>
      </c>
      <c r="P6353" s="89" t="s">
        <v>670</v>
      </c>
    </row>
    <row r="6354" spans="1:16" ht="51" hidden="1">
      <c r="A6354" s="261">
        <v>119</v>
      </c>
      <c r="B6354" s="89"/>
      <c r="C6354" s="262" t="s">
        <v>63</v>
      </c>
      <c r="D6354" s="84">
        <v>43675</v>
      </c>
      <c r="E6354" s="85" t="s">
        <v>10842</v>
      </c>
      <c r="F6354" s="85" t="s">
        <v>11</v>
      </c>
      <c r="G6354" s="85">
        <v>960600</v>
      </c>
      <c r="H6354" s="89"/>
      <c r="I6354" s="263" t="s">
        <v>12349</v>
      </c>
      <c r="J6354" s="89"/>
      <c r="K6354" s="89"/>
      <c r="L6354" s="89"/>
      <c r="M6354" s="89"/>
      <c r="N6354" s="264">
        <v>50</v>
      </c>
      <c r="O6354" s="264">
        <v>0</v>
      </c>
      <c r="P6354" s="89" t="s">
        <v>670</v>
      </c>
    </row>
    <row r="6355" spans="1:16" ht="63.75" hidden="1">
      <c r="A6355" s="261">
        <v>132</v>
      </c>
      <c r="B6355" s="89"/>
      <c r="C6355" s="262" t="s">
        <v>68</v>
      </c>
      <c r="D6355" s="84">
        <v>43675</v>
      </c>
      <c r="E6355" s="85" t="s">
        <v>10843</v>
      </c>
      <c r="F6355" s="85" t="s">
        <v>6</v>
      </c>
      <c r="G6355" s="85">
        <v>960599</v>
      </c>
      <c r="H6355" s="89"/>
      <c r="I6355" s="263" t="s">
        <v>12350</v>
      </c>
      <c r="J6355" s="89"/>
      <c r="K6355" s="89"/>
      <c r="L6355" s="89"/>
      <c r="M6355" s="89"/>
      <c r="N6355" s="264">
        <v>0</v>
      </c>
      <c r="O6355" s="264">
        <v>14654.33</v>
      </c>
      <c r="P6355" s="89" t="s">
        <v>670</v>
      </c>
    </row>
    <row r="6356" spans="1:16" ht="89.25" hidden="1">
      <c r="A6356" s="261">
        <v>47</v>
      </c>
      <c r="B6356" s="89"/>
      <c r="C6356" s="262" t="s">
        <v>49</v>
      </c>
      <c r="D6356" s="84">
        <v>43675</v>
      </c>
      <c r="E6356" s="85" t="s">
        <v>10844</v>
      </c>
      <c r="F6356" s="85" t="s">
        <v>11</v>
      </c>
      <c r="G6356" s="85">
        <v>960569</v>
      </c>
      <c r="H6356" s="89"/>
      <c r="I6356" s="263" t="s">
        <v>12351</v>
      </c>
      <c r="J6356" s="89"/>
      <c r="K6356" s="89"/>
      <c r="L6356" s="89"/>
      <c r="M6356" s="89"/>
      <c r="N6356" s="264">
        <v>11853.11</v>
      </c>
      <c r="O6356" s="264">
        <v>0</v>
      </c>
      <c r="P6356" s="89" t="s">
        <v>670</v>
      </c>
    </row>
    <row r="6357" spans="1:16" ht="76.5" hidden="1">
      <c r="A6357" s="261">
        <v>132</v>
      </c>
      <c r="B6357" s="89"/>
      <c r="C6357" s="262" t="s">
        <v>68</v>
      </c>
      <c r="D6357" s="84">
        <v>43675</v>
      </c>
      <c r="E6357" s="85" t="s">
        <v>10845</v>
      </c>
      <c r="F6357" s="85" t="s">
        <v>11</v>
      </c>
      <c r="G6357" s="85">
        <v>960601</v>
      </c>
      <c r="H6357" s="89"/>
      <c r="I6357" s="263" t="s">
        <v>12352</v>
      </c>
      <c r="J6357" s="89"/>
      <c r="K6357" s="89"/>
      <c r="L6357" s="89"/>
      <c r="M6357" s="89"/>
      <c r="N6357" s="264">
        <v>898.38</v>
      </c>
      <c r="O6357" s="264">
        <v>0</v>
      </c>
      <c r="P6357" s="89" t="s">
        <v>670</v>
      </c>
    </row>
    <row r="6358" spans="1:16" ht="89.25" hidden="1">
      <c r="A6358" s="261">
        <v>132</v>
      </c>
      <c r="B6358" s="89"/>
      <c r="C6358" s="262" t="s">
        <v>68</v>
      </c>
      <c r="D6358" s="84">
        <v>43675</v>
      </c>
      <c r="E6358" s="85" t="s">
        <v>10846</v>
      </c>
      <c r="F6358" s="85" t="s">
        <v>11</v>
      </c>
      <c r="G6358" s="85">
        <v>960602</v>
      </c>
      <c r="H6358" s="89"/>
      <c r="I6358" s="263" t="s">
        <v>12353</v>
      </c>
      <c r="J6358" s="89"/>
      <c r="K6358" s="89"/>
      <c r="L6358" s="89"/>
      <c r="M6358" s="89"/>
      <c r="N6358" s="264">
        <v>601.41</v>
      </c>
      <c r="O6358" s="264">
        <v>0</v>
      </c>
      <c r="P6358" s="89" t="s">
        <v>670</v>
      </c>
    </row>
    <row r="6359" spans="1:16" ht="51" hidden="1">
      <c r="A6359" s="261">
        <v>513</v>
      </c>
      <c r="B6359" s="89"/>
      <c r="C6359" s="262" t="s">
        <v>171</v>
      </c>
      <c r="D6359" s="84">
        <v>43675</v>
      </c>
      <c r="E6359" s="85" t="s">
        <v>10847</v>
      </c>
      <c r="F6359" s="85" t="s">
        <v>11</v>
      </c>
      <c r="G6359" s="85">
        <v>960606</v>
      </c>
      <c r="H6359" s="89"/>
      <c r="I6359" s="263" t="s">
        <v>12354</v>
      </c>
      <c r="J6359" s="89"/>
      <c r="K6359" s="89"/>
      <c r="L6359" s="89"/>
      <c r="M6359" s="89"/>
      <c r="N6359" s="264">
        <v>50</v>
      </c>
      <c r="O6359" s="264">
        <v>0</v>
      </c>
      <c r="P6359" s="89" t="s">
        <v>670</v>
      </c>
    </row>
    <row r="6360" spans="1:16" ht="63.75" hidden="1">
      <c r="A6360" s="261">
        <v>132</v>
      </c>
      <c r="B6360" s="89"/>
      <c r="C6360" s="262" t="s">
        <v>68</v>
      </c>
      <c r="D6360" s="84">
        <v>43675</v>
      </c>
      <c r="E6360" s="85" t="s">
        <v>10848</v>
      </c>
      <c r="F6360" s="85" t="s">
        <v>11</v>
      </c>
      <c r="G6360" s="85">
        <v>960612</v>
      </c>
      <c r="H6360" s="89"/>
      <c r="I6360" s="263" t="s">
        <v>12355</v>
      </c>
      <c r="J6360" s="89"/>
      <c r="K6360" s="89"/>
      <c r="L6360" s="89"/>
      <c r="M6360" s="89"/>
      <c r="N6360" s="264">
        <v>50</v>
      </c>
      <c r="O6360" s="264">
        <v>0</v>
      </c>
      <c r="P6360" s="89" t="s">
        <v>670</v>
      </c>
    </row>
    <row r="6361" spans="1:16" ht="102" hidden="1">
      <c r="A6361" s="261">
        <v>132</v>
      </c>
      <c r="B6361" s="89"/>
      <c r="C6361" s="262" t="s">
        <v>68</v>
      </c>
      <c r="D6361" s="84">
        <v>43675</v>
      </c>
      <c r="E6361" s="85" t="s">
        <v>10849</v>
      </c>
      <c r="F6361" s="85" t="s">
        <v>11</v>
      </c>
      <c r="G6361" s="85">
        <v>960595</v>
      </c>
      <c r="H6361" s="89"/>
      <c r="I6361" s="263" t="s">
        <v>12356</v>
      </c>
      <c r="J6361" s="89"/>
      <c r="K6361" s="89"/>
      <c r="L6361" s="89"/>
      <c r="M6361" s="89"/>
      <c r="N6361" s="264">
        <v>578.22</v>
      </c>
      <c r="O6361" s="264">
        <v>0</v>
      </c>
      <c r="P6361" s="89" t="s">
        <v>670</v>
      </c>
    </row>
    <row r="6362" spans="1:16" ht="89.25" hidden="1">
      <c r="A6362" s="261">
        <v>132</v>
      </c>
      <c r="B6362" s="89"/>
      <c r="C6362" s="262" t="s">
        <v>68</v>
      </c>
      <c r="D6362" s="84">
        <v>43675</v>
      </c>
      <c r="E6362" s="85" t="s">
        <v>10850</v>
      </c>
      <c r="F6362" s="85" t="s">
        <v>11</v>
      </c>
      <c r="G6362" s="85">
        <v>960596</v>
      </c>
      <c r="H6362" s="89"/>
      <c r="I6362" s="263" t="s">
        <v>12357</v>
      </c>
      <c r="J6362" s="89"/>
      <c r="K6362" s="89"/>
      <c r="L6362" s="89"/>
      <c r="M6362" s="89"/>
      <c r="N6362" s="264">
        <v>599.69000000000005</v>
      </c>
      <c r="O6362" s="264">
        <v>0</v>
      </c>
      <c r="P6362" s="89" t="s">
        <v>670</v>
      </c>
    </row>
    <row r="6363" spans="1:16" ht="76.5" hidden="1">
      <c r="A6363" s="261">
        <v>25</v>
      </c>
      <c r="B6363" s="89"/>
      <c r="C6363" s="262" t="s">
        <v>45</v>
      </c>
      <c r="D6363" s="84">
        <v>43676</v>
      </c>
      <c r="E6363" s="85" t="s">
        <v>10851</v>
      </c>
      <c r="F6363" s="85" t="s">
        <v>671</v>
      </c>
      <c r="G6363" s="85">
        <v>632354</v>
      </c>
      <c r="H6363" s="89"/>
      <c r="I6363" s="263" t="s">
        <v>12358</v>
      </c>
      <c r="J6363" s="89"/>
      <c r="K6363" s="89"/>
      <c r="L6363" s="89"/>
      <c r="M6363" s="89"/>
      <c r="N6363" s="264">
        <v>833852.59</v>
      </c>
      <c r="O6363" s="264">
        <v>0</v>
      </c>
      <c r="P6363" s="89" t="s">
        <v>670</v>
      </c>
    </row>
    <row r="6364" spans="1:16" ht="63.75" hidden="1">
      <c r="A6364" s="261">
        <v>16</v>
      </c>
      <c r="B6364" s="89"/>
      <c r="C6364" s="262" t="s">
        <v>43</v>
      </c>
      <c r="D6364" s="84">
        <v>43676</v>
      </c>
      <c r="E6364" s="85" t="s">
        <v>10852</v>
      </c>
      <c r="F6364" s="85" t="s">
        <v>629</v>
      </c>
      <c r="G6364" s="85">
        <v>8798</v>
      </c>
      <c r="H6364" s="89"/>
      <c r="I6364" s="263" t="s">
        <v>12359</v>
      </c>
      <c r="J6364" s="89"/>
      <c r="K6364" s="89"/>
      <c r="L6364" s="89"/>
      <c r="M6364" s="89"/>
      <c r="N6364" s="264">
        <v>148.94999999999999</v>
      </c>
      <c r="O6364" s="264">
        <v>0</v>
      </c>
      <c r="P6364" s="89" t="s">
        <v>670</v>
      </c>
    </row>
    <row r="6365" spans="1:16" ht="63.75" hidden="1">
      <c r="A6365" s="261">
        <v>16</v>
      </c>
      <c r="B6365" s="89"/>
      <c r="C6365" s="262" t="s">
        <v>43</v>
      </c>
      <c r="D6365" s="84">
        <v>43676</v>
      </c>
      <c r="E6365" s="85" t="s">
        <v>10853</v>
      </c>
      <c r="F6365" s="85" t="s">
        <v>629</v>
      </c>
      <c r="G6365" s="85">
        <v>8799</v>
      </c>
      <c r="H6365" s="89"/>
      <c r="I6365" s="263" t="s">
        <v>12360</v>
      </c>
      <c r="J6365" s="89"/>
      <c r="K6365" s="89"/>
      <c r="L6365" s="89"/>
      <c r="M6365" s="89"/>
      <c r="N6365" s="264">
        <v>154.91999999999999</v>
      </c>
      <c r="O6365" s="264">
        <v>0</v>
      </c>
      <c r="P6365" s="89" t="s">
        <v>670</v>
      </c>
    </row>
    <row r="6366" spans="1:16" ht="63.75" hidden="1">
      <c r="A6366" s="261">
        <v>16</v>
      </c>
      <c r="B6366" s="89"/>
      <c r="C6366" s="262" t="s">
        <v>43</v>
      </c>
      <c r="D6366" s="84">
        <v>43676</v>
      </c>
      <c r="E6366" s="85" t="s">
        <v>10854</v>
      </c>
      <c r="F6366" s="85" t="s">
        <v>629</v>
      </c>
      <c r="G6366" s="85">
        <v>8804</v>
      </c>
      <c r="H6366" s="89"/>
      <c r="I6366" s="263" t="s">
        <v>12361</v>
      </c>
      <c r="J6366" s="89"/>
      <c r="K6366" s="89"/>
      <c r="L6366" s="89"/>
      <c r="M6366" s="89"/>
      <c r="N6366" s="264">
        <v>154.91999999999999</v>
      </c>
      <c r="O6366" s="264">
        <v>0</v>
      </c>
      <c r="P6366" s="89" t="s">
        <v>670</v>
      </c>
    </row>
    <row r="6367" spans="1:16" ht="51" hidden="1">
      <c r="A6367" s="261">
        <v>513</v>
      </c>
      <c r="B6367" s="89"/>
      <c r="C6367" s="262" t="s">
        <v>171</v>
      </c>
      <c r="D6367" s="84">
        <v>43676</v>
      </c>
      <c r="E6367" s="85" t="s">
        <v>10855</v>
      </c>
      <c r="F6367" s="85" t="s">
        <v>11</v>
      </c>
      <c r="G6367" s="85">
        <v>960621</v>
      </c>
      <c r="H6367" s="89"/>
      <c r="I6367" s="263" t="s">
        <v>12362</v>
      </c>
      <c r="J6367" s="89"/>
      <c r="K6367" s="89"/>
      <c r="L6367" s="89"/>
      <c r="M6367" s="89"/>
      <c r="N6367" s="264">
        <v>50</v>
      </c>
      <c r="O6367" s="264">
        <v>0</v>
      </c>
      <c r="P6367" s="89" t="s">
        <v>670</v>
      </c>
    </row>
    <row r="6368" spans="1:16" ht="76.5" hidden="1">
      <c r="A6368" s="261">
        <v>25</v>
      </c>
      <c r="B6368" s="89"/>
      <c r="C6368" s="262" t="s">
        <v>45</v>
      </c>
      <c r="D6368" s="84">
        <v>43676</v>
      </c>
      <c r="E6368" s="85" t="s">
        <v>10856</v>
      </c>
      <c r="F6368" s="85" t="s">
        <v>671</v>
      </c>
      <c r="G6368" s="85">
        <v>623034</v>
      </c>
      <c r="H6368" s="89"/>
      <c r="I6368" s="263" t="s">
        <v>12363</v>
      </c>
      <c r="J6368" s="89"/>
      <c r="K6368" s="89"/>
      <c r="L6368" s="89"/>
      <c r="M6368" s="89"/>
      <c r="N6368" s="264">
        <v>400630.36</v>
      </c>
      <c r="O6368" s="264">
        <v>0</v>
      </c>
      <c r="P6368" s="89" t="s">
        <v>670</v>
      </c>
    </row>
    <row r="6369" spans="1:16" ht="76.5" hidden="1">
      <c r="A6369" s="261">
        <v>25</v>
      </c>
      <c r="B6369" s="89"/>
      <c r="C6369" s="262" t="s">
        <v>45</v>
      </c>
      <c r="D6369" s="84">
        <v>43676</v>
      </c>
      <c r="E6369" s="85" t="s">
        <v>10856</v>
      </c>
      <c r="F6369" s="85" t="s">
        <v>671</v>
      </c>
      <c r="G6369" s="85">
        <v>623032</v>
      </c>
      <c r="H6369" s="89"/>
      <c r="I6369" s="263" t="s">
        <v>12364</v>
      </c>
      <c r="J6369" s="89"/>
      <c r="K6369" s="89"/>
      <c r="L6369" s="89"/>
      <c r="M6369" s="89"/>
      <c r="N6369" s="264">
        <v>2855816.23</v>
      </c>
      <c r="O6369" s="264">
        <v>0</v>
      </c>
      <c r="P6369" s="89" t="s">
        <v>670</v>
      </c>
    </row>
    <row r="6370" spans="1:16" ht="76.5" hidden="1">
      <c r="A6370" s="261">
        <v>25</v>
      </c>
      <c r="B6370" s="89"/>
      <c r="C6370" s="262" t="s">
        <v>45</v>
      </c>
      <c r="D6370" s="84">
        <v>43676</v>
      </c>
      <c r="E6370" s="85" t="s">
        <v>10856</v>
      </c>
      <c r="F6370" s="85" t="s">
        <v>671</v>
      </c>
      <c r="G6370" s="85">
        <v>623033</v>
      </c>
      <c r="H6370" s="89"/>
      <c r="I6370" s="263" t="s">
        <v>12365</v>
      </c>
      <c r="J6370" s="89"/>
      <c r="K6370" s="89"/>
      <c r="L6370" s="89"/>
      <c r="M6370" s="89"/>
      <c r="N6370" s="264">
        <v>1335433.22</v>
      </c>
      <c r="O6370" s="264">
        <v>0</v>
      </c>
      <c r="P6370" s="89" t="s">
        <v>670</v>
      </c>
    </row>
    <row r="6371" spans="1:16" ht="89.25" hidden="1">
      <c r="A6371" s="261">
        <v>25</v>
      </c>
      <c r="B6371" s="89"/>
      <c r="C6371" s="262" t="s">
        <v>45</v>
      </c>
      <c r="D6371" s="84">
        <v>43676</v>
      </c>
      <c r="E6371" s="85" t="s">
        <v>10856</v>
      </c>
      <c r="F6371" s="85" t="s">
        <v>671</v>
      </c>
      <c r="G6371" s="85">
        <v>623028</v>
      </c>
      <c r="H6371" s="89"/>
      <c r="I6371" s="263" t="s">
        <v>12366</v>
      </c>
      <c r="J6371" s="89"/>
      <c r="K6371" s="89"/>
      <c r="L6371" s="89"/>
      <c r="M6371" s="89"/>
      <c r="N6371" s="264">
        <v>788480.97</v>
      </c>
      <c r="O6371" s="264">
        <v>0</v>
      </c>
      <c r="P6371" s="89" t="s">
        <v>670</v>
      </c>
    </row>
    <row r="6372" spans="1:16" ht="76.5" hidden="1">
      <c r="A6372" s="261">
        <v>25</v>
      </c>
      <c r="B6372" s="89"/>
      <c r="C6372" s="262" t="s">
        <v>45</v>
      </c>
      <c r="D6372" s="84">
        <v>43676</v>
      </c>
      <c r="E6372" s="85" t="s">
        <v>10856</v>
      </c>
      <c r="F6372" s="85" t="s">
        <v>671</v>
      </c>
      <c r="G6372" s="85">
        <v>623024</v>
      </c>
      <c r="H6372" s="89"/>
      <c r="I6372" s="263" t="s">
        <v>12367</v>
      </c>
      <c r="J6372" s="89"/>
      <c r="K6372" s="89"/>
      <c r="L6372" s="89"/>
      <c r="M6372" s="89"/>
      <c r="N6372" s="264">
        <v>186597.25</v>
      </c>
      <c r="O6372" s="264">
        <v>0</v>
      </c>
      <c r="P6372" s="89" t="s">
        <v>670</v>
      </c>
    </row>
    <row r="6373" spans="1:16" ht="63.75" hidden="1">
      <c r="A6373" s="261">
        <v>25</v>
      </c>
      <c r="B6373" s="89"/>
      <c r="C6373" s="262" t="s">
        <v>45</v>
      </c>
      <c r="D6373" s="84">
        <v>43676</v>
      </c>
      <c r="E6373" s="85" t="s">
        <v>10856</v>
      </c>
      <c r="F6373" s="85" t="s">
        <v>671</v>
      </c>
      <c r="G6373" s="85">
        <v>623031</v>
      </c>
      <c r="H6373" s="89"/>
      <c r="I6373" s="263" t="s">
        <v>12368</v>
      </c>
      <c r="J6373" s="89"/>
      <c r="K6373" s="89"/>
      <c r="L6373" s="89"/>
      <c r="M6373" s="89"/>
      <c r="N6373" s="264">
        <v>102114.16</v>
      </c>
      <c r="O6373" s="264">
        <v>0</v>
      </c>
      <c r="P6373" s="89" t="s">
        <v>670</v>
      </c>
    </row>
    <row r="6374" spans="1:16" ht="89.25" hidden="1">
      <c r="A6374" s="261">
        <v>25</v>
      </c>
      <c r="B6374" s="89"/>
      <c r="C6374" s="262" t="s">
        <v>45</v>
      </c>
      <c r="D6374" s="84">
        <v>43676</v>
      </c>
      <c r="E6374" s="85" t="s">
        <v>10856</v>
      </c>
      <c r="F6374" s="85" t="s">
        <v>671</v>
      </c>
      <c r="G6374" s="85">
        <v>623023</v>
      </c>
      <c r="H6374" s="89"/>
      <c r="I6374" s="263" t="s">
        <v>12369</v>
      </c>
      <c r="J6374" s="89"/>
      <c r="K6374" s="89"/>
      <c r="L6374" s="89"/>
      <c r="M6374" s="89"/>
      <c r="N6374" s="264">
        <v>563962.55000000005</v>
      </c>
      <c r="O6374" s="264">
        <v>0</v>
      </c>
      <c r="P6374" s="89" t="s">
        <v>670</v>
      </c>
    </row>
    <row r="6375" spans="1:16" ht="76.5" hidden="1">
      <c r="A6375" s="261">
        <v>25</v>
      </c>
      <c r="B6375" s="89"/>
      <c r="C6375" s="262" t="s">
        <v>45</v>
      </c>
      <c r="D6375" s="84">
        <v>43676</v>
      </c>
      <c r="E6375" s="85" t="s">
        <v>10856</v>
      </c>
      <c r="F6375" s="85" t="s">
        <v>671</v>
      </c>
      <c r="G6375" s="85">
        <v>622908</v>
      </c>
      <c r="H6375" s="89"/>
      <c r="I6375" s="263" t="s">
        <v>12370</v>
      </c>
      <c r="J6375" s="89"/>
      <c r="K6375" s="89"/>
      <c r="L6375" s="89"/>
      <c r="M6375" s="89"/>
      <c r="N6375" s="264">
        <v>3144015.26</v>
      </c>
      <c r="O6375" s="264">
        <v>0</v>
      </c>
      <c r="P6375" s="89" t="s">
        <v>670</v>
      </c>
    </row>
    <row r="6376" spans="1:16" ht="76.5" hidden="1">
      <c r="A6376" s="261">
        <v>25</v>
      </c>
      <c r="B6376" s="89"/>
      <c r="C6376" s="262" t="s">
        <v>45</v>
      </c>
      <c r="D6376" s="84">
        <v>43676</v>
      </c>
      <c r="E6376" s="85" t="s">
        <v>10856</v>
      </c>
      <c r="F6376" s="85" t="s">
        <v>671</v>
      </c>
      <c r="G6376" s="85">
        <v>605955</v>
      </c>
      <c r="H6376" s="89"/>
      <c r="I6376" s="263" t="s">
        <v>12371</v>
      </c>
      <c r="J6376" s="89"/>
      <c r="K6376" s="89"/>
      <c r="L6376" s="89"/>
      <c r="M6376" s="89"/>
      <c r="N6376" s="264">
        <v>355423.4</v>
      </c>
      <c r="O6376" s="264">
        <v>0</v>
      </c>
      <c r="P6376" s="89" t="s">
        <v>670</v>
      </c>
    </row>
    <row r="6377" spans="1:16" ht="76.5" hidden="1">
      <c r="A6377" s="261">
        <v>25</v>
      </c>
      <c r="B6377" s="89"/>
      <c r="C6377" s="262" t="s">
        <v>45</v>
      </c>
      <c r="D6377" s="84">
        <v>43676</v>
      </c>
      <c r="E6377" s="85" t="s">
        <v>10856</v>
      </c>
      <c r="F6377" s="85" t="s">
        <v>671</v>
      </c>
      <c r="G6377" s="85">
        <v>623030</v>
      </c>
      <c r="H6377" s="89"/>
      <c r="I6377" s="263" t="s">
        <v>12372</v>
      </c>
      <c r="J6377" s="89"/>
      <c r="K6377" s="89"/>
      <c r="L6377" s="89"/>
      <c r="M6377" s="89"/>
      <c r="N6377" s="264">
        <v>342183.5</v>
      </c>
      <c r="O6377" s="264">
        <v>0</v>
      </c>
      <c r="P6377" s="89" t="s">
        <v>670</v>
      </c>
    </row>
    <row r="6378" spans="1:16" ht="76.5" hidden="1">
      <c r="A6378" s="261">
        <v>25</v>
      </c>
      <c r="B6378" s="89"/>
      <c r="C6378" s="262" t="s">
        <v>45</v>
      </c>
      <c r="D6378" s="84">
        <v>43676</v>
      </c>
      <c r="E6378" s="85" t="s">
        <v>10856</v>
      </c>
      <c r="F6378" s="85" t="s">
        <v>671</v>
      </c>
      <c r="G6378" s="85">
        <v>623021</v>
      </c>
      <c r="H6378" s="89"/>
      <c r="I6378" s="263" t="s">
        <v>12373</v>
      </c>
      <c r="J6378" s="89"/>
      <c r="K6378" s="89"/>
      <c r="L6378" s="89"/>
      <c r="M6378" s="89"/>
      <c r="N6378" s="264">
        <v>342464.17</v>
      </c>
      <c r="O6378" s="264">
        <v>0</v>
      </c>
      <c r="P6378" s="89" t="s">
        <v>670</v>
      </c>
    </row>
    <row r="6379" spans="1:16" ht="76.5" hidden="1">
      <c r="A6379" s="261">
        <v>25</v>
      </c>
      <c r="B6379" s="89"/>
      <c r="C6379" s="262" t="s">
        <v>45</v>
      </c>
      <c r="D6379" s="84">
        <v>43676</v>
      </c>
      <c r="E6379" s="85" t="s">
        <v>10856</v>
      </c>
      <c r="F6379" s="85" t="s">
        <v>671</v>
      </c>
      <c r="G6379" s="85">
        <v>622911</v>
      </c>
      <c r="H6379" s="89"/>
      <c r="I6379" s="263" t="s">
        <v>12374</v>
      </c>
      <c r="J6379" s="89"/>
      <c r="K6379" s="89"/>
      <c r="L6379" s="89"/>
      <c r="M6379" s="89"/>
      <c r="N6379" s="264">
        <v>619735.75</v>
      </c>
      <c r="O6379" s="264">
        <v>0</v>
      </c>
      <c r="P6379" s="89" t="s">
        <v>670</v>
      </c>
    </row>
    <row r="6380" spans="1:16" ht="76.5" hidden="1">
      <c r="A6380" s="261" t="s">
        <v>557</v>
      </c>
      <c r="B6380" s="89"/>
      <c r="C6380" s="262" t="s">
        <v>777</v>
      </c>
      <c r="D6380" s="84">
        <v>43676</v>
      </c>
      <c r="E6380" s="85" t="s">
        <v>10857</v>
      </c>
      <c r="F6380" s="85" t="s">
        <v>11</v>
      </c>
      <c r="G6380" s="85">
        <v>960651</v>
      </c>
      <c r="H6380" s="89"/>
      <c r="I6380" s="263" t="s">
        <v>12375</v>
      </c>
      <c r="J6380" s="89"/>
      <c r="K6380" s="89"/>
      <c r="L6380" s="89"/>
      <c r="M6380" s="89"/>
      <c r="N6380" s="264">
        <v>50</v>
      </c>
      <c r="O6380" s="264">
        <v>0</v>
      </c>
      <c r="P6380" s="89" t="s">
        <v>670</v>
      </c>
    </row>
    <row r="6381" spans="1:16" ht="63.75" hidden="1">
      <c r="A6381" s="261">
        <v>862</v>
      </c>
      <c r="B6381" s="89"/>
      <c r="C6381" s="262" t="s">
        <v>199</v>
      </c>
      <c r="D6381" s="84">
        <v>43676</v>
      </c>
      <c r="E6381" s="85" t="s">
        <v>10858</v>
      </c>
      <c r="F6381" s="85" t="s">
        <v>671</v>
      </c>
      <c r="G6381" s="85">
        <v>639150</v>
      </c>
      <c r="H6381" s="89"/>
      <c r="I6381" s="263" t="s">
        <v>12376</v>
      </c>
      <c r="J6381" s="89"/>
      <c r="K6381" s="89"/>
      <c r="L6381" s="89"/>
      <c r="M6381" s="89"/>
      <c r="N6381" s="264">
        <v>0</v>
      </c>
      <c r="O6381" s="264">
        <v>7977.18</v>
      </c>
      <c r="P6381" s="89" t="s">
        <v>670</v>
      </c>
    </row>
    <row r="6382" spans="1:16" ht="63.75" hidden="1">
      <c r="A6382" s="261">
        <v>862</v>
      </c>
      <c r="B6382" s="89"/>
      <c r="C6382" s="262" t="s">
        <v>199</v>
      </c>
      <c r="D6382" s="84">
        <v>43676</v>
      </c>
      <c r="E6382" s="85" t="s">
        <v>10858</v>
      </c>
      <c r="F6382" s="85" t="s">
        <v>671</v>
      </c>
      <c r="G6382" s="85">
        <v>639166</v>
      </c>
      <c r="H6382" s="89"/>
      <c r="I6382" s="263" t="s">
        <v>12377</v>
      </c>
      <c r="J6382" s="89"/>
      <c r="K6382" s="89"/>
      <c r="L6382" s="89"/>
      <c r="M6382" s="89"/>
      <c r="N6382" s="264">
        <v>0</v>
      </c>
      <c r="O6382" s="264">
        <v>1254.6199999999999</v>
      </c>
      <c r="P6382" s="89" t="s">
        <v>670</v>
      </c>
    </row>
    <row r="6383" spans="1:16" ht="63.75" hidden="1">
      <c r="A6383" s="261">
        <v>862</v>
      </c>
      <c r="B6383" s="89"/>
      <c r="C6383" s="262" t="s">
        <v>199</v>
      </c>
      <c r="D6383" s="84">
        <v>43676</v>
      </c>
      <c r="E6383" s="85" t="s">
        <v>10858</v>
      </c>
      <c r="F6383" s="85" t="s">
        <v>671</v>
      </c>
      <c r="G6383" s="85">
        <v>639152</v>
      </c>
      <c r="H6383" s="89"/>
      <c r="I6383" s="263" t="s">
        <v>12378</v>
      </c>
      <c r="J6383" s="89"/>
      <c r="K6383" s="89"/>
      <c r="L6383" s="89"/>
      <c r="M6383" s="89"/>
      <c r="N6383" s="264">
        <v>0</v>
      </c>
      <c r="O6383" s="264">
        <v>1952.84</v>
      </c>
      <c r="P6383" s="89" t="s">
        <v>670</v>
      </c>
    </row>
    <row r="6384" spans="1:16" ht="63.75" hidden="1">
      <c r="A6384" s="261">
        <v>862</v>
      </c>
      <c r="B6384" s="89"/>
      <c r="C6384" s="262" t="s">
        <v>199</v>
      </c>
      <c r="D6384" s="84">
        <v>43676</v>
      </c>
      <c r="E6384" s="85" t="s">
        <v>10858</v>
      </c>
      <c r="F6384" s="85" t="s">
        <v>671</v>
      </c>
      <c r="G6384" s="85">
        <v>639161</v>
      </c>
      <c r="H6384" s="89"/>
      <c r="I6384" s="263" t="s">
        <v>12379</v>
      </c>
      <c r="J6384" s="89"/>
      <c r="K6384" s="89"/>
      <c r="L6384" s="89"/>
      <c r="M6384" s="89"/>
      <c r="N6384" s="264">
        <v>0</v>
      </c>
      <c r="O6384" s="264">
        <v>479624.76</v>
      </c>
      <c r="P6384" s="89" t="s">
        <v>670</v>
      </c>
    </row>
    <row r="6385" spans="1:16" ht="63.75" hidden="1">
      <c r="A6385" s="261">
        <v>862</v>
      </c>
      <c r="B6385" s="89"/>
      <c r="C6385" s="262" t="s">
        <v>199</v>
      </c>
      <c r="D6385" s="84">
        <v>43676</v>
      </c>
      <c r="E6385" s="85" t="s">
        <v>10858</v>
      </c>
      <c r="F6385" s="85" t="s">
        <v>671</v>
      </c>
      <c r="G6385" s="85">
        <v>639155</v>
      </c>
      <c r="H6385" s="89"/>
      <c r="I6385" s="263" t="s">
        <v>12380</v>
      </c>
      <c r="J6385" s="89"/>
      <c r="K6385" s="89"/>
      <c r="L6385" s="89"/>
      <c r="M6385" s="89"/>
      <c r="N6385" s="264">
        <v>0</v>
      </c>
      <c r="O6385" s="264">
        <v>3484.45</v>
      </c>
      <c r="P6385" s="89" t="s">
        <v>670</v>
      </c>
    </row>
    <row r="6386" spans="1:16" ht="63.75" hidden="1">
      <c r="A6386" s="261">
        <v>862</v>
      </c>
      <c r="B6386" s="89"/>
      <c r="C6386" s="262" t="s">
        <v>199</v>
      </c>
      <c r="D6386" s="84">
        <v>43676</v>
      </c>
      <c r="E6386" s="85" t="s">
        <v>10858</v>
      </c>
      <c r="F6386" s="85" t="s">
        <v>671</v>
      </c>
      <c r="G6386" s="85">
        <v>639164</v>
      </c>
      <c r="H6386" s="89"/>
      <c r="I6386" s="263" t="s">
        <v>12381</v>
      </c>
      <c r="J6386" s="89"/>
      <c r="K6386" s="89"/>
      <c r="L6386" s="89"/>
      <c r="M6386" s="89"/>
      <c r="N6386" s="264">
        <v>0</v>
      </c>
      <c r="O6386" s="264">
        <v>962.57</v>
      </c>
      <c r="P6386" s="89" t="s">
        <v>670</v>
      </c>
    </row>
    <row r="6387" spans="1:16" ht="63.75" hidden="1">
      <c r="A6387" s="261">
        <v>862</v>
      </c>
      <c r="B6387" s="89"/>
      <c r="C6387" s="262" t="s">
        <v>199</v>
      </c>
      <c r="D6387" s="84">
        <v>43676</v>
      </c>
      <c r="E6387" s="85" t="s">
        <v>10858</v>
      </c>
      <c r="F6387" s="85" t="s">
        <v>671</v>
      </c>
      <c r="G6387" s="85">
        <v>639157</v>
      </c>
      <c r="H6387" s="89"/>
      <c r="I6387" s="263" t="s">
        <v>12382</v>
      </c>
      <c r="J6387" s="89"/>
      <c r="K6387" s="89"/>
      <c r="L6387" s="89"/>
      <c r="M6387" s="89"/>
      <c r="N6387" s="264">
        <v>0</v>
      </c>
      <c r="O6387" s="264">
        <v>406285.38</v>
      </c>
      <c r="P6387" s="89" t="s">
        <v>670</v>
      </c>
    </row>
    <row r="6388" spans="1:16" ht="76.5" hidden="1">
      <c r="A6388" s="261" t="s">
        <v>557</v>
      </c>
      <c r="B6388" s="89"/>
      <c r="C6388" s="262" t="s">
        <v>777</v>
      </c>
      <c r="D6388" s="84">
        <v>43676</v>
      </c>
      <c r="E6388" s="85" t="s">
        <v>10859</v>
      </c>
      <c r="F6388" s="85" t="s">
        <v>6</v>
      </c>
      <c r="G6388" s="85">
        <v>1151939</v>
      </c>
      <c r="H6388" s="89"/>
      <c r="I6388" s="263" t="s">
        <v>12383</v>
      </c>
      <c r="J6388" s="89"/>
      <c r="K6388" s="89"/>
      <c r="L6388" s="89"/>
      <c r="M6388" s="89"/>
      <c r="N6388" s="264">
        <v>0</v>
      </c>
      <c r="O6388" s="264">
        <v>50000</v>
      </c>
      <c r="P6388" s="89" t="s">
        <v>670</v>
      </c>
    </row>
    <row r="6389" spans="1:16" ht="63.75" hidden="1">
      <c r="A6389" s="261">
        <v>46</v>
      </c>
      <c r="B6389" s="89"/>
      <c r="C6389" s="262" t="s">
        <v>48</v>
      </c>
      <c r="D6389" s="84">
        <v>43676</v>
      </c>
      <c r="E6389" s="85" t="s">
        <v>10860</v>
      </c>
      <c r="F6389" s="85" t="s">
        <v>6</v>
      </c>
      <c r="G6389" s="85">
        <v>1152096</v>
      </c>
      <c r="H6389" s="89"/>
      <c r="I6389" s="263" t="s">
        <v>12384</v>
      </c>
      <c r="J6389" s="89"/>
      <c r="K6389" s="89"/>
      <c r="L6389" s="89"/>
      <c r="M6389" s="89"/>
      <c r="N6389" s="264">
        <v>0</v>
      </c>
      <c r="O6389" s="264">
        <v>7502295</v>
      </c>
      <c r="P6389" s="89" t="s">
        <v>670</v>
      </c>
    </row>
    <row r="6390" spans="1:16" ht="63.75" hidden="1">
      <c r="A6390" s="261">
        <v>150</v>
      </c>
      <c r="B6390" s="89"/>
      <c r="C6390" s="262" t="s">
        <v>81</v>
      </c>
      <c r="D6390" s="84">
        <v>43676</v>
      </c>
      <c r="E6390" s="85" t="s">
        <v>10861</v>
      </c>
      <c r="F6390" s="85" t="s">
        <v>6</v>
      </c>
      <c r="G6390" s="85">
        <v>1152098</v>
      </c>
      <c r="H6390" s="89"/>
      <c r="I6390" s="263" t="s">
        <v>12385</v>
      </c>
      <c r="J6390" s="89"/>
      <c r="K6390" s="89"/>
      <c r="L6390" s="89"/>
      <c r="M6390" s="89"/>
      <c r="N6390" s="264">
        <v>0</v>
      </c>
      <c r="O6390" s="264">
        <v>431377.39</v>
      </c>
      <c r="P6390" s="89" t="s">
        <v>670</v>
      </c>
    </row>
    <row r="6391" spans="1:16" ht="38.25" hidden="1">
      <c r="A6391" s="261">
        <v>291</v>
      </c>
      <c r="B6391" s="89"/>
      <c r="C6391" s="262" t="s">
        <v>129</v>
      </c>
      <c r="D6391" s="84">
        <v>43676</v>
      </c>
      <c r="E6391" s="85" t="s">
        <v>10862</v>
      </c>
      <c r="F6391" s="85" t="s">
        <v>6</v>
      </c>
      <c r="G6391" s="85">
        <v>1152130</v>
      </c>
      <c r="H6391" s="89"/>
      <c r="I6391" s="263" t="s">
        <v>12386</v>
      </c>
      <c r="J6391" s="89"/>
      <c r="K6391" s="89"/>
      <c r="L6391" s="89"/>
      <c r="M6391" s="89"/>
      <c r="N6391" s="264">
        <v>0</v>
      </c>
      <c r="O6391" s="264">
        <v>30000</v>
      </c>
      <c r="P6391" s="89" t="s">
        <v>670</v>
      </c>
    </row>
    <row r="6392" spans="1:16" ht="63.75" hidden="1">
      <c r="A6392" s="261">
        <v>291</v>
      </c>
      <c r="B6392" s="89"/>
      <c r="C6392" s="262" t="s">
        <v>129</v>
      </c>
      <c r="D6392" s="84">
        <v>43676</v>
      </c>
      <c r="E6392" s="85" t="s">
        <v>10863</v>
      </c>
      <c r="F6392" s="85" t="s">
        <v>11</v>
      </c>
      <c r="G6392" s="85">
        <v>1104618</v>
      </c>
      <c r="H6392" s="89"/>
      <c r="I6392" s="263" t="s">
        <v>12387</v>
      </c>
      <c r="J6392" s="89"/>
      <c r="K6392" s="89"/>
      <c r="L6392" s="89"/>
      <c r="M6392" s="89"/>
      <c r="N6392" s="264">
        <v>50</v>
      </c>
      <c r="O6392" s="264">
        <v>0</v>
      </c>
      <c r="P6392" s="89" t="s">
        <v>670</v>
      </c>
    </row>
    <row r="6393" spans="1:16" ht="63.75" hidden="1">
      <c r="A6393" s="261">
        <v>119</v>
      </c>
      <c r="B6393" s="89"/>
      <c r="C6393" s="262" t="s">
        <v>63</v>
      </c>
      <c r="D6393" s="84">
        <v>43676</v>
      </c>
      <c r="E6393" s="85" t="s">
        <v>10864</v>
      </c>
      <c r="F6393" s="85" t="s">
        <v>11</v>
      </c>
      <c r="G6393" s="85">
        <v>960674</v>
      </c>
      <c r="H6393" s="89"/>
      <c r="I6393" s="263" t="s">
        <v>12388</v>
      </c>
      <c r="J6393" s="89"/>
      <c r="K6393" s="89"/>
      <c r="L6393" s="89"/>
      <c r="M6393" s="89"/>
      <c r="N6393" s="264">
        <v>50</v>
      </c>
      <c r="O6393" s="264">
        <v>0</v>
      </c>
      <c r="P6393" s="89" t="s">
        <v>670</v>
      </c>
    </row>
    <row r="6394" spans="1:16" ht="51" hidden="1">
      <c r="A6394" s="261">
        <v>119</v>
      </c>
      <c r="B6394" s="89"/>
      <c r="C6394" s="262" t="s">
        <v>63</v>
      </c>
      <c r="D6394" s="84">
        <v>43676</v>
      </c>
      <c r="E6394" s="85" t="s">
        <v>10865</v>
      </c>
      <c r="F6394" s="85" t="s">
        <v>11</v>
      </c>
      <c r="G6394" s="85">
        <v>960720</v>
      </c>
      <c r="H6394" s="89"/>
      <c r="I6394" s="263" t="s">
        <v>12389</v>
      </c>
      <c r="J6394" s="89"/>
      <c r="K6394" s="89"/>
      <c r="L6394" s="89"/>
      <c r="M6394" s="89"/>
      <c r="N6394" s="264">
        <v>50</v>
      </c>
      <c r="O6394" s="264">
        <v>0</v>
      </c>
      <c r="P6394" s="89" t="s">
        <v>670</v>
      </c>
    </row>
    <row r="6395" spans="1:16" ht="51" hidden="1">
      <c r="A6395" s="261">
        <v>119</v>
      </c>
      <c r="B6395" s="89"/>
      <c r="C6395" s="262" t="s">
        <v>63</v>
      </c>
      <c r="D6395" s="84">
        <v>43676</v>
      </c>
      <c r="E6395" s="85" t="s">
        <v>10866</v>
      </c>
      <c r="F6395" s="85" t="s">
        <v>11</v>
      </c>
      <c r="G6395" s="85">
        <v>960736</v>
      </c>
      <c r="H6395" s="89"/>
      <c r="I6395" s="263" t="s">
        <v>12390</v>
      </c>
      <c r="J6395" s="89"/>
      <c r="K6395" s="89"/>
      <c r="L6395" s="89"/>
      <c r="M6395" s="89"/>
      <c r="N6395" s="264">
        <v>50</v>
      </c>
      <c r="O6395" s="264">
        <v>0</v>
      </c>
      <c r="P6395" s="89" t="s">
        <v>670</v>
      </c>
    </row>
    <row r="6396" spans="1:16" ht="76.5" hidden="1">
      <c r="A6396" s="261">
        <v>596</v>
      </c>
      <c r="B6396" s="89"/>
      <c r="C6396" s="262" t="s">
        <v>1365</v>
      </c>
      <c r="D6396" s="84">
        <v>43676</v>
      </c>
      <c r="E6396" s="85" t="s">
        <v>10867</v>
      </c>
      <c r="F6396" s="85" t="s">
        <v>13</v>
      </c>
      <c r="G6396" s="85">
        <v>960740</v>
      </c>
      <c r="H6396" s="89"/>
      <c r="I6396" s="263" t="s">
        <v>12391</v>
      </c>
      <c r="J6396" s="89"/>
      <c r="K6396" s="89"/>
      <c r="L6396" s="89"/>
      <c r="M6396" s="89"/>
      <c r="N6396" s="264">
        <v>193.98</v>
      </c>
      <c r="O6396" s="264">
        <v>0</v>
      </c>
      <c r="P6396" s="89" t="s">
        <v>670</v>
      </c>
    </row>
    <row r="6397" spans="1:16" ht="76.5" hidden="1">
      <c r="A6397" s="261">
        <v>596</v>
      </c>
      <c r="B6397" s="89"/>
      <c r="C6397" s="262" t="s">
        <v>1365</v>
      </c>
      <c r="D6397" s="84">
        <v>43676</v>
      </c>
      <c r="E6397" s="85" t="s">
        <v>10868</v>
      </c>
      <c r="F6397" s="85" t="s">
        <v>11</v>
      </c>
      <c r="G6397" s="85">
        <v>960740</v>
      </c>
      <c r="H6397" s="89"/>
      <c r="I6397" s="263" t="s">
        <v>12392</v>
      </c>
      <c r="J6397" s="89"/>
      <c r="K6397" s="89"/>
      <c r="L6397" s="89"/>
      <c r="M6397" s="89"/>
      <c r="N6397" s="264">
        <v>50</v>
      </c>
      <c r="O6397" s="264">
        <v>0</v>
      </c>
      <c r="P6397" s="89" t="s">
        <v>670</v>
      </c>
    </row>
    <row r="6398" spans="1:16" ht="63.75" hidden="1">
      <c r="A6398" s="261">
        <v>862</v>
      </c>
      <c r="B6398" s="89"/>
      <c r="C6398" s="262" t="s">
        <v>199</v>
      </c>
      <c r="D6398" s="84">
        <v>43677</v>
      </c>
      <c r="E6398" s="85" t="s">
        <v>10869</v>
      </c>
      <c r="F6398" s="85" t="s">
        <v>671</v>
      </c>
      <c r="G6398" s="85">
        <v>639098</v>
      </c>
      <c r="H6398" s="89"/>
      <c r="I6398" s="263" t="s">
        <v>12393</v>
      </c>
      <c r="J6398" s="89"/>
      <c r="K6398" s="89"/>
      <c r="L6398" s="89"/>
      <c r="M6398" s="89"/>
      <c r="N6398" s="264">
        <v>0</v>
      </c>
      <c r="O6398" s="264">
        <v>5642.74</v>
      </c>
      <c r="P6398" s="89" t="s">
        <v>670</v>
      </c>
    </row>
    <row r="6399" spans="1:16" ht="63.75" hidden="1">
      <c r="A6399" s="261">
        <v>862</v>
      </c>
      <c r="B6399" s="89"/>
      <c r="C6399" s="262" t="s">
        <v>199</v>
      </c>
      <c r="D6399" s="84">
        <v>43677</v>
      </c>
      <c r="E6399" s="85" t="s">
        <v>10869</v>
      </c>
      <c r="F6399" s="85" t="s">
        <v>671</v>
      </c>
      <c r="G6399" s="85">
        <v>639100</v>
      </c>
      <c r="H6399" s="89"/>
      <c r="I6399" s="263" t="s">
        <v>12394</v>
      </c>
      <c r="J6399" s="89"/>
      <c r="K6399" s="89"/>
      <c r="L6399" s="89"/>
      <c r="M6399" s="89"/>
      <c r="N6399" s="264">
        <v>0</v>
      </c>
      <c r="O6399" s="264">
        <v>2322.27</v>
      </c>
      <c r="P6399" s="89" t="s">
        <v>670</v>
      </c>
    </row>
    <row r="6400" spans="1:16" ht="63.75" hidden="1">
      <c r="A6400" s="261">
        <v>862</v>
      </c>
      <c r="B6400" s="89"/>
      <c r="C6400" s="262" t="s">
        <v>199</v>
      </c>
      <c r="D6400" s="84">
        <v>43677</v>
      </c>
      <c r="E6400" s="85" t="s">
        <v>10869</v>
      </c>
      <c r="F6400" s="85" t="s">
        <v>671</v>
      </c>
      <c r="G6400" s="85">
        <v>639070</v>
      </c>
      <c r="H6400" s="89"/>
      <c r="I6400" s="263" t="s">
        <v>12395</v>
      </c>
      <c r="J6400" s="89"/>
      <c r="K6400" s="89"/>
      <c r="L6400" s="89"/>
      <c r="M6400" s="89"/>
      <c r="N6400" s="264">
        <v>0</v>
      </c>
      <c r="O6400" s="264">
        <v>682.57</v>
      </c>
      <c r="P6400" s="89" t="s">
        <v>670</v>
      </c>
    </row>
    <row r="6401" spans="1:16" ht="63.75" hidden="1">
      <c r="A6401" s="261">
        <v>862</v>
      </c>
      <c r="B6401" s="89"/>
      <c r="C6401" s="262" t="s">
        <v>199</v>
      </c>
      <c r="D6401" s="84">
        <v>43677</v>
      </c>
      <c r="E6401" s="85" t="s">
        <v>10869</v>
      </c>
      <c r="F6401" s="85" t="s">
        <v>671</v>
      </c>
      <c r="G6401" s="85">
        <v>639104</v>
      </c>
      <c r="H6401" s="89"/>
      <c r="I6401" s="263" t="s">
        <v>12396</v>
      </c>
      <c r="J6401" s="89"/>
      <c r="K6401" s="89"/>
      <c r="L6401" s="89"/>
      <c r="M6401" s="89"/>
      <c r="N6401" s="264">
        <v>0</v>
      </c>
      <c r="O6401" s="264">
        <v>9656.99</v>
      </c>
      <c r="P6401" s="89" t="s">
        <v>670</v>
      </c>
    </row>
    <row r="6402" spans="1:16" ht="63.75" hidden="1">
      <c r="A6402" s="261">
        <v>862</v>
      </c>
      <c r="B6402" s="89"/>
      <c r="C6402" s="262" t="s">
        <v>199</v>
      </c>
      <c r="D6402" s="84">
        <v>43677</v>
      </c>
      <c r="E6402" s="85" t="s">
        <v>10869</v>
      </c>
      <c r="F6402" s="85" t="s">
        <v>671</v>
      </c>
      <c r="G6402" s="85">
        <v>639076</v>
      </c>
      <c r="H6402" s="89"/>
      <c r="I6402" s="263" t="s">
        <v>12397</v>
      </c>
      <c r="J6402" s="89"/>
      <c r="K6402" s="89"/>
      <c r="L6402" s="89"/>
      <c r="M6402" s="89"/>
      <c r="N6402" s="264">
        <v>0</v>
      </c>
      <c r="O6402" s="264">
        <v>482.83</v>
      </c>
      <c r="P6402" s="89" t="s">
        <v>670</v>
      </c>
    </row>
    <row r="6403" spans="1:16" ht="63.75" hidden="1">
      <c r="A6403" s="261">
        <v>862</v>
      </c>
      <c r="B6403" s="89"/>
      <c r="C6403" s="262" t="s">
        <v>199</v>
      </c>
      <c r="D6403" s="84">
        <v>43677</v>
      </c>
      <c r="E6403" s="85" t="s">
        <v>10869</v>
      </c>
      <c r="F6403" s="85" t="s">
        <v>671</v>
      </c>
      <c r="G6403" s="85">
        <v>639125</v>
      </c>
      <c r="H6403" s="89"/>
      <c r="I6403" s="263" t="s">
        <v>12398</v>
      </c>
      <c r="J6403" s="89"/>
      <c r="K6403" s="89"/>
      <c r="L6403" s="89"/>
      <c r="M6403" s="89"/>
      <c r="N6403" s="264">
        <v>0</v>
      </c>
      <c r="O6403" s="264">
        <v>26052.26</v>
      </c>
      <c r="P6403" s="89" t="s">
        <v>670</v>
      </c>
    </row>
    <row r="6404" spans="1:16" ht="63.75" hidden="1">
      <c r="A6404" s="261">
        <v>862</v>
      </c>
      <c r="B6404" s="89"/>
      <c r="C6404" s="262" t="s">
        <v>199</v>
      </c>
      <c r="D6404" s="84">
        <v>43677</v>
      </c>
      <c r="E6404" s="85" t="s">
        <v>10869</v>
      </c>
      <c r="F6404" s="85" t="s">
        <v>671</v>
      </c>
      <c r="G6404" s="85">
        <v>639102</v>
      </c>
      <c r="H6404" s="89"/>
      <c r="I6404" s="263" t="s">
        <v>12399</v>
      </c>
      <c r="J6404" s="89"/>
      <c r="K6404" s="89"/>
      <c r="L6404" s="89"/>
      <c r="M6404" s="89"/>
      <c r="N6404" s="264">
        <v>0</v>
      </c>
      <c r="O6404" s="264">
        <v>1932.65</v>
      </c>
      <c r="P6404" s="89" t="s">
        <v>670</v>
      </c>
    </row>
    <row r="6405" spans="1:16" ht="63.75" hidden="1">
      <c r="A6405" s="261">
        <v>862</v>
      </c>
      <c r="B6405" s="89"/>
      <c r="C6405" s="262" t="s">
        <v>199</v>
      </c>
      <c r="D6405" s="84">
        <v>43677</v>
      </c>
      <c r="E6405" s="85" t="s">
        <v>10869</v>
      </c>
      <c r="F6405" s="85" t="s">
        <v>671</v>
      </c>
      <c r="G6405" s="85">
        <v>639082</v>
      </c>
      <c r="H6405" s="89"/>
      <c r="I6405" s="263" t="s">
        <v>12400</v>
      </c>
      <c r="J6405" s="89"/>
      <c r="K6405" s="89"/>
      <c r="L6405" s="89"/>
      <c r="M6405" s="89"/>
      <c r="N6405" s="264">
        <v>0</v>
      </c>
      <c r="O6405" s="264">
        <v>19133.689999999999</v>
      </c>
      <c r="P6405" s="89" t="s">
        <v>670</v>
      </c>
    </row>
    <row r="6406" spans="1:16" ht="63.75" hidden="1">
      <c r="A6406" s="261">
        <v>862</v>
      </c>
      <c r="B6406" s="89"/>
      <c r="C6406" s="262" t="s">
        <v>199</v>
      </c>
      <c r="D6406" s="84">
        <v>43677</v>
      </c>
      <c r="E6406" s="85" t="s">
        <v>10869</v>
      </c>
      <c r="F6406" s="85" t="s">
        <v>671</v>
      </c>
      <c r="G6406" s="85">
        <v>638294</v>
      </c>
      <c r="H6406" s="89"/>
      <c r="I6406" s="263" t="s">
        <v>12401</v>
      </c>
      <c r="J6406" s="89"/>
      <c r="K6406" s="89"/>
      <c r="L6406" s="89"/>
      <c r="M6406" s="89"/>
      <c r="N6406" s="264">
        <v>0</v>
      </c>
      <c r="O6406" s="264">
        <v>367.12</v>
      </c>
      <c r="P6406" s="89" t="s">
        <v>670</v>
      </c>
    </row>
    <row r="6407" spans="1:16" ht="63.75" hidden="1">
      <c r="A6407" s="261">
        <v>862</v>
      </c>
      <c r="B6407" s="89"/>
      <c r="C6407" s="262" t="s">
        <v>199</v>
      </c>
      <c r="D6407" s="84">
        <v>43677</v>
      </c>
      <c r="E6407" s="85" t="s">
        <v>10869</v>
      </c>
      <c r="F6407" s="85" t="s">
        <v>671</v>
      </c>
      <c r="G6407" s="85">
        <v>639088</v>
      </c>
      <c r="H6407" s="89"/>
      <c r="I6407" s="263" t="s">
        <v>12402</v>
      </c>
      <c r="J6407" s="89"/>
      <c r="K6407" s="89"/>
      <c r="L6407" s="89"/>
      <c r="M6407" s="89"/>
      <c r="N6407" s="264">
        <v>0</v>
      </c>
      <c r="O6407" s="264">
        <v>258.92</v>
      </c>
      <c r="P6407" s="89" t="s">
        <v>670</v>
      </c>
    </row>
    <row r="6408" spans="1:16" ht="63.75" hidden="1">
      <c r="A6408" s="261">
        <v>862</v>
      </c>
      <c r="B6408" s="89"/>
      <c r="C6408" s="262" t="s">
        <v>199</v>
      </c>
      <c r="D6408" s="84">
        <v>43677</v>
      </c>
      <c r="E6408" s="85" t="s">
        <v>10869</v>
      </c>
      <c r="F6408" s="85" t="s">
        <v>671</v>
      </c>
      <c r="G6408" s="85">
        <v>639078</v>
      </c>
      <c r="H6408" s="89"/>
      <c r="I6408" s="263" t="s">
        <v>12403</v>
      </c>
      <c r="J6408" s="89"/>
      <c r="K6408" s="89"/>
      <c r="L6408" s="89"/>
      <c r="M6408" s="89"/>
      <c r="N6408" s="264">
        <v>0</v>
      </c>
      <c r="O6408" s="264">
        <v>4971.6099999999997</v>
      </c>
      <c r="P6408" s="89" t="s">
        <v>670</v>
      </c>
    </row>
    <row r="6409" spans="1:16" ht="63.75" hidden="1">
      <c r="A6409" s="261">
        <v>862</v>
      </c>
      <c r="B6409" s="89"/>
      <c r="C6409" s="262" t="s">
        <v>199</v>
      </c>
      <c r="D6409" s="84">
        <v>43677</v>
      </c>
      <c r="E6409" s="85" t="s">
        <v>10869</v>
      </c>
      <c r="F6409" s="85" t="s">
        <v>671</v>
      </c>
      <c r="G6409" s="85">
        <v>639090</v>
      </c>
      <c r="H6409" s="89"/>
      <c r="I6409" s="263" t="s">
        <v>12404</v>
      </c>
      <c r="J6409" s="89"/>
      <c r="K6409" s="89"/>
      <c r="L6409" s="89"/>
      <c r="M6409" s="89"/>
      <c r="N6409" s="264">
        <v>0</v>
      </c>
      <c r="O6409" s="264">
        <v>1205.3499999999999</v>
      </c>
      <c r="P6409" s="89" t="s">
        <v>670</v>
      </c>
    </row>
    <row r="6410" spans="1:16" ht="63.75" hidden="1">
      <c r="A6410" s="261">
        <v>862</v>
      </c>
      <c r="B6410" s="89"/>
      <c r="C6410" s="262" t="s">
        <v>199</v>
      </c>
      <c r="D6410" s="84">
        <v>43677</v>
      </c>
      <c r="E6410" s="85" t="s">
        <v>10869</v>
      </c>
      <c r="F6410" s="85" t="s">
        <v>671</v>
      </c>
      <c r="G6410" s="85">
        <v>638273</v>
      </c>
      <c r="H6410" s="89"/>
      <c r="I6410" s="263" t="s">
        <v>12405</v>
      </c>
      <c r="J6410" s="89"/>
      <c r="K6410" s="89"/>
      <c r="L6410" s="89"/>
      <c r="M6410" s="89"/>
      <c r="N6410" s="264">
        <v>0</v>
      </c>
      <c r="O6410" s="264">
        <v>693.23</v>
      </c>
      <c r="P6410" s="89" t="s">
        <v>670</v>
      </c>
    </row>
    <row r="6411" spans="1:16" ht="63.75" hidden="1">
      <c r="A6411" s="261">
        <v>862</v>
      </c>
      <c r="B6411" s="89"/>
      <c r="C6411" s="262" t="s">
        <v>199</v>
      </c>
      <c r="D6411" s="84">
        <v>43677</v>
      </c>
      <c r="E6411" s="85" t="s">
        <v>10869</v>
      </c>
      <c r="F6411" s="85" t="s">
        <v>671</v>
      </c>
      <c r="G6411" s="85">
        <v>639066</v>
      </c>
      <c r="H6411" s="89"/>
      <c r="I6411" s="263" t="s">
        <v>12406</v>
      </c>
      <c r="J6411" s="89"/>
      <c r="K6411" s="89"/>
      <c r="L6411" s="89"/>
      <c r="M6411" s="89"/>
      <c r="N6411" s="264">
        <v>0</v>
      </c>
      <c r="O6411" s="264">
        <v>2073.7199999999998</v>
      </c>
      <c r="P6411" s="89" t="s">
        <v>670</v>
      </c>
    </row>
    <row r="6412" spans="1:16" ht="63.75" hidden="1">
      <c r="A6412" s="261">
        <v>862</v>
      </c>
      <c r="B6412" s="89"/>
      <c r="C6412" s="262" t="s">
        <v>199</v>
      </c>
      <c r="D6412" s="84">
        <v>43677</v>
      </c>
      <c r="E6412" s="85" t="s">
        <v>10869</v>
      </c>
      <c r="F6412" s="85" t="s">
        <v>671</v>
      </c>
      <c r="G6412" s="85">
        <v>639106</v>
      </c>
      <c r="H6412" s="89"/>
      <c r="I6412" s="263" t="s">
        <v>12407</v>
      </c>
      <c r="J6412" s="89"/>
      <c r="K6412" s="89"/>
      <c r="L6412" s="89"/>
      <c r="M6412" s="89"/>
      <c r="N6412" s="264">
        <v>0</v>
      </c>
      <c r="O6412" s="264">
        <v>1719.01</v>
      </c>
      <c r="P6412" s="89" t="s">
        <v>670</v>
      </c>
    </row>
    <row r="6413" spans="1:16" ht="63.75" hidden="1">
      <c r="A6413" s="261">
        <v>862</v>
      </c>
      <c r="B6413" s="89"/>
      <c r="C6413" s="262" t="s">
        <v>199</v>
      </c>
      <c r="D6413" s="84">
        <v>43677</v>
      </c>
      <c r="E6413" s="85" t="s">
        <v>10869</v>
      </c>
      <c r="F6413" s="85" t="s">
        <v>671</v>
      </c>
      <c r="G6413" s="85">
        <v>639080</v>
      </c>
      <c r="H6413" s="89"/>
      <c r="I6413" s="263" t="s">
        <v>12408</v>
      </c>
      <c r="J6413" s="89"/>
      <c r="K6413" s="89"/>
      <c r="L6413" s="89"/>
      <c r="M6413" s="89"/>
      <c r="N6413" s="264">
        <v>0</v>
      </c>
      <c r="O6413" s="264">
        <v>2687.12</v>
      </c>
      <c r="P6413" s="89" t="s">
        <v>670</v>
      </c>
    </row>
    <row r="6414" spans="1:16" ht="63.75" hidden="1">
      <c r="A6414" s="261">
        <v>862</v>
      </c>
      <c r="B6414" s="89"/>
      <c r="C6414" s="262" t="s">
        <v>199</v>
      </c>
      <c r="D6414" s="84">
        <v>43677</v>
      </c>
      <c r="E6414" s="85" t="s">
        <v>10869</v>
      </c>
      <c r="F6414" s="85" t="s">
        <v>671</v>
      </c>
      <c r="G6414" s="85">
        <v>639084</v>
      </c>
      <c r="H6414" s="89"/>
      <c r="I6414" s="263" t="s">
        <v>12409</v>
      </c>
      <c r="J6414" s="89"/>
      <c r="K6414" s="89"/>
      <c r="L6414" s="89"/>
      <c r="M6414" s="89"/>
      <c r="N6414" s="264">
        <v>0</v>
      </c>
      <c r="O6414" s="264">
        <v>901.03</v>
      </c>
      <c r="P6414" s="89" t="s">
        <v>670</v>
      </c>
    </row>
    <row r="6415" spans="1:16" ht="63.75" hidden="1">
      <c r="A6415" s="261">
        <v>862</v>
      </c>
      <c r="B6415" s="89"/>
      <c r="C6415" s="262" t="s">
        <v>199</v>
      </c>
      <c r="D6415" s="84">
        <v>43677</v>
      </c>
      <c r="E6415" s="85" t="s">
        <v>10869</v>
      </c>
      <c r="F6415" s="85" t="s">
        <v>671</v>
      </c>
      <c r="G6415" s="85">
        <v>639062</v>
      </c>
      <c r="H6415" s="89"/>
      <c r="I6415" s="263" t="s">
        <v>12410</v>
      </c>
      <c r="J6415" s="89"/>
      <c r="K6415" s="89"/>
      <c r="L6415" s="89"/>
      <c r="M6415" s="89"/>
      <c r="N6415" s="264">
        <v>0</v>
      </c>
      <c r="O6415" s="264">
        <v>430.87</v>
      </c>
      <c r="P6415" s="89" t="s">
        <v>670</v>
      </c>
    </row>
    <row r="6416" spans="1:16" ht="63.75" hidden="1">
      <c r="A6416" s="261">
        <v>862</v>
      </c>
      <c r="B6416" s="89"/>
      <c r="C6416" s="262" t="s">
        <v>199</v>
      </c>
      <c r="D6416" s="84">
        <v>43677</v>
      </c>
      <c r="E6416" s="85" t="s">
        <v>10869</v>
      </c>
      <c r="F6416" s="85" t="s">
        <v>671</v>
      </c>
      <c r="G6416" s="85">
        <v>638265</v>
      </c>
      <c r="H6416" s="89"/>
      <c r="I6416" s="263" t="s">
        <v>12411</v>
      </c>
      <c r="J6416" s="89"/>
      <c r="K6416" s="89"/>
      <c r="L6416" s="89"/>
      <c r="M6416" s="89"/>
      <c r="N6416" s="264">
        <v>0</v>
      </c>
      <c r="O6416" s="264">
        <v>602.54</v>
      </c>
      <c r="P6416" s="89" t="s">
        <v>670</v>
      </c>
    </row>
    <row r="6417" spans="1:16" ht="63.75" hidden="1">
      <c r="A6417" s="261">
        <v>862</v>
      </c>
      <c r="B6417" s="89"/>
      <c r="C6417" s="262" t="s">
        <v>199</v>
      </c>
      <c r="D6417" s="84">
        <v>43677</v>
      </c>
      <c r="E6417" s="85" t="s">
        <v>10869</v>
      </c>
      <c r="F6417" s="85" t="s">
        <v>671</v>
      </c>
      <c r="G6417" s="85">
        <v>638267</v>
      </c>
      <c r="H6417" s="89"/>
      <c r="I6417" s="263" t="s">
        <v>12412</v>
      </c>
      <c r="J6417" s="89"/>
      <c r="K6417" s="89"/>
      <c r="L6417" s="89"/>
      <c r="M6417" s="89"/>
      <c r="N6417" s="264">
        <v>0</v>
      </c>
      <c r="O6417" s="264">
        <v>2826.86</v>
      </c>
      <c r="P6417" s="89" t="s">
        <v>670</v>
      </c>
    </row>
    <row r="6418" spans="1:16" ht="63.75" hidden="1">
      <c r="A6418" s="261">
        <v>862</v>
      </c>
      <c r="B6418" s="89"/>
      <c r="C6418" s="262" t="s">
        <v>199</v>
      </c>
      <c r="D6418" s="84">
        <v>43677</v>
      </c>
      <c r="E6418" s="85" t="s">
        <v>10869</v>
      </c>
      <c r="F6418" s="85" t="s">
        <v>671</v>
      </c>
      <c r="G6418" s="85">
        <v>639129</v>
      </c>
      <c r="H6418" s="89"/>
      <c r="I6418" s="263" t="s">
        <v>12413</v>
      </c>
      <c r="J6418" s="89"/>
      <c r="K6418" s="89"/>
      <c r="L6418" s="89"/>
      <c r="M6418" s="89"/>
      <c r="N6418" s="264">
        <v>0</v>
      </c>
      <c r="O6418" s="264">
        <v>323.39999999999998</v>
      </c>
      <c r="P6418" s="89" t="s">
        <v>670</v>
      </c>
    </row>
    <row r="6419" spans="1:16" ht="76.5" hidden="1">
      <c r="A6419" s="261">
        <v>25</v>
      </c>
      <c r="B6419" s="89"/>
      <c r="C6419" s="262" t="s">
        <v>45</v>
      </c>
      <c r="D6419" s="84">
        <v>43677</v>
      </c>
      <c r="E6419" s="85" t="s">
        <v>10870</v>
      </c>
      <c r="F6419" s="85" t="s">
        <v>671</v>
      </c>
      <c r="G6419" s="85">
        <v>639522</v>
      </c>
      <c r="H6419" s="89"/>
      <c r="I6419" s="263" t="s">
        <v>12414</v>
      </c>
      <c r="J6419" s="89"/>
      <c r="K6419" s="89"/>
      <c r="L6419" s="89"/>
      <c r="M6419" s="89"/>
      <c r="N6419" s="264">
        <v>684604.83</v>
      </c>
      <c r="O6419" s="264">
        <v>0</v>
      </c>
      <c r="P6419" s="89" t="s">
        <v>670</v>
      </c>
    </row>
    <row r="6420" spans="1:16" ht="76.5" hidden="1">
      <c r="A6420" s="261">
        <v>25</v>
      </c>
      <c r="B6420" s="89"/>
      <c r="C6420" s="262" t="s">
        <v>45</v>
      </c>
      <c r="D6420" s="84">
        <v>43677</v>
      </c>
      <c r="E6420" s="85" t="s">
        <v>10870</v>
      </c>
      <c r="F6420" s="85" t="s">
        <v>671</v>
      </c>
      <c r="G6420" s="85">
        <v>639521</v>
      </c>
      <c r="H6420" s="89"/>
      <c r="I6420" s="263" t="s">
        <v>12415</v>
      </c>
      <c r="J6420" s="89"/>
      <c r="K6420" s="89"/>
      <c r="L6420" s="89"/>
      <c r="M6420" s="89"/>
      <c r="N6420" s="264">
        <v>956401.16</v>
      </c>
      <c r="O6420" s="264">
        <v>0</v>
      </c>
      <c r="P6420" s="89" t="s">
        <v>670</v>
      </c>
    </row>
    <row r="6421" spans="1:16" ht="63.75" hidden="1">
      <c r="A6421" s="261">
        <v>862</v>
      </c>
      <c r="B6421" s="89"/>
      <c r="C6421" s="262" t="s">
        <v>199</v>
      </c>
      <c r="D6421" s="84">
        <v>43677</v>
      </c>
      <c r="E6421" s="85" t="s">
        <v>10871</v>
      </c>
      <c r="F6421" s="85" t="s">
        <v>671</v>
      </c>
      <c r="G6421" s="85">
        <v>639146</v>
      </c>
      <c r="H6421" s="89"/>
      <c r="I6421" s="263" t="s">
        <v>12416</v>
      </c>
      <c r="J6421" s="89"/>
      <c r="K6421" s="89"/>
      <c r="L6421" s="89"/>
      <c r="M6421" s="89"/>
      <c r="N6421" s="264">
        <v>0</v>
      </c>
      <c r="O6421" s="264">
        <v>1369.26</v>
      </c>
      <c r="P6421" s="89" t="s">
        <v>670</v>
      </c>
    </row>
    <row r="6422" spans="1:16" ht="63.75" hidden="1">
      <c r="A6422" s="261">
        <v>862</v>
      </c>
      <c r="B6422" s="89"/>
      <c r="C6422" s="262" t="s">
        <v>199</v>
      </c>
      <c r="D6422" s="84">
        <v>43677</v>
      </c>
      <c r="E6422" s="85" t="s">
        <v>10871</v>
      </c>
      <c r="F6422" s="85" t="s">
        <v>671</v>
      </c>
      <c r="G6422" s="85">
        <v>639094</v>
      </c>
      <c r="H6422" s="89"/>
      <c r="I6422" s="263" t="s">
        <v>12417</v>
      </c>
      <c r="J6422" s="89"/>
      <c r="K6422" s="89"/>
      <c r="L6422" s="89"/>
      <c r="M6422" s="89"/>
      <c r="N6422" s="264">
        <v>0</v>
      </c>
      <c r="O6422" s="264">
        <v>1172.8499999999999</v>
      </c>
      <c r="P6422" s="89" t="s">
        <v>670</v>
      </c>
    </row>
    <row r="6423" spans="1:16" ht="63.75" hidden="1">
      <c r="A6423" s="261">
        <v>862</v>
      </c>
      <c r="B6423" s="89"/>
      <c r="C6423" s="262" t="s">
        <v>199</v>
      </c>
      <c r="D6423" s="84">
        <v>43677</v>
      </c>
      <c r="E6423" s="85" t="s">
        <v>10871</v>
      </c>
      <c r="F6423" s="85" t="s">
        <v>671</v>
      </c>
      <c r="G6423" s="85">
        <v>639086</v>
      </c>
      <c r="H6423" s="89"/>
      <c r="I6423" s="263" t="s">
        <v>12418</v>
      </c>
      <c r="J6423" s="89"/>
      <c r="K6423" s="89"/>
      <c r="L6423" s="89"/>
      <c r="M6423" s="89"/>
      <c r="N6423" s="264">
        <v>0</v>
      </c>
      <c r="O6423" s="264">
        <v>39825.89</v>
      </c>
      <c r="P6423" s="89" t="s">
        <v>670</v>
      </c>
    </row>
    <row r="6424" spans="1:16" ht="63.75" hidden="1">
      <c r="A6424" s="261">
        <v>862</v>
      </c>
      <c r="B6424" s="89"/>
      <c r="C6424" s="262" t="s">
        <v>199</v>
      </c>
      <c r="D6424" s="84">
        <v>43677</v>
      </c>
      <c r="E6424" s="85" t="s">
        <v>10871</v>
      </c>
      <c r="F6424" s="85" t="s">
        <v>671</v>
      </c>
      <c r="G6424" s="85">
        <v>639108</v>
      </c>
      <c r="H6424" s="89"/>
      <c r="I6424" s="263" t="s">
        <v>12419</v>
      </c>
      <c r="J6424" s="89"/>
      <c r="K6424" s="89"/>
      <c r="L6424" s="89"/>
      <c r="M6424" s="89"/>
      <c r="N6424" s="264">
        <v>0</v>
      </c>
      <c r="O6424" s="264">
        <v>2330.27</v>
      </c>
      <c r="P6424" s="89" t="s">
        <v>670</v>
      </c>
    </row>
    <row r="6425" spans="1:16" ht="63.75" hidden="1">
      <c r="A6425" s="261">
        <v>862</v>
      </c>
      <c r="B6425" s="89"/>
      <c r="C6425" s="262" t="s">
        <v>199</v>
      </c>
      <c r="D6425" s="84">
        <v>43677</v>
      </c>
      <c r="E6425" s="85" t="s">
        <v>10871</v>
      </c>
      <c r="F6425" s="85" t="s">
        <v>671</v>
      </c>
      <c r="G6425" s="85">
        <v>639127</v>
      </c>
      <c r="H6425" s="89"/>
      <c r="I6425" s="263" t="s">
        <v>12420</v>
      </c>
      <c r="J6425" s="89"/>
      <c r="K6425" s="89"/>
      <c r="L6425" s="89"/>
      <c r="M6425" s="89"/>
      <c r="N6425" s="264">
        <v>0</v>
      </c>
      <c r="O6425" s="264">
        <v>6478.56</v>
      </c>
      <c r="P6425" s="89" t="s">
        <v>670</v>
      </c>
    </row>
    <row r="6426" spans="1:16" ht="63.75" hidden="1">
      <c r="A6426" s="261">
        <v>862</v>
      </c>
      <c r="B6426" s="89"/>
      <c r="C6426" s="262" t="s">
        <v>199</v>
      </c>
      <c r="D6426" s="84">
        <v>43677</v>
      </c>
      <c r="E6426" s="85" t="s">
        <v>10871</v>
      </c>
      <c r="F6426" s="85" t="s">
        <v>671</v>
      </c>
      <c r="G6426" s="85">
        <v>639068</v>
      </c>
      <c r="H6426" s="89"/>
      <c r="I6426" s="263" t="s">
        <v>12421</v>
      </c>
      <c r="J6426" s="89"/>
      <c r="K6426" s="89"/>
      <c r="L6426" s="89"/>
      <c r="M6426" s="89"/>
      <c r="N6426" s="264">
        <v>0</v>
      </c>
      <c r="O6426" s="264">
        <v>329.13</v>
      </c>
      <c r="P6426" s="89" t="s">
        <v>670</v>
      </c>
    </row>
    <row r="6427" spans="1:16" ht="63.75" hidden="1">
      <c r="A6427" s="261">
        <v>862</v>
      </c>
      <c r="B6427" s="89"/>
      <c r="C6427" s="262" t="s">
        <v>199</v>
      </c>
      <c r="D6427" s="84">
        <v>43677</v>
      </c>
      <c r="E6427" s="85" t="s">
        <v>10871</v>
      </c>
      <c r="F6427" s="85" t="s">
        <v>671</v>
      </c>
      <c r="G6427" s="85">
        <v>639064</v>
      </c>
      <c r="H6427" s="89"/>
      <c r="I6427" s="263" t="s">
        <v>12422</v>
      </c>
      <c r="J6427" s="89"/>
      <c r="K6427" s="89"/>
      <c r="L6427" s="89"/>
      <c r="M6427" s="89"/>
      <c r="N6427" s="264">
        <v>0</v>
      </c>
      <c r="O6427" s="264">
        <v>30604.3</v>
      </c>
      <c r="P6427" s="89" t="s">
        <v>670</v>
      </c>
    </row>
    <row r="6428" spans="1:16" ht="63.75" hidden="1">
      <c r="A6428" s="261">
        <v>862</v>
      </c>
      <c r="B6428" s="89"/>
      <c r="C6428" s="262" t="s">
        <v>199</v>
      </c>
      <c r="D6428" s="84">
        <v>43677</v>
      </c>
      <c r="E6428" s="85" t="s">
        <v>10871</v>
      </c>
      <c r="F6428" s="85" t="s">
        <v>671</v>
      </c>
      <c r="G6428" s="85">
        <v>639118</v>
      </c>
      <c r="H6428" s="89"/>
      <c r="I6428" s="263" t="s">
        <v>12423</v>
      </c>
      <c r="J6428" s="89"/>
      <c r="K6428" s="89"/>
      <c r="L6428" s="89"/>
      <c r="M6428" s="89"/>
      <c r="N6428" s="264">
        <v>0</v>
      </c>
      <c r="O6428" s="264">
        <v>42323.48</v>
      </c>
      <c r="P6428" s="89" t="s">
        <v>670</v>
      </c>
    </row>
    <row r="6429" spans="1:16" ht="63.75" hidden="1">
      <c r="A6429" s="261">
        <v>862</v>
      </c>
      <c r="B6429" s="89"/>
      <c r="C6429" s="262" t="s">
        <v>199</v>
      </c>
      <c r="D6429" s="84">
        <v>43677</v>
      </c>
      <c r="E6429" s="85" t="s">
        <v>10871</v>
      </c>
      <c r="F6429" s="85" t="s">
        <v>671</v>
      </c>
      <c r="G6429" s="85">
        <v>639116</v>
      </c>
      <c r="H6429" s="89"/>
      <c r="I6429" s="263" t="s">
        <v>12424</v>
      </c>
      <c r="J6429" s="89"/>
      <c r="K6429" s="89"/>
      <c r="L6429" s="89"/>
      <c r="M6429" s="89"/>
      <c r="N6429" s="264">
        <v>0</v>
      </c>
      <c r="O6429" s="264">
        <v>9498.3799999999992</v>
      </c>
      <c r="P6429" s="89" t="s">
        <v>670</v>
      </c>
    </row>
    <row r="6430" spans="1:16" ht="63.75" hidden="1">
      <c r="A6430" s="261">
        <v>862</v>
      </c>
      <c r="B6430" s="89"/>
      <c r="C6430" s="262" t="s">
        <v>199</v>
      </c>
      <c r="D6430" s="84">
        <v>43677</v>
      </c>
      <c r="E6430" s="85" t="s">
        <v>10871</v>
      </c>
      <c r="F6430" s="85" t="s">
        <v>671</v>
      </c>
      <c r="G6430" s="85">
        <v>639092</v>
      </c>
      <c r="H6430" s="89"/>
      <c r="I6430" s="263" t="s">
        <v>12425</v>
      </c>
      <c r="J6430" s="89"/>
      <c r="K6430" s="89"/>
      <c r="L6430" s="89"/>
      <c r="M6430" s="89"/>
      <c r="N6430" s="264">
        <v>0</v>
      </c>
      <c r="O6430" s="264">
        <v>2320.7399999999998</v>
      </c>
      <c r="P6430" s="89" t="s">
        <v>670</v>
      </c>
    </row>
    <row r="6431" spans="1:16" ht="63.75" hidden="1">
      <c r="A6431" s="261">
        <v>862</v>
      </c>
      <c r="B6431" s="89"/>
      <c r="C6431" s="262" t="s">
        <v>199</v>
      </c>
      <c r="D6431" s="84">
        <v>43677</v>
      </c>
      <c r="E6431" s="85" t="s">
        <v>10871</v>
      </c>
      <c r="F6431" s="85" t="s">
        <v>671</v>
      </c>
      <c r="G6431" s="85">
        <v>639072</v>
      </c>
      <c r="H6431" s="89"/>
      <c r="I6431" s="263" t="s">
        <v>12426</v>
      </c>
      <c r="J6431" s="89"/>
      <c r="K6431" s="89"/>
      <c r="L6431" s="89"/>
      <c r="M6431" s="89"/>
      <c r="N6431" s="264">
        <v>0</v>
      </c>
      <c r="O6431" s="264">
        <v>566.47</v>
      </c>
      <c r="P6431" s="89" t="s">
        <v>670</v>
      </c>
    </row>
    <row r="6432" spans="1:16" ht="63.75" hidden="1">
      <c r="A6432" s="261">
        <v>862</v>
      </c>
      <c r="B6432" s="89"/>
      <c r="C6432" s="262" t="s">
        <v>199</v>
      </c>
      <c r="D6432" s="84">
        <v>43677</v>
      </c>
      <c r="E6432" s="85" t="s">
        <v>10871</v>
      </c>
      <c r="F6432" s="85" t="s">
        <v>671</v>
      </c>
      <c r="G6432" s="85">
        <v>639112</v>
      </c>
      <c r="H6432" s="89"/>
      <c r="I6432" s="263" t="s">
        <v>12427</v>
      </c>
      <c r="J6432" s="89"/>
      <c r="K6432" s="89"/>
      <c r="L6432" s="89"/>
      <c r="M6432" s="89"/>
      <c r="N6432" s="264">
        <v>0</v>
      </c>
      <c r="O6432" s="264">
        <v>3738.74</v>
      </c>
      <c r="P6432" s="89" t="s">
        <v>670</v>
      </c>
    </row>
    <row r="6433" spans="1:16" ht="63.75" hidden="1">
      <c r="A6433" s="261">
        <v>862</v>
      </c>
      <c r="B6433" s="89"/>
      <c r="C6433" s="262" t="s">
        <v>199</v>
      </c>
      <c r="D6433" s="84">
        <v>43677</v>
      </c>
      <c r="E6433" s="85" t="s">
        <v>10871</v>
      </c>
      <c r="F6433" s="85" t="s">
        <v>671</v>
      </c>
      <c r="G6433" s="85">
        <v>639148</v>
      </c>
      <c r="H6433" s="89"/>
      <c r="I6433" s="263" t="s">
        <v>12428</v>
      </c>
      <c r="J6433" s="89"/>
      <c r="K6433" s="89"/>
      <c r="L6433" s="89"/>
      <c r="M6433" s="89"/>
      <c r="N6433" s="264">
        <v>0</v>
      </c>
      <c r="O6433" s="264">
        <v>935.2</v>
      </c>
      <c r="P6433" s="89" t="s">
        <v>670</v>
      </c>
    </row>
    <row r="6434" spans="1:16" ht="63.75" hidden="1">
      <c r="A6434" s="261">
        <v>862</v>
      </c>
      <c r="B6434" s="89"/>
      <c r="C6434" s="262" t="s">
        <v>199</v>
      </c>
      <c r="D6434" s="84">
        <v>43677</v>
      </c>
      <c r="E6434" s="85" t="s">
        <v>10871</v>
      </c>
      <c r="F6434" s="85" t="s">
        <v>671</v>
      </c>
      <c r="G6434" s="85">
        <v>638269</v>
      </c>
      <c r="H6434" s="89"/>
      <c r="I6434" s="263" t="s">
        <v>12429</v>
      </c>
      <c r="J6434" s="89"/>
      <c r="K6434" s="89"/>
      <c r="L6434" s="89"/>
      <c r="M6434" s="89"/>
      <c r="N6434" s="264">
        <v>0</v>
      </c>
      <c r="O6434" s="264">
        <v>162.80000000000001</v>
      </c>
      <c r="P6434" s="89" t="s">
        <v>670</v>
      </c>
    </row>
    <row r="6435" spans="1:16" ht="63.75" hidden="1">
      <c r="A6435" s="261">
        <v>862</v>
      </c>
      <c r="B6435" s="89"/>
      <c r="C6435" s="262" t="s">
        <v>199</v>
      </c>
      <c r="D6435" s="84">
        <v>43677</v>
      </c>
      <c r="E6435" s="85" t="s">
        <v>10871</v>
      </c>
      <c r="F6435" s="85" t="s">
        <v>671</v>
      </c>
      <c r="G6435" s="85">
        <v>638271</v>
      </c>
      <c r="H6435" s="89"/>
      <c r="I6435" s="263" t="s">
        <v>12430</v>
      </c>
      <c r="J6435" s="89"/>
      <c r="K6435" s="89"/>
      <c r="L6435" s="89"/>
      <c r="M6435" s="89"/>
      <c r="N6435" s="264">
        <v>0</v>
      </c>
      <c r="O6435" s="264">
        <v>1936.55</v>
      </c>
      <c r="P6435" s="89" t="s">
        <v>670</v>
      </c>
    </row>
    <row r="6436" spans="1:16" ht="63.75" hidden="1">
      <c r="A6436" s="261">
        <v>862</v>
      </c>
      <c r="B6436" s="89"/>
      <c r="C6436" s="262" t="s">
        <v>199</v>
      </c>
      <c r="D6436" s="84">
        <v>43677</v>
      </c>
      <c r="E6436" s="85" t="s">
        <v>10871</v>
      </c>
      <c r="F6436" s="85" t="s">
        <v>671</v>
      </c>
      <c r="G6436" s="85">
        <v>627100</v>
      </c>
      <c r="H6436" s="89"/>
      <c r="I6436" s="263" t="s">
        <v>12431</v>
      </c>
      <c r="J6436" s="89"/>
      <c r="K6436" s="89"/>
      <c r="L6436" s="89"/>
      <c r="M6436" s="89"/>
      <c r="N6436" s="264">
        <v>0</v>
      </c>
      <c r="O6436" s="264">
        <v>1598.14</v>
      </c>
      <c r="P6436" s="89" t="s">
        <v>670</v>
      </c>
    </row>
    <row r="6437" spans="1:16" ht="63.75" hidden="1">
      <c r="A6437" s="261">
        <v>862</v>
      </c>
      <c r="B6437" s="89"/>
      <c r="C6437" s="262" t="s">
        <v>199</v>
      </c>
      <c r="D6437" s="84">
        <v>43677</v>
      </c>
      <c r="E6437" s="85" t="s">
        <v>10871</v>
      </c>
      <c r="F6437" s="85" t="s">
        <v>671</v>
      </c>
      <c r="G6437" s="85">
        <v>639110</v>
      </c>
      <c r="H6437" s="89"/>
      <c r="I6437" s="263" t="s">
        <v>12432</v>
      </c>
      <c r="J6437" s="89"/>
      <c r="K6437" s="89"/>
      <c r="L6437" s="89"/>
      <c r="M6437" s="89"/>
      <c r="N6437" s="264">
        <v>0</v>
      </c>
      <c r="O6437" s="264">
        <v>694.21</v>
      </c>
      <c r="P6437" s="89" t="s">
        <v>670</v>
      </c>
    </row>
    <row r="6438" spans="1:16" ht="63.75" hidden="1">
      <c r="A6438" s="261">
        <v>862</v>
      </c>
      <c r="B6438" s="89"/>
      <c r="C6438" s="262" t="s">
        <v>199</v>
      </c>
      <c r="D6438" s="84">
        <v>43677</v>
      </c>
      <c r="E6438" s="85" t="s">
        <v>10871</v>
      </c>
      <c r="F6438" s="85" t="s">
        <v>671</v>
      </c>
      <c r="G6438" s="85">
        <v>639120</v>
      </c>
      <c r="H6438" s="89"/>
      <c r="I6438" s="263" t="s">
        <v>12433</v>
      </c>
      <c r="J6438" s="89"/>
      <c r="K6438" s="89"/>
      <c r="L6438" s="89"/>
      <c r="M6438" s="89"/>
      <c r="N6438" s="264">
        <v>0</v>
      </c>
      <c r="O6438" s="264">
        <v>981.33</v>
      </c>
      <c r="P6438" s="89" t="s">
        <v>670</v>
      </c>
    </row>
    <row r="6439" spans="1:16" ht="63.75" hidden="1">
      <c r="A6439" s="261">
        <v>862</v>
      </c>
      <c r="B6439" s="89"/>
      <c r="C6439" s="262" t="s">
        <v>199</v>
      </c>
      <c r="D6439" s="84">
        <v>43677</v>
      </c>
      <c r="E6439" s="85" t="s">
        <v>10871</v>
      </c>
      <c r="F6439" s="85" t="s">
        <v>671</v>
      </c>
      <c r="G6439" s="85">
        <v>639074</v>
      </c>
      <c r="H6439" s="89"/>
      <c r="I6439" s="263" t="s">
        <v>12397</v>
      </c>
      <c r="J6439" s="89"/>
      <c r="K6439" s="89"/>
      <c r="L6439" s="89"/>
      <c r="M6439" s="89"/>
      <c r="N6439" s="264">
        <v>0</v>
      </c>
      <c r="O6439" s="264">
        <v>412.62</v>
      </c>
      <c r="P6439" s="89" t="s">
        <v>670</v>
      </c>
    </row>
    <row r="6440" spans="1:16" ht="63.75" hidden="1">
      <c r="A6440" s="261">
        <v>862</v>
      </c>
      <c r="B6440" s="89"/>
      <c r="C6440" s="262" t="s">
        <v>199</v>
      </c>
      <c r="D6440" s="84">
        <v>43677</v>
      </c>
      <c r="E6440" s="85" t="s">
        <v>10871</v>
      </c>
      <c r="F6440" s="85" t="s">
        <v>671</v>
      </c>
      <c r="G6440" s="85">
        <v>639122</v>
      </c>
      <c r="H6440" s="89"/>
      <c r="I6440" s="263" t="s">
        <v>12434</v>
      </c>
      <c r="J6440" s="89"/>
      <c r="K6440" s="89"/>
      <c r="L6440" s="89"/>
      <c r="M6440" s="89"/>
      <c r="N6440" s="264">
        <v>0</v>
      </c>
      <c r="O6440" s="264">
        <v>144043.85</v>
      </c>
      <c r="P6440" s="89" t="s">
        <v>670</v>
      </c>
    </row>
    <row r="6441" spans="1:16" ht="63.75" hidden="1">
      <c r="A6441" s="261">
        <v>862</v>
      </c>
      <c r="B6441" s="89"/>
      <c r="C6441" s="262" t="s">
        <v>199</v>
      </c>
      <c r="D6441" s="84">
        <v>43677</v>
      </c>
      <c r="E6441" s="85" t="s">
        <v>10871</v>
      </c>
      <c r="F6441" s="85" t="s">
        <v>671</v>
      </c>
      <c r="G6441" s="85">
        <v>627102</v>
      </c>
      <c r="H6441" s="89"/>
      <c r="I6441" s="263" t="s">
        <v>12435</v>
      </c>
      <c r="J6441" s="89"/>
      <c r="K6441" s="89"/>
      <c r="L6441" s="89"/>
      <c r="M6441" s="89"/>
      <c r="N6441" s="264">
        <v>0</v>
      </c>
      <c r="O6441" s="264">
        <v>659.14</v>
      </c>
      <c r="P6441" s="89" t="s">
        <v>670</v>
      </c>
    </row>
    <row r="6442" spans="1:16" ht="63.75" hidden="1">
      <c r="A6442" s="261">
        <v>862</v>
      </c>
      <c r="B6442" s="89"/>
      <c r="C6442" s="262" t="s">
        <v>199</v>
      </c>
      <c r="D6442" s="84">
        <v>43677</v>
      </c>
      <c r="E6442" s="85" t="s">
        <v>10871</v>
      </c>
      <c r="F6442" s="85" t="s">
        <v>671</v>
      </c>
      <c r="G6442" s="85">
        <v>639114</v>
      </c>
      <c r="H6442" s="89"/>
      <c r="I6442" s="263" t="s">
        <v>12436</v>
      </c>
      <c r="J6442" s="89"/>
      <c r="K6442" s="89"/>
      <c r="L6442" s="89"/>
      <c r="M6442" s="89"/>
      <c r="N6442" s="264">
        <v>0</v>
      </c>
      <c r="O6442" s="264">
        <v>316074.38</v>
      </c>
      <c r="P6442" s="89" t="s">
        <v>670</v>
      </c>
    </row>
    <row r="6443" spans="1:16" ht="63.75" hidden="1">
      <c r="A6443" s="261">
        <v>862</v>
      </c>
      <c r="B6443" s="89"/>
      <c r="C6443" s="262" t="s">
        <v>199</v>
      </c>
      <c r="D6443" s="84">
        <v>43677</v>
      </c>
      <c r="E6443" s="85" t="s">
        <v>10871</v>
      </c>
      <c r="F6443" s="85" t="s">
        <v>671</v>
      </c>
      <c r="G6443" s="85">
        <v>639096</v>
      </c>
      <c r="H6443" s="89"/>
      <c r="I6443" s="263" t="s">
        <v>12437</v>
      </c>
      <c r="J6443" s="89"/>
      <c r="K6443" s="89"/>
      <c r="L6443" s="89"/>
      <c r="M6443" s="89"/>
      <c r="N6443" s="264">
        <v>0</v>
      </c>
      <c r="O6443" s="264">
        <v>395.42</v>
      </c>
      <c r="P6443" s="89" t="s">
        <v>670</v>
      </c>
    </row>
    <row r="6444" spans="1:16" ht="89.25" hidden="1">
      <c r="A6444" s="261">
        <v>25</v>
      </c>
      <c r="B6444" s="89"/>
      <c r="C6444" s="262" t="s">
        <v>45</v>
      </c>
      <c r="D6444" s="84">
        <v>43677</v>
      </c>
      <c r="E6444" s="85" t="s">
        <v>10872</v>
      </c>
      <c r="F6444" s="85" t="s">
        <v>671</v>
      </c>
      <c r="G6444" s="85">
        <v>639964</v>
      </c>
      <c r="H6444" s="89"/>
      <c r="I6444" s="263" t="s">
        <v>12438</v>
      </c>
      <c r="J6444" s="89"/>
      <c r="K6444" s="89"/>
      <c r="L6444" s="89"/>
      <c r="M6444" s="89"/>
      <c r="N6444" s="264">
        <v>503273.8</v>
      </c>
      <c r="O6444" s="264">
        <v>0</v>
      </c>
      <c r="P6444" s="89" t="s">
        <v>670</v>
      </c>
    </row>
    <row r="6445" spans="1:16" ht="76.5" hidden="1">
      <c r="A6445" s="261">
        <v>25</v>
      </c>
      <c r="B6445" s="89"/>
      <c r="C6445" s="262" t="s">
        <v>45</v>
      </c>
      <c r="D6445" s="84">
        <v>43677</v>
      </c>
      <c r="E6445" s="85" t="s">
        <v>10872</v>
      </c>
      <c r="F6445" s="85" t="s">
        <v>671</v>
      </c>
      <c r="G6445" s="85">
        <v>623035</v>
      </c>
      <c r="H6445" s="89"/>
      <c r="I6445" s="263" t="s">
        <v>12439</v>
      </c>
      <c r="J6445" s="89"/>
      <c r="K6445" s="89"/>
      <c r="L6445" s="89"/>
      <c r="M6445" s="89"/>
      <c r="N6445" s="264">
        <v>584344.24</v>
      </c>
      <c r="O6445" s="264">
        <v>0</v>
      </c>
      <c r="P6445" s="89" t="s">
        <v>670</v>
      </c>
    </row>
    <row r="6446" spans="1:16" ht="89.25" hidden="1">
      <c r="A6446" s="261">
        <v>25</v>
      </c>
      <c r="B6446" s="89"/>
      <c r="C6446" s="262" t="s">
        <v>45</v>
      </c>
      <c r="D6446" s="84">
        <v>43677</v>
      </c>
      <c r="E6446" s="85" t="s">
        <v>10872</v>
      </c>
      <c r="F6446" s="85" t="s">
        <v>671</v>
      </c>
      <c r="G6446" s="85">
        <v>639526</v>
      </c>
      <c r="H6446" s="89"/>
      <c r="I6446" s="263" t="s">
        <v>12440</v>
      </c>
      <c r="J6446" s="89"/>
      <c r="K6446" s="89"/>
      <c r="L6446" s="89"/>
      <c r="M6446" s="89"/>
      <c r="N6446" s="264">
        <v>491133.96</v>
      </c>
      <c r="O6446" s="264">
        <v>0</v>
      </c>
      <c r="P6446" s="89" t="s">
        <v>670</v>
      </c>
    </row>
    <row r="6447" spans="1:16" ht="76.5" hidden="1">
      <c r="A6447" s="261">
        <v>25</v>
      </c>
      <c r="B6447" s="89"/>
      <c r="C6447" s="262" t="s">
        <v>45</v>
      </c>
      <c r="D6447" s="84">
        <v>43677</v>
      </c>
      <c r="E6447" s="85" t="s">
        <v>10872</v>
      </c>
      <c r="F6447" s="85" t="s">
        <v>671</v>
      </c>
      <c r="G6447" s="85">
        <v>639825</v>
      </c>
      <c r="H6447" s="89"/>
      <c r="I6447" s="263" t="s">
        <v>12441</v>
      </c>
      <c r="J6447" s="89"/>
      <c r="K6447" s="89"/>
      <c r="L6447" s="89"/>
      <c r="M6447" s="89"/>
      <c r="N6447" s="264">
        <v>243415.42</v>
      </c>
      <c r="O6447" s="264">
        <v>0</v>
      </c>
      <c r="P6447" s="89" t="s">
        <v>670</v>
      </c>
    </row>
    <row r="6448" spans="1:16" ht="76.5" hidden="1">
      <c r="A6448" s="261">
        <v>25</v>
      </c>
      <c r="B6448" s="89"/>
      <c r="C6448" s="262" t="s">
        <v>45</v>
      </c>
      <c r="D6448" s="84">
        <v>43677</v>
      </c>
      <c r="E6448" s="85" t="s">
        <v>10872</v>
      </c>
      <c r="F6448" s="85" t="s">
        <v>671</v>
      </c>
      <c r="G6448" s="85">
        <v>639623</v>
      </c>
      <c r="H6448" s="89"/>
      <c r="I6448" s="263" t="s">
        <v>12442</v>
      </c>
      <c r="J6448" s="89"/>
      <c r="K6448" s="89"/>
      <c r="L6448" s="89"/>
      <c r="M6448" s="89"/>
      <c r="N6448" s="264">
        <v>506819.02</v>
      </c>
      <c r="O6448" s="264">
        <v>0</v>
      </c>
      <c r="P6448" s="89" t="s">
        <v>670</v>
      </c>
    </row>
    <row r="6449" spans="1:16" ht="76.5" hidden="1">
      <c r="A6449" s="261">
        <v>25</v>
      </c>
      <c r="B6449" s="89"/>
      <c r="C6449" s="262" t="s">
        <v>45</v>
      </c>
      <c r="D6449" s="84">
        <v>43677</v>
      </c>
      <c r="E6449" s="85" t="s">
        <v>10872</v>
      </c>
      <c r="F6449" s="85" t="s">
        <v>671</v>
      </c>
      <c r="G6449" s="85">
        <v>639731</v>
      </c>
      <c r="H6449" s="89"/>
      <c r="I6449" s="263" t="s">
        <v>12443</v>
      </c>
      <c r="J6449" s="89"/>
      <c r="K6449" s="89"/>
      <c r="L6449" s="89"/>
      <c r="M6449" s="89"/>
      <c r="N6449" s="264">
        <v>346759.5</v>
      </c>
      <c r="O6449" s="264">
        <v>0</v>
      </c>
      <c r="P6449" s="89" t="s">
        <v>670</v>
      </c>
    </row>
    <row r="6450" spans="1:16" ht="76.5" hidden="1">
      <c r="A6450" s="261">
        <v>25</v>
      </c>
      <c r="B6450" s="89"/>
      <c r="C6450" s="262" t="s">
        <v>45</v>
      </c>
      <c r="D6450" s="84">
        <v>43677</v>
      </c>
      <c r="E6450" s="85" t="s">
        <v>10872</v>
      </c>
      <c r="F6450" s="85" t="s">
        <v>671</v>
      </c>
      <c r="G6450" s="85">
        <v>639535</v>
      </c>
      <c r="H6450" s="89"/>
      <c r="I6450" s="263" t="s">
        <v>12444</v>
      </c>
      <c r="J6450" s="89"/>
      <c r="K6450" s="89"/>
      <c r="L6450" s="89"/>
      <c r="M6450" s="89"/>
      <c r="N6450" s="264">
        <v>604479.80000000005</v>
      </c>
      <c r="O6450" s="264">
        <v>0</v>
      </c>
      <c r="P6450" s="89" t="s">
        <v>670</v>
      </c>
    </row>
    <row r="6451" spans="1:16" ht="76.5" hidden="1">
      <c r="A6451" s="261">
        <v>25</v>
      </c>
      <c r="B6451" s="89"/>
      <c r="C6451" s="262" t="s">
        <v>45</v>
      </c>
      <c r="D6451" s="84">
        <v>43677</v>
      </c>
      <c r="E6451" s="85" t="s">
        <v>10872</v>
      </c>
      <c r="F6451" s="85" t="s">
        <v>671</v>
      </c>
      <c r="G6451" s="85">
        <v>640010</v>
      </c>
      <c r="H6451" s="89"/>
      <c r="I6451" s="263" t="s">
        <v>12445</v>
      </c>
      <c r="J6451" s="89"/>
      <c r="K6451" s="89"/>
      <c r="L6451" s="89"/>
      <c r="M6451" s="89"/>
      <c r="N6451" s="264">
        <v>2897852.1</v>
      </c>
      <c r="O6451" s="264">
        <v>0</v>
      </c>
      <c r="P6451" s="89" t="s">
        <v>670</v>
      </c>
    </row>
    <row r="6452" spans="1:16" ht="76.5" hidden="1">
      <c r="A6452" s="261">
        <v>25</v>
      </c>
      <c r="B6452" s="89"/>
      <c r="C6452" s="262" t="s">
        <v>45</v>
      </c>
      <c r="D6452" s="84">
        <v>43677</v>
      </c>
      <c r="E6452" s="85" t="s">
        <v>10872</v>
      </c>
      <c r="F6452" s="85" t="s">
        <v>671</v>
      </c>
      <c r="G6452" s="85">
        <v>639523</v>
      </c>
      <c r="H6452" s="89"/>
      <c r="I6452" s="263" t="s">
        <v>12446</v>
      </c>
      <c r="J6452" s="89"/>
      <c r="K6452" s="89"/>
      <c r="L6452" s="89"/>
      <c r="M6452" s="89"/>
      <c r="N6452" s="264">
        <v>350107.07</v>
      </c>
      <c r="O6452" s="264">
        <v>0</v>
      </c>
      <c r="P6452" s="89" t="s">
        <v>670</v>
      </c>
    </row>
    <row r="6453" spans="1:16" ht="76.5" hidden="1">
      <c r="A6453" s="261">
        <v>25</v>
      </c>
      <c r="B6453" s="89"/>
      <c r="C6453" s="262" t="s">
        <v>45</v>
      </c>
      <c r="D6453" s="84">
        <v>43677</v>
      </c>
      <c r="E6453" s="85" t="s">
        <v>10872</v>
      </c>
      <c r="F6453" s="85" t="s">
        <v>671</v>
      </c>
      <c r="G6453" s="85">
        <v>623026</v>
      </c>
      <c r="H6453" s="89"/>
      <c r="I6453" s="263" t="s">
        <v>12447</v>
      </c>
      <c r="J6453" s="89"/>
      <c r="K6453" s="89"/>
      <c r="L6453" s="89"/>
      <c r="M6453" s="89"/>
      <c r="N6453" s="264">
        <v>742470.99</v>
      </c>
      <c r="O6453" s="264">
        <v>0</v>
      </c>
      <c r="P6453" s="89" t="s">
        <v>670</v>
      </c>
    </row>
    <row r="6454" spans="1:16" ht="89.25" hidden="1">
      <c r="A6454" s="261">
        <v>25</v>
      </c>
      <c r="B6454" s="89"/>
      <c r="C6454" s="262" t="s">
        <v>45</v>
      </c>
      <c r="D6454" s="84">
        <v>43677</v>
      </c>
      <c r="E6454" s="85" t="s">
        <v>10872</v>
      </c>
      <c r="F6454" s="85" t="s">
        <v>671</v>
      </c>
      <c r="G6454" s="85">
        <v>623036</v>
      </c>
      <c r="H6454" s="89"/>
      <c r="I6454" s="263" t="s">
        <v>12448</v>
      </c>
      <c r="J6454" s="89"/>
      <c r="K6454" s="89"/>
      <c r="L6454" s="89"/>
      <c r="M6454" s="89"/>
      <c r="N6454" s="264">
        <v>39230.79</v>
      </c>
      <c r="O6454" s="264">
        <v>0</v>
      </c>
      <c r="P6454" s="89" t="s">
        <v>670</v>
      </c>
    </row>
    <row r="6455" spans="1:16" ht="76.5" hidden="1">
      <c r="A6455" s="261">
        <v>25</v>
      </c>
      <c r="B6455" s="89"/>
      <c r="C6455" s="262" t="s">
        <v>45</v>
      </c>
      <c r="D6455" s="84">
        <v>43677</v>
      </c>
      <c r="E6455" s="85" t="s">
        <v>10872</v>
      </c>
      <c r="F6455" s="85" t="s">
        <v>671</v>
      </c>
      <c r="G6455" s="85">
        <v>639527</v>
      </c>
      <c r="H6455" s="89"/>
      <c r="I6455" s="263" t="s">
        <v>12449</v>
      </c>
      <c r="J6455" s="89"/>
      <c r="K6455" s="89"/>
      <c r="L6455" s="89"/>
      <c r="M6455" s="89"/>
      <c r="N6455" s="264">
        <v>1051024.27</v>
      </c>
      <c r="O6455" s="264">
        <v>0</v>
      </c>
      <c r="P6455" s="89" t="s">
        <v>670</v>
      </c>
    </row>
    <row r="6456" spans="1:16" ht="89.25" hidden="1">
      <c r="A6456" s="261">
        <v>25</v>
      </c>
      <c r="B6456" s="89"/>
      <c r="C6456" s="262" t="s">
        <v>45</v>
      </c>
      <c r="D6456" s="84">
        <v>43677</v>
      </c>
      <c r="E6456" s="85" t="s">
        <v>10872</v>
      </c>
      <c r="F6456" s="85" t="s">
        <v>671</v>
      </c>
      <c r="G6456" s="85">
        <v>639524</v>
      </c>
      <c r="H6456" s="89"/>
      <c r="I6456" s="263" t="s">
        <v>12450</v>
      </c>
      <c r="J6456" s="89"/>
      <c r="K6456" s="89"/>
      <c r="L6456" s="89"/>
      <c r="M6456" s="89"/>
      <c r="N6456" s="264">
        <v>135512.76999999999</v>
      </c>
      <c r="O6456" s="264">
        <v>0</v>
      </c>
      <c r="P6456" s="89" t="s">
        <v>670</v>
      </c>
    </row>
    <row r="6457" spans="1:16" ht="76.5" hidden="1">
      <c r="A6457" s="261">
        <v>25</v>
      </c>
      <c r="B6457" s="89"/>
      <c r="C6457" s="262" t="s">
        <v>45</v>
      </c>
      <c r="D6457" s="84">
        <v>43677</v>
      </c>
      <c r="E6457" s="85" t="s">
        <v>10872</v>
      </c>
      <c r="F6457" s="85" t="s">
        <v>671</v>
      </c>
      <c r="G6457" s="85">
        <v>640009</v>
      </c>
      <c r="H6457" s="89"/>
      <c r="I6457" s="263" t="s">
        <v>12451</v>
      </c>
      <c r="J6457" s="89"/>
      <c r="K6457" s="89"/>
      <c r="L6457" s="89"/>
      <c r="M6457" s="89"/>
      <c r="N6457" s="264">
        <v>1240789.92</v>
      </c>
      <c r="O6457" s="264">
        <v>0</v>
      </c>
      <c r="P6457" s="89" t="s">
        <v>670</v>
      </c>
    </row>
    <row r="6458" spans="1:16" ht="63.75" hidden="1">
      <c r="A6458" s="261" t="s">
        <v>557</v>
      </c>
      <c r="B6458" s="89"/>
      <c r="C6458" s="262" t="s">
        <v>777</v>
      </c>
      <c r="D6458" s="84">
        <v>43677</v>
      </c>
      <c r="E6458" s="85" t="s">
        <v>10873</v>
      </c>
      <c r="F6458" s="85" t="s">
        <v>11</v>
      </c>
      <c r="G6458" s="85">
        <v>12397</v>
      </c>
      <c r="H6458" s="89"/>
      <c r="I6458" s="263" t="s">
        <v>12452</v>
      </c>
      <c r="J6458" s="89"/>
      <c r="K6458" s="89"/>
      <c r="L6458" s="89"/>
      <c r="M6458" s="89"/>
      <c r="N6458" s="264">
        <v>4545.3599999999997</v>
      </c>
      <c r="O6458" s="264">
        <v>0</v>
      </c>
      <c r="P6458" s="89" t="s">
        <v>670</v>
      </c>
    </row>
    <row r="6459" spans="1:16" ht="102" hidden="1">
      <c r="A6459" s="261">
        <v>197</v>
      </c>
      <c r="B6459" s="89"/>
      <c r="C6459" s="262" t="s">
        <v>1349</v>
      </c>
      <c r="D6459" s="84">
        <v>43677</v>
      </c>
      <c r="E6459" s="85" t="s">
        <v>10874</v>
      </c>
      <c r="F6459" s="85" t="s">
        <v>629</v>
      </c>
      <c r="G6459" s="85">
        <v>8815</v>
      </c>
      <c r="H6459" s="89"/>
      <c r="I6459" s="263" t="s">
        <v>12453</v>
      </c>
      <c r="J6459" s="89"/>
      <c r="K6459" s="89"/>
      <c r="L6459" s="89"/>
      <c r="M6459" s="89"/>
      <c r="N6459" s="264">
        <v>291.08999999999997</v>
      </c>
      <c r="O6459" s="264">
        <v>0</v>
      </c>
      <c r="P6459" s="89" t="s">
        <v>670</v>
      </c>
    </row>
    <row r="6460" spans="1:16" ht="63.75" hidden="1">
      <c r="A6460" s="261">
        <v>513</v>
      </c>
      <c r="B6460" s="89"/>
      <c r="C6460" s="262" t="s">
        <v>171</v>
      </c>
      <c r="D6460" s="84">
        <v>43677</v>
      </c>
      <c r="E6460" s="85" t="s">
        <v>10875</v>
      </c>
      <c r="F6460" s="85" t="s">
        <v>15</v>
      </c>
      <c r="G6460" s="85">
        <v>1105110</v>
      </c>
      <c r="H6460" s="89"/>
      <c r="I6460" s="263" t="s">
        <v>12454</v>
      </c>
      <c r="J6460" s="89"/>
      <c r="K6460" s="89"/>
      <c r="L6460" s="89"/>
      <c r="M6460" s="89"/>
      <c r="N6460" s="264">
        <v>50</v>
      </c>
      <c r="O6460" s="264">
        <v>0</v>
      </c>
      <c r="P6460" s="89" t="s">
        <v>670</v>
      </c>
    </row>
    <row r="6461" spans="1:16" ht="51" hidden="1">
      <c r="A6461" s="261">
        <v>670</v>
      </c>
      <c r="B6461" s="89"/>
      <c r="C6461" s="262" t="s">
        <v>190</v>
      </c>
      <c r="D6461" s="84">
        <v>43677</v>
      </c>
      <c r="E6461" s="85" t="s">
        <v>10876</v>
      </c>
      <c r="F6461" s="85" t="s">
        <v>6</v>
      </c>
      <c r="G6461" s="85">
        <v>1152335</v>
      </c>
      <c r="H6461" s="89"/>
      <c r="I6461" s="263" t="s">
        <v>12455</v>
      </c>
      <c r="J6461" s="89"/>
      <c r="K6461" s="89"/>
      <c r="L6461" s="89"/>
      <c r="M6461" s="89"/>
      <c r="N6461" s="264">
        <v>0</v>
      </c>
      <c r="O6461" s="264">
        <v>50000</v>
      </c>
      <c r="P6461" s="89" t="s">
        <v>670</v>
      </c>
    </row>
    <row r="6462" spans="1:16" ht="51" hidden="1">
      <c r="A6462" s="261">
        <v>311</v>
      </c>
      <c r="B6462" s="89"/>
      <c r="C6462" s="262" t="s">
        <v>142</v>
      </c>
      <c r="D6462" s="84">
        <v>43677</v>
      </c>
      <c r="E6462" s="85" t="s">
        <v>10877</v>
      </c>
      <c r="F6462" s="85" t="s">
        <v>6</v>
      </c>
      <c r="G6462" s="85">
        <v>1152331</v>
      </c>
      <c r="H6462" s="89"/>
      <c r="I6462" s="263" t="s">
        <v>12456</v>
      </c>
      <c r="J6462" s="89"/>
      <c r="K6462" s="89"/>
      <c r="L6462" s="89"/>
      <c r="M6462" s="89"/>
      <c r="N6462" s="264">
        <v>0</v>
      </c>
      <c r="O6462" s="264">
        <v>138200</v>
      </c>
      <c r="P6462" s="89" t="s">
        <v>670</v>
      </c>
    </row>
    <row r="6463" spans="1:16" ht="76.5" hidden="1">
      <c r="A6463" s="261">
        <v>25</v>
      </c>
      <c r="B6463" s="89"/>
      <c r="C6463" s="262" t="s">
        <v>45</v>
      </c>
      <c r="D6463" s="84">
        <v>43677</v>
      </c>
      <c r="E6463" s="85" t="s">
        <v>10878</v>
      </c>
      <c r="F6463" s="85" t="s">
        <v>671</v>
      </c>
      <c r="G6463" s="85">
        <v>640391</v>
      </c>
      <c r="H6463" s="89"/>
      <c r="I6463" s="263" t="s">
        <v>12457</v>
      </c>
      <c r="J6463" s="89"/>
      <c r="K6463" s="89"/>
      <c r="L6463" s="89"/>
      <c r="M6463" s="89"/>
      <c r="N6463" s="264">
        <v>39242.629999999997</v>
      </c>
      <c r="O6463" s="264">
        <v>0</v>
      </c>
      <c r="P6463" s="89" t="s">
        <v>670</v>
      </c>
    </row>
    <row r="6464" spans="1:16" ht="76.5" hidden="1">
      <c r="A6464" s="261">
        <v>25</v>
      </c>
      <c r="B6464" s="89"/>
      <c r="C6464" s="262" t="s">
        <v>45</v>
      </c>
      <c r="D6464" s="84">
        <v>43677</v>
      </c>
      <c r="E6464" s="85" t="s">
        <v>10878</v>
      </c>
      <c r="F6464" s="85" t="s">
        <v>671</v>
      </c>
      <c r="G6464" s="85">
        <v>640390</v>
      </c>
      <c r="H6464" s="89"/>
      <c r="I6464" s="263" t="s">
        <v>12458</v>
      </c>
      <c r="J6464" s="89"/>
      <c r="K6464" s="89"/>
      <c r="L6464" s="89"/>
      <c r="M6464" s="89"/>
      <c r="N6464" s="264">
        <v>834646.19</v>
      </c>
      <c r="O6464" s="264">
        <v>0</v>
      </c>
      <c r="P6464" s="89" t="s">
        <v>670</v>
      </c>
    </row>
    <row r="6465" spans="1:16" ht="76.5" hidden="1">
      <c r="A6465" s="261">
        <v>25</v>
      </c>
      <c r="B6465" s="89"/>
      <c r="C6465" s="262" t="s">
        <v>45</v>
      </c>
      <c r="D6465" s="84">
        <v>43677</v>
      </c>
      <c r="E6465" s="85" t="s">
        <v>10878</v>
      </c>
      <c r="F6465" s="85" t="s">
        <v>671</v>
      </c>
      <c r="G6465" s="85">
        <v>640388</v>
      </c>
      <c r="H6465" s="89"/>
      <c r="I6465" s="263" t="s">
        <v>12459</v>
      </c>
      <c r="J6465" s="89"/>
      <c r="K6465" s="89"/>
      <c r="L6465" s="89"/>
      <c r="M6465" s="89"/>
      <c r="N6465" s="264">
        <v>732883.03</v>
      </c>
      <c r="O6465" s="264">
        <v>0</v>
      </c>
      <c r="P6465" s="89" t="s">
        <v>670</v>
      </c>
    </row>
    <row r="6466" spans="1:16" ht="89.25" hidden="1">
      <c r="A6466" s="261">
        <v>25</v>
      </c>
      <c r="B6466" s="89"/>
      <c r="C6466" s="262" t="s">
        <v>45</v>
      </c>
      <c r="D6466" s="84">
        <v>43677</v>
      </c>
      <c r="E6466" s="85" t="s">
        <v>10878</v>
      </c>
      <c r="F6466" s="85" t="s">
        <v>671</v>
      </c>
      <c r="G6466" s="85">
        <v>626521</v>
      </c>
      <c r="H6466" s="89"/>
      <c r="I6466" s="263" t="s">
        <v>12460</v>
      </c>
      <c r="J6466" s="89"/>
      <c r="K6466" s="89"/>
      <c r="L6466" s="89"/>
      <c r="M6466" s="89"/>
      <c r="N6466" s="264">
        <v>311385.26</v>
      </c>
      <c r="O6466" s="264">
        <v>0</v>
      </c>
      <c r="P6466" s="89" t="s">
        <v>670</v>
      </c>
    </row>
    <row r="6467" spans="1:16" ht="89.25" hidden="1">
      <c r="A6467" s="261">
        <v>25</v>
      </c>
      <c r="B6467" s="89"/>
      <c r="C6467" s="262" t="s">
        <v>45</v>
      </c>
      <c r="D6467" s="84">
        <v>43677</v>
      </c>
      <c r="E6467" s="85" t="s">
        <v>10878</v>
      </c>
      <c r="F6467" s="85" t="s">
        <v>671</v>
      </c>
      <c r="G6467" s="85">
        <v>640389</v>
      </c>
      <c r="H6467" s="89"/>
      <c r="I6467" s="263" t="s">
        <v>12461</v>
      </c>
      <c r="J6467" s="89"/>
      <c r="K6467" s="89"/>
      <c r="L6467" s="89"/>
      <c r="M6467" s="89"/>
      <c r="N6467" s="264">
        <v>178033.32</v>
      </c>
      <c r="O6467" s="264">
        <v>0</v>
      </c>
      <c r="P6467" s="89" t="s">
        <v>670</v>
      </c>
    </row>
    <row r="6468" spans="1:16" ht="76.5" hidden="1">
      <c r="A6468" s="261">
        <v>25</v>
      </c>
      <c r="B6468" s="89"/>
      <c r="C6468" s="262" t="s">
        <v>45</v>
      </c>
      <c r="D6468" s="84">
        <v>43677</v>
      </c>
      <c r="E6468" s="85" t="s">
        <v>10878</v>
      </c>
      <c r="F6468" s="85" t="s">
        <v>671</v>
      </c>
      <c r="G6468" s="85">
        <v>640011</v>
      </c>
      <c r="H6468" s="89"/>
      <c r="I6468" s="263" t="s">
        <v>12462</v>
      </c>
      <c r="J6468" s="89"/>
      <c r="K6468" s="89"/>
      <c r="L6468" s="89"/>
      <c r="M6468" s="89"/>
      <c r="N6468" s="264">
        <v>117081.83</v>
      </c>
      <c r="O6468" s="264">
        <v>0</v>
      </c>
      <c r="P6468" s="89" t="s">
        <v>670</v>
      </c>
    </row>
    <row r="6469" spans="1:16" ht="76.5" hidden="1">
      <c r="A6469" s="261">
        <v>25</v>
      </c>
      <c r="B6469" s="89"/>
      <c r="C6469" s="262" t="s">
        <v>45</v>
      </c>
      <c r="D6469" s="84">
        <v>43677</v>
      </c>
      <c r="E6469" s="85" t="s">
        <v>10878</v>
      </c>
      <c r="F6469" s="85" t="s">
        <v>671</v>
      </c>
      <c r="G6469" s="85">
        <v>626519</v>
      </c>
      <c r="H6469" s="89"/>
      <c r="I6469" s="263" t="s">
        <v>12463</v>
      </c>
      <c r="J6469" s="89"/>
      <c r="K6469" s="89"/>
      <c r="L6469" s="89"/>
      <c r="M6469" s="89"/>
      <c r="N6469" s="264">
        <v>229581.77</v>
      </c>
      <c r="O6469" s="264">
        <v>0</v>
      </c>
      <c r="P6469" s="89" t="s">
        <v>670</v>
      </c>
    </row>
    <row r="6470" spans="1:16" ht="76.5" hidden="1">
      <c r="A6470" s="261">
        <v>25</v>
      </c>
      <c r="B6470" s="89"/>
      <c r="C6470" s="262" t="s">
        <v>45</v>
      </c>
      <c r="D6470" s="84">
        <v>43677</v>
      </c>
      <c r="E6470" s="85" t="s">
        <v>10878</v>
      </c>
      <c r="F6470" s="85" t="s">
        <v>671</v>
      </c>
      <c r="G6470" s="85">
        <v>626520</v>
      </c>
      <c r="H6470" s="89"/>
      <c r="I6470" s="263" t="s">
        <v>12464</v>
      </c>
      <c r="J6470" s="89"/>
      <c r="K6470" s="89"/>
      <c r="L6470" s="89"/>
      <c r="M6470" s="89"/>
      <c r="N6470" s="264">
        <v>286965.32</v>
      </c>
      <c r="O6470" s="264">
        <v>0</v>
      </c>
      <c r="P6470" s="89" t="s">
        <v>670</v>
      </c>
    </row>
    <row r="6471" spans="1:16" ht="76.5" hidden="1">
      <c r="A6471" s="261">
        <v>25</v>
      </c>
      <c r="B6471" s="89"/>
      <c r="C6471" s="262" t="s">
        <v>45</v>
      </c>
      <c r="D6471" s="84">
        <v>43677</v>
      </c>
      <c r="E6471" s="85" t="s">
        <v>10878</v>
      </c>
      <c r="F6471" s="85" t="s">
        <v>671</v>
      </c>
      <c r="G6471" s="85">
        <v>624053</v>
      </c>
      <c r="H6471" s="89"/>
      <c r="I6471" s="263" t="s">
        <v>12465</v>
      </c>
      <c r="J6471" s="89"/>
      <c r="K6471" s="89"/>
      <c r="L6471" s="89"/>
      <c r="M6471" s="89"/>
      <c r="N6471" s="264">
        <v>1253437.98</v>
      </c>
      <c r="O6471" s="264">
        <v>0</v>
      </c>
      <c r="P6471" s="89" t="s">
        <v>670</v>
      </c>
    </row>
    <row r="6472" spans="1:16" ht="89.25" hidden="1">
      <c r="A6472" s="261">
        <v>25</v>
      </c>
      <c r="B6472" s="89"/>
      <c r="C6472" s="262" t="s">
        <v>45</v>
      </c>
      <c r="D6472" s="84">
        <v>43677</v>
      </c>
      <c r="E6472" s="85" t="s">
        <v>10878</v>
      </c>
      <c r="F6472" s="85" t="s">
        <v>671</v>
      </c>
      <c r="G6472" s="85">
        <v>624199</v>
      </c>
      <c r="H6472" s="89"/>
      <c r="I6472" s="263" t="s">
        <v>12466</v>
      </c>
      <c r="J6472" s="89"/>
      <c r="K6472" s="89"/>
      <c r="L6472" s="89"/>
      <c r="M6472" s="89"/>
      <c r="N6472" s="264">
        <v>232141.66</v>
      </c>
      <c r="O6472" s="264">
        <v>0</v>
      </c>
      <c r="P6472" s="89" t="s">
        <v>670</v>
      </c>
    </row>
    <row r="6473" spans="1:16" ht="76.5" hidden="1">
      <c r="A6473" s="261">
        <v>25</v>
      </c>
      <c r="B6473" s="89"/>
      <c r="C6473" s="262" t="s">
        <v>45</v>
      </c>
      <c r="D6473" s="84">
        <v>43677</v>
      </c>
      <c r="E6473" s="85" t="s">
        <v>10878</v>
      </c>
      <c r="F6473" s="85" t="s">
        <v>671</v>
      </c>
      <c r="G6473" s="85">
        <v>624202</v>
      </c>
      <c r="H6473" s="89"/>
      <c r="I6473" s="263" t="s">
        <v>12467</v>
      </c>
      <c r="J6473" s="89"/>
      <c r="K6473" s="89"/>
      <c r="L6473" s="89"/>
      <c r="M6473" s="89"/>
      <c r="N6473" s="264">
        <v>256063.51</v>
      </c>
      <c r="O6473" s="264">
        <v>0</v>
      </c>
      <c r="P6473" s="89" t="s">
        <v>670</v>
      </c>
    </row>
    <row r="6474" spans="1:16" ht="89.25" hidden="1">
      <c r="A6474" s="261">
        <v>25</v>
      </c>
      <c r="B6474" s="89"/>
      <c r="C6474" s="262" t="s">
        <v>45</v>
      </c>
      <c r="D6474" s="84">
        <v>43677</v>
      </c>
      <c r="E6474" s="85" t="s">
        <v>10878</v>
      </c>
      <c r="F6474" s="85" t="s">
        <v>671</v>
      </c>
      <c r="G6474" s="85">
        <v>624200</v>
      </c>
      <c r="H6474" s="89"/>
      <c r="I6474" s="263" t="s">
        <v>12468</v>
      </c>
      <c r="J6474" s="89"/>
      <c r="K6474" s="89"/>
      <c r="L6474" s="89"/>
      <c r="M6474" s="89"/>
      <c r="N6474" s="264">
        <v>481392.51</v>
      </c>
      <c r="O6474" s="264">
        <v>0</v>
      </c>
      <c r="P6474" s="89" t="s">
        <v>670</v>
      </c>
    </row>
    <row r="6475" spans="1:16" ht="89.25" hidden="1">
      <c r="A6475" s="261">
        <v>25</v>
      </c>
      <c r="B6475" s="89"/>
      <c r="C6475" s="262" t="s">
        <v>45</v>
      </c>
      <c r="D6475" s="84">
        <v>43677</v>
      </c>
      <c r="E6475" s="85" t="s">
        <v>10878</v>
      </c>
      <c r="F6475" s="85" t="s">
        <v>671</v>
      </c>
      <c r="G6475" s="85">
        <v>624204</v>
      </c>
      <c r="H6475" s="89"/>
      <c r="I6475" s="263" t="s">
        <v>12469</v>
      </c>
      <c r="J6475" s="89"/>
      <c r="K6475" s="89"/>
      <c r="L6475" s="89"/>
      <c r="M6475" s="89"/>
      <c r="N6475" s="264">
        <v>392908.94</v>
      </c>
      <c r="O6475" s="264">
        <v>0</v>
      </c>
      <c r="P6475" s="89" t="s">
        <v>670</v>
      </c>
    </row>
    <row r="6476" spans="1:16" ht="76.5" hidden="1">
      <c r="A6476" s="261">
        <v>25</v>
      </c>
      <c r="B6476" s="89"/>
      <c r="C6476" s="262" t="s">
        <v>45</v>
      </c>
      <c r="D6476" s="84">
        <v>43677</v>
      </c>
      <c r="E6476" s="85" t="s">
        <v>10878</v>
      </c>
      <c r="F6476" s="85" t="s">
        <v>671</v>
      </c>
      <c r="G6476" s="85">
        <v>624206</v>
      </c>
      <c r="H6476" s="89"/>
      <c r="I6476" s="263" t="s">
        <v>12470</v>
      </c>
      <c r="J6476" s="89"/>
      <c r="K6476" s="89"/>
      <c r="L6476" s="89"/>
      <c r="M6476" s="89"/>
      <c r="N6476" s="264">
        <v>1577822.31</v>
      </c>
      <c r="O6476" s="264">
        <v>0</v>
      </c>
      <c r="P6476" s="89" t="s">
        <v>670</v>
      </c>
    </row>
    <row r="6477" spans="1:16" ht="76.5" hidden="1">
      <c r="A6477" s="261">
        <v>25</v>
      </c>
      <c r="B6477" s="89"/>
      <c r="C6477" s="262" t="s">
        <v>45</v>
      </c>
      <c r="D6477" s="84">
        <v>43677</v>
      </c>
      <c r="E6477" s="85" t="s">
        <v>10878</v>
      </c>
      <c r="F6477" s="85" t="s">
        <v>671</v>
      </c>
      <c r="G6477" s="85">
        <v>624207</v>
      </c>
      <c r="H6477" s="89"/>
      <c r="I6477" s="263" t="s">
        <v>12471</v>
      </c>
      <c r="J6477" s="89"/>
      <c r="K6477" s="89"/>
      <c r="L6477" s="89"/>
      <c r="M6477" s="89"/>
      <c r="N6477" s="264">
        <v>61072.71</v>
      </c>
      <c r="O6477" s="264">
        <v>0</v>
      </c>
      <c r="P6477" s="89" t="s">
        <v>670</v>
      </c>
    </row>
    <row r="6478" spans="1:16" ht="89.25" hidden="1">
      <c r="A6478" s="261">
        <v>25</v>
      </c>
      <c r="B6478" s="89"/>
      <c r="C6478" s="262" t="s">
        <v>45</v>
      </c>
      <c r="D6478" s="84">
        <v>43677</v>
      </c>
      <c r="E6478" s="85" t="s">
        <v>10878</v>
      </c>
      <c r="F6478" s="85" t="s">
        <v>671</v>
      </c>
      <c r="G6478" s="85">
        <v>624208</v>
      </c>
      <c r="H6478" s="89"/>
      <c r="I6478" s="263" t="s">
        <v>12472</v>
      </c>
      <c r="J6478" s="89"/>
      <c r="K6478" s="89"/>
      <c r="L6478" s="89"/>
      <c r="M6478" s="89"/>
      <c r="N6478" s="264">
        <v>1163877.92</v>
      </c>
      <c r="O6478" s="264">
        <v>0</v>
      </c>
      <c r="P6478" s="89" t="s">
        <v>670</v>
      </c>
    </row>
    <row r="6479" spans="1:16" ht="76.5" hidden="1">
      <c r="A6479" s="261">
        <v>25</v>
      </c>
      <c r="B6479" s="89"/>
      <c r="C6479" s="262" t="s">
        <v>45</v>
      </c>
      <c r="D6479" s="84">
        <v>43677</v>
      </c>
      <c r="E6479" s="85" t="s">
        <v>10878</v>
      </c>
      <c r="F6479" s="85" t="s">
        <v>671</v>
      </c>
      <c r="G6479" s="85">
        <v>624209</v>
      </c>
      <c r="H6479" s="89"/>
      <c r="I6479" s="263" t="s">
        <v>12473</v>
      </c>
      <c r="J6479" s="89"/>
      <c r="K6479" s="89"/>
      <c r="L6479" s="89"/>
      <c r="M6479" s="89"/>
      <c r="N6479" s="264">
        <v>413079.28</v>
      </c>
      <c r="O6479" s="264">
        <v>0</v>
      </c>
      <c r="P6479" s="89" t="s">
        <v>670</v>
      </c>
    </row>
    <row r="6480" spans="1:16" ht="76.5" hidden="1">
      <c r="A6480" s="261">
        <v>25</v>
      </c>
      <c r="B6480" s="89"/>
      <c r="C6480" s="262" t="s">
        <v>45</v>
      </c>
      <c r="D6480" s="84">
        <v>43677</v>
      </c>
      <c r="E6480" s="85" t="s">
        <v>10878</v>
      </c>
      <c r="F6480" s="85" t="s">
        <v>671</v>
      </c>
      <c r="G6480" s="85">
        <v>624210</v>
      </c>
      <c r="H6480" s="89"/>
      <c r="I6480" s="263" t="s">
        <v>12474</v>
      </c>
      <c r="J6480" s="89"/>
      <c r="K6480" s="89"/>
      <c r="L6480" s="89"/>
      <c r="M6480" s="89"/>
      <c r="N6480" s="264">
        <v>285167.13</v>
      </c>
      <c r="O6480" s="264">
        <v>0</v>
      </c>
      <c r="P6480" s="89" t="s">
        <v>670</v>
      </c>
    </row>
    <row r="6481" spans="1:16" ht="89.25" hidden="1">
      <c r="A6481" s="261">
        <v>25</v>
      </c>
      <c r="B6481" s="89"/>
      <c r="C6481" s="262" t="s">
        <v>45</v>
      </c>
      <c r="D6481" s="84">
        <v>43677</v>
      </c>
      <c r="E6481" s="85" t="s">
        <v>10878</v>
      </c>
      <c r="F6481" s="85" t="s">
        <v>671</v>
      </c>
      <c r="G6481" s="85">
        <v>626511</v>
      </c>
      <c r="H6481" s="89"/>
      <c r="I6481" s="263" t="s">
        <v>12475</v>
      </c>
      <c r="J6481" s="89"/>
      <c r="K6481" s="89"/>
      <c r="L6481" s="89"/>
      <c r="M6481" s="89"/>
      <c r="N6481" s="264">
        <v>523658.14</v>
      </c>
      <c r="O6481" s="264">
        <v>0</v>
      </c>
      <c r="P6481" s="89" t="s">
        <v>670</v>
      </c>
    </row>
    <row r="6482" spans="1:16" ht="89.25" hidden="1">
      <c r="A6482" s="261">
        <v>25</v>
      </c>
      <c r="B6482" s="89"/>
      <c r="C6482" s="262" t="s">
        <v>45</v>
      </c>
      <c r="D6482" s="84">
        <v>43677</v>
      </c>
      <c r="E6482" s="85" t="s">
        <v>10878</v>
      </c>
      <c r="F6482" s="85" t="s">
        <v>671</v>
      </c>
      <c r="G6482" s="85">
        <v>626513</v>
      </c>
      <c r="H6482" s="89"/>
      <c r="I6482" s="263" t="s">
        <v>12476</v>
      </c>
      <c r="J6482" s="89"/>
      <c r="K6482" s="89"/>
      <c r="L6482" s="89"/>
      <c r="M6482" s="89"/>
      <c r="N6482" s="264">
        <v>464990.41</v>
      </c>
      <c r="O6482" s="264">
        <v>0</v>
      </c>
      <c r="P6482" s="89" t="s">
        <v>670</v>
      </c>
    </row>
    <row r="6483" spans="1:16" ht="76.5" hidden="1">
      <c r="A6483" s="261">
        <v>25</v>
      </c>
      <c r="B6483" s="89"/>
      <c r="C6483" s="262" t="s">
        <v>45</v>
      </c>
      <c r="D6483" s="84">
        <v>43677</v>
      </c>
      <c r="E6483" s="85" t="s">
        <v>10878</v>
      </c>
      <c r="F6483" s="85" t="s">
        <v>671</v>
      </c>
      <c r="G6483" s="85">
        <v>626512</v>
      </c>
      <c r="H6483" s="89"/>
      <c r="I6483" s="263" t="s">
        <v>12477</v>
      </c>
      <c r="J6483" s="89"/>
      <c r="K6483" s="89"/>
      <c r="L6483" s="89"/>
      <c r="M6483" s="89"/>
      <c r="N6483" s="264">
        <v>243468.21</v>
      </c>
      <c r="O6483" s="264">
        <v>0</v>
      </c>
      <c r="P6483" s="89" t="s">
        <v>670</v>
      </c>
    </row>
    <row r="6484" spans="1:16" ht="76.5" hidden="1">
      <c r="A6484" s="261">
        <v>25</v>
      </c>
      <c r="B6484" s="89"/>
      <c r="C6484" s="262" t="s">
        <v>45</v>
      </c>
      <c r="D6484" s="84">
        <v>43677</v>
      </c>
      <c r="E6484" s="85" t="s">
        <v>10878</v>
      </c>
      <c r="F6484" s="85" t="s">
        <v>671</v>
      </c>
      <c r="G6484" s="85">
        <v>626516</v>
      </c>
      <c r="H6484" s="89"/>
      <c r="I6484" s="263" t="s">
        <v>12478</v>
      </c>
      <c r="J6484" s="89"/>
      <c r="K6484" s="89"/>
      <c r="L6484" s="89"/>
      <c r="M6484" s="89"/>
      <c r="N6484" s="264">
        <v>704259.52</v>
      </c>
      <c r="O6484" s="264">
        <v>0</v>
      </c>
      <c r="P6484" s="89" t="s">
        <v>670</v>
      </c>
    </row>
    <row r="6485" spans="1:16" ht="76.5" hidden="1">
      <c r="A6485" s="261">
        <v>25</v>
      </c>
      <c r="B6485" s="89"/>
      <c r="C6485" s="262" t="s">
        <v>45</v>
      </c>
      <c r="D6485" s="84">
        <v>43677</v>
      </c>
      <c r="E6485" s="85" t="s">
        <v>10878</v>
      </c>
      <c r="F6485" s="85" t="s">
        <v>671</v>
      </c>
      <c r="G6485" s="85">
        <v>626515</v>
      </c>
      <c r="H6485" s="89"/>
      <c r="I6485" s="263" t="s">
        <v>12479</v>
      </c>
      <c r="J6485" s="89"/>
      <c r="K6485" s="89"/>
      <c r="L6485" s="89"/>
      <c r="M6485" s="89"/>
      <c r="N6485" s="264">
        <v>25652.13</v>
      </c>
      <c r="O6485" s="264">
        <v>0</v>
      </c>
      <c r="P6485" s="89" t="s">
        <v>670</v>
      </c>
    </row>
    <row r="6486" spans="1:16" ht="89.25" hidden="1">
      <c r="A6486" s="261">
        <v>25</v>
      </c>
      <c r="B6486" s="89"/>
      <c r="C6486" s="262" t="s">
        <v>45</v>
      </c>
      <c r="D6486" s="84">
        <v>43677</v>
      </c>
      <c r="E6486" s="85" t="s">
        <v>10878</v>
      </c>
      <c r="F6486" s="85" t="s">
        <v>671</v>
      </c>
      <c r="G6486" s="85">
        <v>626514</v>
      </c>
      <c r="H6486" s="89"/>
      <c r="I6486" s="263" t="s">
        <v>12480</v>
      </c>
      <c r="J6486" s="89"/>
      <c r="K6486" s="89"/>
      <c r="L6486" s="89"/>
      <c r="M6486" s="89"/>
      <c r="N6486" s="264">
        <v>60065.06</v>
      </c>
      <c r="O6486" s="264">
        <v>0</v>
      </c>
      <c r="P6486" s="89" t="s">
        <v>670</v>
      </c>
    </row>
    <row r="6487" spans="1:16" ht="89.25" hidden="1">
      <c r="A6487" s="261">
        <v>25</v>
      </c>
      <c r="B6487" s="89"/>
      <c r="C6487" s="262" t="s">
        <v>45</v>
      </c>
      <c r="D6487" s="84">
        <v>43677</v>
      </c>
      <c r="E6487" s="85" t="s">
        <v>10878</v>
      </c>
      <c r="F6487" s="85" t="s">
        <v>671</v>
      </c>
      <c r="G6487" s="85">
        <v>626518</v>
      </c>
      <c r="H6487" s="89"/>
      <c r="I6487" s="263" t="s">
        <v>12481</v>
      </c>
      <c r="J6487" s="89"/>
      <c r="K6487" s="89"/>
      <c r="L6487" s="89"/>
      <c r="M6487" s="89"/>
      <c r="N6487" s="264">
        <v>632590.47</v>
      </c>
      <c r="O6487" s="264">
        <v>0</v>
      </c>
      <c r="P6487" s="89" t="s">
        <v>670</v>
      </c>
    </row>
    <row r="6488" spans="1:16" ht="76.5" hidden="1">
      <c r="A6488" s="261">
        <v>25</v>
      </c>
      <c r="B6488" s="89"/>
      <c r="C6488" s="262" t="s">
        <v>45</v>
      </c>
      <c r="D6488" s="84">
        <v>43677</v>
      </c>
      <c r="E6488" s="85" t="s">
        <v>10878</v>
      </c>
      <c r="F6488" s="85" t="s">
        <v>671</v>
      </c>
      <c r="G6488" s="85">
        <v>626517</v>
      </c>
      <c r="H6488" s="89"/>
      <c r="I6488" s="263" t="s">
        <v>12482</v>
      </c>
      <c r="J6488" s="89"/>
      <c r="K6488" s="89"/>
      <c r="L6488" s="89"/>
      <c r="M6488" s="89"/>
      <c r="N6488" s="264">
        <v>733867.98</v>
      </c>
      <c r="O6488" s="264">
        <v>0</v>
      </c>
      <c r="P6488" s="89" t="s">
        <v>670</v>
      </c>
    </row>
    <row r="6489" spans="1:16" ht="89.25" hidden="1">
      <c r="A6489" s="261">
        <v>596</v>
      </c>
      <c r="B6489" s="89"/>
      <c r="C6489" s="262" t="s">
        <v>1365</v>
      </c>
      <c r="D6489" s="84">
        <v>43677</v>
      </c>
      <c r="E6489" s="85" t="s">
        <v>10879</v>
      </c>
      <c r="F6489" s="85" t="s">
        <v>671</v>
      </c>
      <c r="G6489" s="85">
        <v>640605</v>
      </c>
      <c r="H6489" s="89"/>
      <c r="I6489" s="263" t="s">
        <v>12483</v>
      </c>
      <c r="J6489" s="89"/>
      <c r="K6489" s="89"/>
      <c r="L6489" s="89"/>
      <c r="M6489" s="89"/>
      <c r="N6489" s="264">
        <v>0</v>
      </c>
      <c r="O6489" s="264">
        <v>18767.900000000001</v>
      </c>
      <c r="P6489" s="89" t="s">
        <v>670</v>
      </c>
    </row>
    <row r="6490" spans="1:16" ht="51" hidden="1">
      <c r="A6490" s="261">
        <v>222</v>
      </c>
      <c r="B6490" s="89"/>
      <c r="C6490" s="262" t="s">
        <v>103</v>
      </c>
      <c r="D6490" s="84">
        <v>43677</v>
      </c>
      <c r="E6490" s="85" t="s">
        <v>10880</v>
      </c>
      <c r="F6490" s="85" t="s">
        <v>6</v>
      </c>
      <c r="G6490" s="85">
        <v>960764</v>
      </c>
      <c r="H6490" s="89"/>
      <c r="I6490" s="263" t="s">
        <v>12484</v>
      </c>
      <c r="J6490" s="89"/>
      <c r="K6490" s="89"/>
      <c r="L6490" s="89"/>
      <c r="M6490" s="89"/>
      <c r="N6490" s="264">
        <v>0</v>
      </c>
      <c r="O6490" s="264">
        <v>286375.5</v>
      </c>
      <c r="P6490" s="89" t="s">
        <v>670</v>
      </c>
    </row>
    <row r="6491" spans="1:16" ht="51" hidden="1">
      <c r="A6491" s="261">
        <v>222</v>
      </c>
      <c r="B6491" s="89"/>
      <c r="C6491" s="262" t="s">
        <v>103</v>
      </c>
      <c r="D6491" s="84">
        <v>43677</v>
      </c>
      <c r="E6491" s="85" t="s">
        <v>10881</v>
      </c>
      <c r="F6491" s="85" t="s">
        <v>11</v>
      </c>
      <c r="G6491" s="85">
        <v>960764</v>
      </c>
      <c r="H6491" s="89"/>
      <c r="I6491" s="263" t="s">
        <v>12485</v>
      </c>
      <c r="J6491" s="89"/>
      <c r="K6491" s="89"/>
      <c r="L6491" s="89"/>
      <c r="M6491" s="89"/>
      <c r="N6491" s="264">
        <v>50</v>
      </c>
      <c r="O6491" s="264">
        <v>0</v>
      </c>
      <c r="P6491" s="89" t="s">
        <v>670</v>
      </c>
    </row>
    <row r="6492" spans="1:16" ht="76.5" hidden="1">
      <c r="A6492" s="261">
        <v>25</v>
      </c>
      <c r="B6492" s="89"/>
      <c r="C6492" s="262" t="s">
        <v>45</v>
      </c>
      <c r="D6492" s="84">
        <v>43677</v>
      </c>
      <c r="E6492" s="85" t="s">
        <v>10882</v>
      </c>
      <c r="F6492" s="85" t="s">
        <v>671</v>
      </c>
      <c r="G6492" s="85">
        <v>640392</v>
      </c>
      <c r="H6492" s="89"/>
      <c r="I6492" s="263" t="s">
        <v>12486</v>
      </c>
      <c r="J6492" s="89"/>
      <c r="K6492" s="89"/>
      <c r="L6492" s="89"/>
      <c r="M6492" s="89"/>
      <c r="N6492" s="264">
        <v>528845.02</v>
      </c>
      <c r="O6492" s="264">
        <v>0</v>
      </c>
      <c r="P6492" s="89" t="s">
        <v>670</v>
      </c>
    </row>
    <row r="6493" spans="1:16" ht="76.5" hidden="1">
      <c r="A6493" s="261">
        <v>25</v>
      </c>
      <c r="B6493" s="89"/>
      <c r="C6493" s="262" t="s">
        <v>45</v>
      </c>
      <c r="D6493" s="84">
        <v>43677</v>
      </c>
      <c r="E6493" s="85" t="s">
        <v>10882</v>
      </c>
      <c r="F6493" s="85" t="s">
        <v>671</v>
      </c>
      <c r="G6493" s="85">
        <v>640394</v>
      </c>
      <c r="H6493" s="89"/>
      <c r="I6493" s="263" t="s">
        <v>12487</v>
      </c>
      <c r="J6493" s="89"/>
      <c r="K6493" s="89"/>
      <c r="L6493" s="89"/>
      <c r="M6493" s="89"/>
      <c r="N6493" s="264">
        <v>1299639.58</v>
      </c>
      <c r="O6493" s="264">
        <v>0</v>
      </c>
      <c r="P6493" s="89" t="s">
        <v>670</v>
      </c>
    </row>
    <row r="6494" spans="1:16" ht="76.5" hidden="1">
      <c r="A6494" s="261">
        <v>25</v>
      </c>
      <c r="B6494" s="89"/>
      <c r="C6494" s="262" t="s">
        <v>45</v>
      </c>
      <c r="D6494" s="84">
        <v>43677</v>
      </c>
      <c r="E6494" s="85" t="s">
        <v>10882</v>
      </c>
      <c r="F6494" s="85" t="s">
        <v>671</v>
      </c>
      <c r="G6494" s="85">
        <v>640396</v>
      </c>
      <c r="H6494" s="89"/>
      <c r="I6494" s="263" t="s">
        <v>12488</v>
      </c>
      <c r="J6494" s="89"/>
      <c r="K6494" s="89"/>
      <c r="L6494" s="89"/>
      <c r="M6494" s="89"/>
      <c r="N6494" s="264">
        <v>299503.86</v>
      </c>
      <c r="O6494" s="264">
        <v>0</v>
      </c>
      <c r="P6494" s="89" t="s">
        <v>670</v>
      </c>
    </row>
    <row r="6495" spans="1:16" ht="76.5" hidden="1">
      <c r="A6495" s="261">
        <v>25</v>
      </c>
      <c r="B6495" s="89"/>
      <c r="C6495" s="262" t="s">
        <v>45</v>
      </c>
      <c r="D6495" s="84">
        <v>43677</v>
      </c>
      <c r="E6495" s="85" t="s">
        <v>10882</v>
      </c>
      <c r="F6495" s="85" t="s">
        <v>671</v>
      </c>
      <c r="G6495" s="85">
        <v>640397</v>
      </c>
      <c r="H6495" s="89"/>
      <c r="I6495" s="263" t="s">
        <v>12489</v>
      </c>
      <c r="J6495" s="89"/>
      <c r="K6495" s="89"/>
      <c r="L6495" s="89"/>
      <c r="M6495" s="89"/>
      <c r="N6495" s="264">
        <v>165215.95000000001</v>
      </c>
      <c r="O6495" s="264">
        <v>0</v>
      </c>
      <c r="P6495" s="89" t="s">
        <v>670</v>
      </c>
    </row>
    <row r="6496" spans="1:16" ht="76.5" hidden="1">
      <c r="A6496" s="261">
        <v>25</v>
      </c>
      <c r="B6496" s="89"/>
      <c r="C6496" s="262" t="s">
        <v>45</v>
      </c>
      <c r="D6496" s="84">
        <v>43677</v>
      </c>
      <c r="E6496" s="85" t="s">
        <v>10882</v>
      </c>
      <c r="F6496" s="85" t="s">
        <v>671</v>
      </c>
      <c r="G6496" s="85">
        <v>640604</v>
      </c>
      <c r="H6496" s="89"/>
      <c r="I6496" s="263" t="s">
        <v>12490</v>
      </c>
      <c r="J6496" s="89"/>
      <c r="K6496" s="89"/>
      <c r="L6496" s="89"/>
      <c r="M6496" s="89"/>
      <c r="N6496" s="264">
        <v>95040.16</v>
      </c>
      <c r="O6496" s="264">
        <v>0</v>
      </c>
      <c r="P6496" s="89" t="s">
        <v>670</v>
      </c>
    </row>
    <row r="6497" spans="1:16" ht="76.5" hidden="1">
      <c r="A6497" s="261">
        <v>25</v>
      </c>
      <c r="B6497" s="89"/>
      <c r="C6497" s="262" t="s">
        <v>45</v>
      </c>
      <c r="D6497" s="84">
        <v>43677</v>
      </c>
      <c r="E6497" s="85" t="s">
        <v>10882</v>
      </c>
      <c r="F6497" s="85" t="s">
        <v>671</v>
      </c>
      <c r="G6497" s="85">
        <v>640395</v>
      </c>
      <c r="H6497" s="89"/>
      <c r="I6497" s="263" t="s">
        <v>12491</v>
      </c>
      <c r="J6497" s="89"/>
      <c r="K6497" s="89"/>
      <c r="L6497" s="89"/>
      <c r="M6497" s="89"/>
      <c r="N6497" s="264">
        <v>389611.54</v>
      </c>
      <c r="O6497" s="264">
        <v>0</v>
      </c>
      <c r="P6497" s="89" t="s">
        <v>670</v>
      </c>
    </row>
    <row r="6498" spans="1:16" ht="63.75" hidden="1">
      <c r="A6498" s="261">
        <v>862</v>
      </c>
      <c r="B6498" s="89"/>
      <c r="C6498" s="262" t="s">
        <v>199</v>
      </c>
      <c r="D6498" s="84">
        <v>43677</v>
      </c>
      <c r="E6498" s="85" t="s">
        <v>10883</v>
      </c>
      <c r="F6498" s="85" t="s">
        <v>671</v>
      </c>
      <c r="G6498" s="85">
        <v>644083</v>
      </c>
      <c r="H6498" s="89"/>
      <c r="I6498" s="263" t="s">
        <v>12492</v>
      </c>
      <c r="J6498" s="89"/>
      <c r="K6498" s="89"/>
      <c r="L6498" s="89"/>
      <c r="M6498" s="89"/>
      <c r="N6498" s="264">
        <v>0</v>
      </c>
      <c r="O6498" s="264">
        <v>1383.54</v>
      </c>
      <c r="P6498" s="89" t="s">
        <v>670</v>
      </c>
    </row>
    <row r="6499" spans="1:16" ht="63.75" hidden="1">
      <c r="A6499" s="261">
        <v>862</v>
      </c>
      <c r="B6499" s="89"/>
      <c r="C6499" s="262" t="s">
        <v>199</v>
      </c>
      <c r="D6499" s="84">
        <v>43677</v>
      </c>
      <c r="E6499" s="85" t="s">
        <v>10883</v>
      </c>
      <c r="F6499" s="85" t="s">
        <v>671</v>
      </c>
      <c r="G6499" s="85">
        <v>644115</v>
      </c>
      <c r="H6499" s="89"/>
      <c r="I6499" s="263" t="s">
        <v>12493</v>
      </c>
      <c r="J6499" s="89"/>
      <c r="K6499" s="89"/>
      <c r="L6499" s="89"/>
      <c r="M6499" s="89"/>
      <c r="N6499" s="264">
        <v>0</v>
      </c>
      <c r="O6499" s="264">
        <v>3679.54</v>
      </c>
      <c r="P6499" s="89" t="s">
        <v>670</v>
      </c>
    </row>
    <row r="6500" spans="1:16" ht="63.75" hidden="1">
      <c r="A6500" s="261">
        <v>862</v>
      </c>
      <c r="B6500" s="89"/>
      <c r="C6500" s="262" t="s">
        <v>199</v>
      </c>
      <c r="D6500" s="84">
        <v>43677</v>
      </c>
      <c r="E6500" s="85" t="s">
        <v>10883</v>
      </c>
      <c r="F6500" s="85" t="s">
        <v>671</v>
      </c>
      <c r="G6500" s="85">
        <v>644704</v>
      </c>
      <c r="H6500" s="89"/>
      <c r="I6500" s="263" t="s">
        <v>12494</v>
      </c>
      <c r="J6500" s="89"/>
      <c r="K6500" s="89"/>
      <c r="L6500" s="89"/>
      <c r="M6500" s="89"/>
      <c r="N6500" s="264">
        <v>0</v>
      </c>
      <c r="O6500" s="264">
        <v>2703.5</v>
      </c>
      <c r="P6500" s="89" t="s">
        <v>670</v>
      </c>
    </row>
    <row r="6501" spans="1:16" ht="63.75" hidden="1">
      <c r="A6501" s="261">
        <v>862</v>
      </c>
      <c r="B6501" s="89"/>
      <c r="C6501" s="262" t="s">
        <v>199</v>
      </c>
      <c r="D6501" s="84">
        <v>43677</v>
      </c>
      <c r="E6501" s="85" t="s">
        <v>10883</v>
      </c>
      <c r="F6501" s="85" t="s">
        <v>671</v>
      </c>
      <c r="G6501" s="85">
        <v>644117</v>
      </c>
      <c r="H6501" s="89"/>
      <c r="I6501" s="263" t="s">
        <v>12495</v>
      </c>
      <c r="J6501" s="89"/>
      <c r="K6501" s="89"/>
      <c r="L6501" s="89"/>
      <c r="M6501" s="89"/>
      <c r="N6501" s="264">
        <v>0</v>
      </c>
      <c r="O6501" s="264">
        <v>2618.38</v>
      </c>
      <c r="P6501" s="89" t="s">
        <v>670</v>
      </c>
    </row>
    <row r="6502" spans="1:16" ht="63.75" hidden="1">
      <c r="A6502" s="261">
        <v>862</v>
      </c>
      <c r="B6502" s="89"/>
      <c r="C6502" s="262" t="s">
        <v>199</v>
      </c>
      <c r="D6502" s="84">
        <v>43677</v>
      </c>
      <c r="E6502" s="85" t="s">
        <v>10883</v>
      </c>
      <c r="F6502" s="85" t="s">
        <v>671</v>
      </c>
      <c r="G6502" s="85">
        <v>644119</v>
      </c>
      <c r="H6502" s="89"/>
      <c r="I6502" s="263" t="s">
        <v>12496</v>
      </c>
      <c r="J6502" s="89"/>
      <c r="K6502" s="89"/>
      <c r="L6502" s="89"/>
      <c r="M6502" s="89"/>
      <c r="N6502" s="264">
        <v>0</v>
      </c>
      <c r="O6502" s="264">
        <v>13447.92</v>
      </c>
      <c r="P6502" s="89" t="s">
        <v>670</v>
      </c>
    </row>
    <row r="6503" spans="1:16" ht="63.75" hidden="1">
      <c r="A6503" s="261">
        <v>862</v>
      </c>
      <c r="B6503" s="89"/>
      <c r="C6503" s="262" t="s">
        <v>199</v>
      </c>
      <c r="D6503" s="84">
        <v>43677</v>
      </c>
      <c r="E6503" s="85" t="s">
        <v>10883</v>
      </c>
      <c r="F6503" s="85" t="s">
        <v>671</v>
      </c>
      <c r="G6503" s="85">
        <v>644702</v>
      </c>
      <c r="H6503" s="89"/>
      <c r="I6503" s="263" t="s">
        <v>12497</v>
      </c>
      <c r="J6503" s="89"/>
      <c r="K6503" s="89"/>
      <c r="L6503" s="89"/>
      <c r="M6503" s="89"/>
      <c r="N6503" s="264">
        <v>0</v>
      </c>
      <c r="O6503" s="264">
        <v>1172.26</v>
      </c>
      <c r="P6503" s="89" t="s">
        <v>670</v>
      </c>
    </row>
    <row r="6504" spans="1:16" ht="63.75" hidden="1">
      <c r="A6504" s="261">
        <v>862</v>
      </c>
      <c r="B6504" s="89"/>
      <c r="C6504" s="262" t="s">
        <v>199</v>
      </c>
      <c r="D6504" s="84">
        <v>43677</v>
      </c>
      <c r="E6504" s="85" t="s">
        <v>10883</v>
      </c>
      <c r="F6504" s="85" t="s">
        <v>671</v>
      </c>
      <c r="G6504" s="85">
        <v>644700</v>
      </c>
      <c r="H6504" s="89"/>
      <c r="I6504" s="263" t="s">
        <v>12498</v>
      </c>
      <c r="J6504" s="89"/>
      <c r="K6504" s="89"/>
      <c r="L6504" s="89"/>
      <c r="M6504" s="89"/>
      <c r="N6504" s="264">
        <v>0</v>
      </c>
      <c r="O6504" s="264">
        <v>1828.91</v>
      </c>
      <c r="P6504" s="89" t="s">
        <v>670</v>
      </c>
    </row>
    <row r="6505" spans="1:16" ht="63.75" hidden="1">
      <c r="A6505" s="261">
        <v>862</v>
      </c>
      <c r="B6505" s="89"/>
      <c r="C6505" s="262" t="s">
        <v>199</v>
      </c>
      <c r="D6505" s="84">
        <v>43677</v>
      </c>
      <c r="E6505" s="85" t="s">
        <v>10883</v>
      </c>
      <c r="F6505" s="85" t="s">
        <v>671</v>
      </c>
      <c r="G6505" s="85">
        <v>644121</v>
      </c>
      <c r="H6505" s="89"/>
      <c r="I6505" s="263" t="s">
        <v>12499</v>
      </c>
      <c r="J6505" s="89"/>
      <c r="K6505" s="89"/>
      <c r="L6505" s="89"/>
      <c r="M6505" s="89"/>
      <c r="N6505" s="264">
        <v>0</v>
      </c>
      <c r="O6505" s="264">
        <v>490.06</v>
      </c>
      <c r="P6505" s="89" t="s">
        <v>670</v>
      </c>
    </row>
    <row r="6506" spans="1:16" ht="63.75" hidden="1">
      <c r="A6506" s="261">
        <v>862</v>
      </c>
      <c r="B6506" s="89"/>
      <c r="C6506" s="262" t="s">
        <v>199</v>
      </c>
      <c r="D6506" s="84">
        <v>43677</v>
      </c>
      <c r="E6506" s="85" t="s">
        <v>10883</v>
      </c>
      <c r="F6506" s="85" t="s">
        <v>671</v>
      </c>
      <c r="G6506" s="85">
        <v>644578</v>
      </c>
      <c r="H6506" s="89"/>
      <c r="I6506" s="263" t="s">
        <v>12500</v>
      </c>
      <c r="J6506" s="89"/>
      <c r="K6506" s="89"/>
      <c r="L6506" s="89"/>
      <c r="M6506" s="89"/>
      <c r="N6506" s="264">
        <v>0</v>
      </c>
      <c r="O6506" s="264">
        <v>1475.21</v>
      </c>
      <c r="P6506" s="89" t="s">
        <v>670</v>
      </c>
    </row>
    <row r="6507" spans="1:16" ht="63.75" hidden="1">
      <c r="A6507" s="261">
        <v>862</v>
      </c>
      <c r="B6507" s="89"/>
      <c r="C6507" s="262" t="s">
        <v>199</v>
      </c>
      <c r="D6507" s="84">
        <v>43677</v>
      </c>
      <c r="E6507" s="85" t="s">
        <v>10883</v>
      </c>
      <c r="F6507" s="85" t="s">
        <v>671</v>
      </c>
      <c r="G6507" s="85">
        <v>644698</v>
      </c>
      <c r="H6507" s="89"/>
      <c r="I6507" s="263" t="s">
        <v>12501</v>
      </c>
      <c r="J6507" s="89"/>
      <c r="K6507" s="89"/>
      <c r="L6507" s="89"/>
      <c r="M6507" s="89"/>
      <c r="N6507" s="264">
        <v>0</v>
      </c>
      <c r="O6507" s="264">
        <v>7303.91</v>
      </c>
      <c r="P6507" s="89" t="s">
        <v>670</v>
      </c>
    </row>
    <row r="6508" spans="1:16" ht="63.75" hidden="1">
      <c r="A6508" s="261">
        <v>862</v>
      </c>
      <c r="B6508" s="89"/>
      <c r="C6508" s="262" t="s">
        <v>199</v>
      </c>
      <c r="D6508" s="84">
        <v>43677</v>
      </c>
      <c r="E6508" s="85" t="s">
        <v>10883</v>
      </c>
      <c r="F6508" s="85" t="s">
        <v>671</v>
      </c>
      <c r="G6508" s="85">
        <v>644103</v>
      </c>
      <c r="H6508" s="89"/>
      <c r="I6508" s="263" t="s">
        <v>12502</v>
      </c>
      <c r="J6508" s="89"/>
      <c r="K6508" s="89"/>
      <c r="L6508" s="89"/>
      <c r="M6508" s="89"/>
      <c r="N6508" s="264">
        <v>0</v>
      </c>
      <c r="O6508" s="264">
        <v>1058216.76</v>
      </c>
      <c r="P6508" s="89" t="s">
        <v>670</v>
      </c>
    </row>
    <row r="6509" spans="1:16" ht="63.75" hidden="1">
      <c r="A6509" s="261">
        <v>862</v>
      </c>
      <c r="B6509" s="89"/>
      <c r="C6509" s="262" t="s">
        <v>199</v>
      </c>
      <c r="D6509" s="84">
        <v>43677</v>
      </c>
      <c r="E6509" s="85" t="s">
        <v>10883</v>
      </c>
      <c r="F6509" s="85" t="s">
        <v>671</v>
      </c>
      <c r="G6509" s="85">
        <v>644125</v>
      </c>
      <c r="H6509" s="89"/>
      <c r="I6509" s="263" t="s">
        <v>12503</v>
      </c>
      <c r="J6509" s="89"/>
      <c r="K6509" s="89"/>
      <c r="L6509" s="89"/>
      <c r="M6509" s="89"/>
      <c r="N6509" s="264">
        <v>0</v>
      </c>
      <c r="O6509" s="264">
        <v>64.5</v>
      </c>
      <c r="P6509" s="89" t="s">
        <v>670</v>
      </c>
    </row>
    <row r="6510" spans="1:16" ht="63.75" hidden="1">
      <c r="A6510" s="261">
        <v>862</v>
      </c>
      <c r="B6510" s="89"/>
      <c r="C6510" s="262" t="s">
        <v>199</v>
      </c>
      <c r="D6510" s="84">
        <v>43677</v>
      </c>
      <c r="E6510" s="85" t="s">
        <v>10883</v>
      </c>
      <c r="F6510" s="85" t="s">
        <v>671</v>
      </c>
      <c r="G6510" s="85">
        <v>644127</v>
      </c>
      <c r="H6510" s="89"/>
      <c r="I6510" s="263" t="s">
        <v>12504</v>
      </c>
      <c r="J6510" s="89"/>
      <c r="K6510" s="89"/>
      <c r="L6510" s="89"/>
      <c r="M6510" s="89"/>
      <c r="N6510" s="264">
        <v>0</v>
      </c>
      <c r="O6510" s="264">
        <v>6663.46</v>
      </c>
      <c r="P6510" s="89" t="s">
        <v>670</v>
      </c>
    </row>
    <row r="6511" spans="1:16" ht="63.75" hidden="1">
      <c r="A6511" s="261">
        <v>862</v>
      </c>
      <c r="B6511" s="89"/>
      <c r="C6511" s="262" t="s">
        <v>199</v>
      </c>
      <c r="D6511" s="84">
        <v>43677</v>
      </c>
      <c r="E6511" s="85" t="s">
        <v>10883</v>
      </c>
      <c r="F6511" s="85" t="s">
        <v>671</v>
      </c>
      <c r="G6511" s="85">
        <v>644724</v>
      </c>
      <c r="H6511" s="89"/>
      <c r="I6511" s="263" t="s">
        <v>12505</v>
      </c>
      <c r="J6511" s="89"/>
      <c r="K6511" s="89"/>
      <c r="L6511" s="89"/>
      <c r="M6511" s="89"/>
      <c r="N6511" s="264">
        <v>0</v>
      </c>
      <c r="O6511" s="264">
        <v>330.29</v>
      </c>
      <c r="P6511" s="89" t="s">
        <v>670</v>
      </c>
    </row>
    <row r="6512" spans="1:16" ht="63.75" hidden="1">
      <c r="A6512" s="261">
        <v>862</v>
      </c>
      <c r="B6512" s="89"/>
      <c r="C6512" s="262" t="s">
        <v>199</v>
      </c>
      <c r="D6512" s="84">
        <v>43677</v>
      </c>
      <c r="E6512" s="85" t="s">
        <v>10883</v>
      </c>
      <c r="F6512" s="85" t="s">
        <v>671</v>
      </c>
      <c r="G6512" s="85">
        <v>644123</v>
      </c>
      <c r="H6512" s="89"/>
      <c r="I6512" s="263" t="s">
        <v>12506</v>
      </c>
      <c r="J6512" s="89"/>
      <c r="K6512" s="89"/>
      <c r="L6512" s="89"/>
      <c r="M6512" s="89"/>
      <c r="N6512" s="264">
        <v>0</v>
      </c>
      <c r="O6512" s="264">
        <v>546.29999999999995</v>
      </c>
      <c r="P6512" s="89" t="s">
        <v>670</v>
      </c>
    </row>
    <row r="6513" spans="1:16" ht="63.75" hidden="1">
      <c r="A6513" s="261">
        <v>862</v>
      </c>
      <c r="B6513" s="89"/>
      <c r="C6513" s="262" t="s">
        <v>199</v>
      </c>
      <c r="D6513" s="84">
        <v>43677</v>
      </c>
      <c r="E6513" s="85" t="s">
        <v>10883</v>
      </c>
      <c r="F6513" s="85" t="s">
        <v>671</v>
      </c>
      <c r="G6513" s="85">
        <v>644107</v>
      </c>
      <c r="H6513" s="89"/>
      <c r="I6513" s="263" t="s">
        <v>12507</v>
      </c>
      <c r="J6513" s="89"/>
      <c r="K6513" s="89"/>
      <c r="L6513" s="89"/>
      <c r="M6513" s="89"/>
      <c r="N6513" s="264">
        <v>0</v>
      </c>
      <c r="O6513" s="264">
        <v>642.22</v>
      </c>
      <c r="P6513" s="89" t="s">
        <v>670</v>
      </c>
    </row>
    <row r="6514" spans="1:16" ht="63.75" hidden="1">
      <c r="A6514" s="261">
        <v>862</v>
      </c>
      <c r="B6514" s="89"/>
      <c r="C6514" s="262" t="s">
        <v>199</v>
      </c>
      <c r="D6514" s="84">
        <v>43677</v>
      </c>
      <c r="E6514" s="85" t="s">
        <v>10883</v>
      </c>
      <c r="F6514" s="85" t="s">
        <v>671</v>
      </c>
      <c r="G6514" s="85">
        <v>644085</v>
      </c>
      <c r="H6514" s="89"/>
      <c r="I6514" s="263" t="s">
        <v>12508</v>
      </c>
      <c r="J6514" s="89"/>
      <c r="K6514" s="89"/>
      <c r="L6514" s="89"/>
      <c r="M6514" s="89"/>
      <c r="N6514" s="264">
        <v>0</v>
      </c>
      <c r="O6514" s="264">
        <v>537.94000000000005</v>
      </c>
      <c r="P6514" s="89" t="s">
        <v>670</v>
      </c>
    </row>
    <row r="6515" spans="1:16" ht="63.75" hidden="1">
      <c r="A6515" s="261">
        <v>862</v>
      </c>
      <c r="B6515" s="89"/>
      <c r="C6515" s="262" t="s">
        <v>199</v>
      </c>
      <c r="D6515" s="84">
        <v>43677</v>
      </c>
      <c r="E6515" s="85" t="s">
        <v>10883</v>
      </c>
      <c r="F6515" s="85" t="s">
        <v>671</v>
      </c>
      <c r="G6515" s="85">
        <v>644097</v>
      </c>
      <c r="H6515" s="89"/>
      <c r="I6515" s="263" t="s">
        <v>12509</v>
      </c>
      <c r="J6515" s="89"/>
      <c r="K6515" s="89"/>
      <c r="L6515" s="89"/>
      <c r="M6515" s="89"/>
      <c r="N6515" s="264">
        <v>0</v>
      </c>
      <c r="O6515" s="264">
        <v>790.65</v>
      </c>
      <c r="P6515" s="89" t="s">
        <v>670</v>
      </c>
    </row>
    <row r="6516" spans="1:16" ht="63.75" hidden="1">
      <c r="A6516" s="261">
        <v>862</v>
      </c>
      <c r="B6516" s="89"/>
      <c r="C6516" s="262" t="s">
        <v>199</v>
      </c>
      <c r="D6516" s="84">
        <v>43677</v>
      </c>
      <c r="E6516" s="85" t="s">
        <v>10883</v>
      </c>
      <c r="F6516" s="85" t="s">
        <v>671</v>
      </c>
      <c r="G6516" s="85">
        <v>644101</v>
      </c>
      <c r="H6516" s="89"/>
      <c r="I6516" s="263" t="s">
        <v>12510</v>
      </c>
      <c r="J6516" s="89"/>
      <c r="K6516" s="89"/>
      <c r="L6516" s="89"/>
      <c r="M6516" s="89"/>
      <c r="N6516" s="264">
        <v>0</v>
      </c>
      <c r="O6516" s="264">
        <v>1945.01</v>
      </c>
      <c r="P6516" s="89" t="s">
        <v>670</v>
      </c>
    </row>
    <row r="6517" spans="1:16" ht="63.75" hidden="1">
      <c r="A6517" s="261">
        <v>862</v>
      </c>
      <c r="B6517" s="89"/>
      <c r="C6517" s="262" t="s">
        <v>199</v>
      </c>
      <c r="D6517" s="84">
        <v>43677</v>
      </c>
      <c r="E6517" s="85" t="s">
        <v>10883</v>
      </c>
      <c r="F6517" s="85" t="s">
        <v>671</v>
      </c>
      <c r="G6517" s="85">
        <v>644095</v>
      </c>
      <c r="H6517" s="89"/>
      <c r="I6517" s="263" t="s">
        <v>12511</v>
      </c>
      <c r="J6517" s="89"/>
      <c r="K6517" s="89"/>
      <c r="L6517" s="89"/>
      <c r="M6517" s="89"/>
      <c r="N6517" s="264">
        <v>0</v>
      </c>
      <c r="O6517" s="264">
        <v>2922.05</v>
      </c>
      <c r="P6517" s="89" t="s">
        <v>670</v>
      </c>
    </row>
    <row r="6518" spans="1:16" ht="63.75" hidden="1">
      <c r="A6518" s="261">
        <v>862</v>
      </c>
      <c r="B6518" s="89"/>
      <c r="C6518" s="262" t="s">
        <v>199</v>
      </c>
      <c r="D6518" s="84">
        <v>43677</v>
      </c>
      <c r="E6518" s="85" t="s">
        <v>10883</v>
      </c>
      <c r="F6518" s="85" t="s">
        <v>671</v>
      </c>
      <c r="G6518" s="85">
        <v>644099</v>
      </c>
      <c r="H6518" s="89"/>
      <c r="I6518" s="263" t="s">
        <v>12512</v>
      </c>
      <c r="J6518" s="89"/>
      <c r="K6518" s="89"/>
      <c r="L6518" s="89"/>
      <c r="M6518" s="89"/>
      <c r="N6518" s="264">
        <v>0</v>
      </c>
      <c r="O6518" s="264">
        <v>3786.48</v>
      </c>
      <c r="P6518" s="89" t="s">
        <v>670</v>
      </c>
    </row>
    <row r="6519" spans="1:16" ht="63.75" hidden="1">
      <c r="A6519" s="261">
        <v>862</v>
      </c>
      <c r="B6519" s="89"/>
      <c r="C6519" s="262" t="s">
        <v>199</v>
      </c>
      <c r="D6519" s="84">
        <v>43677</v>
      </c>
      <c r="E6519" s="85" t="s">
        <v>10883</v>
      </c>
      <c r="F6519" s="85" t="s">
        <v>671</v>
      </c>
      <c r="G6519" s="85">
        <v>644109</v>
      </c>
      <c r="H6519" s="89"/>
      <c r="I6519" s="263" t="s">
        <v>12513</v>
      </c>
      <c r="J6519" s="89"/>
      <c r="K6519" s="89"/>
      <c r="L6519" s="89"/>
      <c r="M6519" s="89"/>
      <c r="N6519" s="264">
        <v>0</v>
      </c>
      <c r="O6519" s="264">
        <v>282537.84000000003</v>
      </c>
      <c r="P6519" s="89" t="s">
        <v>670</v>
      </c>
    </row>
    <row r="6520" spans="1:16" ht="63.75" hidden="1">
      <c r="A6520" s="261">
        <v>862</v>
      </c>
      <c r="B6520" s="89"/>
      <c r="C6520" s="262" t="s">
        <v>199</v>
      </c>
      <c r="D6520" s="84">
        <v>43677</v>
      </c>
      <c r="E6520" s="85" t="s">
        <v>10883</v>
      </c>
      <c r="F6520" s="85" t="s">
        <v>671</v>
      </c>
      <c r="G6520" s="85">
        <v>644087</v>
      </c>
      <c r="H6520" s="89"/>
      <c r="I6520" s="263" t="s">
        <v>12514</v>
      </c>
      <c r="J6520" s="89"/>
      <c r="K6520" s="89"/>
      <c r="L6520" s="89"/>
      <c r="M6520" s="89"/>
      <c r="N6520" s="264">
        <v>0</v>
      </c>
      <c r="O6520" s="264">
        <v>3323.18</v>
      </c>
      <c r="P6520" s="89" t="s">
        <v>670</v>
      </c>
    </row>
    <row r="6521" spans="1:16" ht="63.75" hidden="1">
      <c r="A6521" s="261">
        <v>862</v>
      </c>
      <c r="B6521" s="89"/>
      <c r="C6521" s="262" t="s">
        <v>199</v>
      </c>
      <c r="D6521" s="84">
        <v>43677</v>
      </c>
      <c r="E6521" s="85" t="s">
        <v>10883</v>
      </c>
      <c r="F6521" s="85" t="s">
        <v>671</v>
      </c>
      <c r="G6521" s="85">
        <v>644091</v>
      </c>
      <c r="H6521" s="89"/>
      <c r="I6521" s="263" t="s">
        <v>12515</v>
      </c>
      <c r="J6521" s="89"/>
      <c r="K6521" s="89"/>
      <c r="L6521" s="89"/>
      <c r="M6521" s="89"/>
      <c r="N6521" s="264">
        <v>0</v>
      </c>
      <c r="O6521" s="264">
        <v>4507.97</v>
      </c>
      <c r="P6521" s="89" t="s">
        <v>670</v>
      </c>
    </row>
    <row r="6522" spans="1:16" ht="63.75" hidden="1">
      <c r="A6522" s="261">
        <v>862</v>
      </c>
      <c r="B6522" s="89"/>
      <c r="C6522" s="262" t="s">
        <v>199</v>
      </c>
      <c r="D6522" s="84">
        <v>43677</v>
      </c>
      <c r="E6522" s="85" t="s">
        <v>10883</v>
      </c>
      <c r="F6522" s="85" t="s">
        <v>671</v>
      </c>
      <c r="G6522" s="85">
        <v>644089</v>
      </c>
      <c r="H6522" s="89"/>
      <c r="I6522" s="263" t="s">
        <v>12516</v>
      </c>
      <c r="J6522" s="89"/>
      <c r="K6522" s="89"/>
      <c r="L6522" s="89"/>
      <c r="M6522" s="89"/>
      <c r="N6522" s="264">
        <v>0</v>
      </c>
      <c r="O6522" s="264">
        <v>806.83</v>
      </c>
      <c r="P6522" s="89" t="s">
        <v>670</v>
      </c>
    </row>
    <row r="6523" spans="1:16" ht="63.75" hidden="1">
      <c r="A6523" s="261">
        <v>862</v>
      </c>
      <c r="B6523" s="89"/>
      <c r="C6523" s="262" t="s">
        <v>199</v>
      </c>
      <c r="D6523" s="84">
        <v>43677</v>
      </c>
      <c r="E6523" s="85" t="s">
        <v>10883</v>
      </c>
      <c r="F6523" s="85" t="s">
        <v>671</v>
      </c>
      <c r="G6523" s="85">
        <v>644105</v>
      </c>
      <c r="H6523" s="89"/>
      <c r="I6523" s="263" t="s">
        <v>12517</v>
      </c>
      <c r="J6523" s="89"/>
      <c r="K6523" s="89"/>
      <c r="L6523" s="89"/>
      <c r="M6523" s="89"/>
      <c r="N6523" s="264">
        <v>0</v>
      </c>
      <c r="O6523" s="264">
        <v>7310.63</v>
      </c>
      <c r="P6523" s="89" t="s">
        <v>670</v>
      </c>
    </row>
    <row r="6524" spans="1:16" ht="63.75" hidden="1">
      <c r="A6524" s="261">
        <v>862</v>
      </c>
      <c r="B6524" s="89"/>
      <c r="C6524" s="262" t="s">
        <v>199</v>
      </c>
      <c r="D6524" s="84">
        <v>43677</v>
      </c>
      <c r="E6524" s="85" t="s">
        <v>10883</v>
      </c>
      <c r="F6524" s="85" t="s">
        <v>671</v>
      </c>
      <c r="G6524" s="85">
        <v>644093</v>
      </c>
      <c r="H6524" s="89"/>
      <c r="I6524" s="263" t="s">
        <v>12518</v>
      </c>
      <c r="J6524" s="89"/>
      <c r="K6524" s="89"/>
      <c r="L6524" s="89"/>
      <c r="M6524" s="89"/>
      <c r="N6524" s="264">
        <v>0</v>
      </c>
      <c r="O6524" s="264">
        <v>27025.75</v>
      </c>
      <c r="P6524" s="89" t="s">
        <v>670</v>
      </c>
    </row>
    <row r="6525" spans="1:16" ht="63.75" hidden="1">
      <c r="A6525" s="261">
        <v>862</v>
      </c>
      <c r="B6525" s="89"/>
      <c r="C6525" s="262" t="s">
        <v>199</v>
      </c>
      <c r="D6525" s="84">
        <v>43677</v>
      </c>
      <c r="E6525" s="85" t="s">
        <v>10883</v>
      </c>
      <c r="F6525" s="85" t="s">
        <v>671</v>
      </c>
      <c r="G6525" s="85">
        <v>644111</v>
      </c>
      <c r="H6525" s="89"/>
      <c r="I6525" s="263" t="s">
        <v>12519</v>
      </c>
      <c r="J6525" s="89"/>
      <c r="K6525" s="89"/>
      <c r="L6525" s="89"/>
      <c r="M6525" s="89"/>
      <c r="N6525" s="264">
        <v>0</v>
      </c>
      <c r="O6525" s="264">
        <v>84975.45</v>
      </c>
      <c r="P6525" s="89" t="s">
        <v>670</v>
      </c>
    </row>
    <row r="6526" spans="1:16" ht="51" hidden="1">
      <c r="A6526" s="261">
        <v>513</v>
      </c>
      <c r="B6526" s="89"/>
      <c r="C6526" s="262" t="s">
        <v>171</v>
      </c>
      <c r="D6526" s="84">
        <v>43677</v>
      </c>
      <c r="E6526" s="85" t="s">
        <v>10884</v>
      </c>
      <c r="F6526" s="85" t="s">
        <v>15</v>
      </c>
      <c r="G6526" s="85">
        <v>1105618</v>
      </c>
      <c r="H6526" s="89"/>
      <c r="I6526" s="263" t="s">
        <v>11956</v>
      </c>
      <c r="J6526" s="89"/>
      <c r="K6526" s="89"/>
      <c r="L6526" s="89"/>
      <c r="M6526" s="89"/>
      <c r="N6526" s="264">
        <v>50</v>
      </c>
      <c r="O6526" s="264">
        <v>0</v>
      </c>
      <c r="P6526" s="89" t="s">
        <v>670</v>
      </c>
    </row>
    <row r="6527" spans="1:16" ht="51" hidden="1">
      <c r="A6527" s="261">
        <v>513</v>
      </c>
      <c r="B6527" s="89"/>
      <c r="C6527" s="262" t="s">
        <v>171</v>
      </c>
      <c r="D6527" s="84">
        <v>43677</v>
      </c>
      <c r="E6527" s="85" t="s">
        <v>10885</v>
      </c>
      <c r="F6527" s="85" t="s">
        <v>15</v>
      </c>
      <c r="G6527" s="85">
        <v>1105616</v>
      </c>
      <c r="H6527" s="89"/>
      <c r="I6527" s="263" t="s">
        <v>4267</v>
      </c>
      <c r="J6527" s="89"/>
      <c r="K6527" s="89"/>
      <c r="L6527" s="89"/>
      <c r="M6527" s="89"/>
      <c r="N6527" s="264">
        <v>50</v>
      </c>
      <c r="O6527" s="264">
        <v>0</v>
      </c>
      <c r="P6527" s="89" t="s">
        <v>670</v>
      </c>
    </row>
    <row r="6528" spans="1:16" ht="63.75" hidden="1">
      <c r="A6528" s="261" t="s">
        <v>557</v>
      </c>
      <c r="B6528" s="89"/>
      <c r="C6528" s="262" t="s">
        <v>777</v>
      </c>
      <c r="D6528" s="84">
        <v>43677</v>
      </c>
      <c r="E6528" s="85" t="s">
        <v>10886</v>
      </c>
      <c r="F6528" s="85" t="s">
        <v>11</v>
      </c>
      <c r="G6528" s="85">
        <v>12451</v>
      </c>
      <c r="H6528" s="89"/>
      <c r="I6528" s="263" t="s">
        <v>12520</v>
      </c>
      <c r="J6528" s="89"/>
      <c r="K6528" s="89"/>
      <c r="L6528" s="89"/>
      <c r="M6528" s="89"/>
      <c r="N6528" s="264">
        <v>835.06</v>
      </c>
      <c r="O6528" s="264">
        <v>0</v>
      </c>
      <c r="P6528" s="89" t="s">
        <v>670</v>
      </c>
    </row>
    <row r="6529" spans="1:16" ht="63.75" hidden="1">
      <c r="A6529" s="261">
        <v>862</v>
      </c>
      <c r="B6529" s="89"/>
      <c r="C6529" s="262" t="s">
        <v>199</v>
      </c>
      <c r="D6529" s="84">
        <v>43677</v>
      </c>
      <c r="E6529" s="85" t="s">
        <v>10887</v>
      </c>
      <c r="F6529" s="85" t="s">
        <v>671</v>
      </c>
      <c r="G6529" s="85">
        <v>644741</v>
      </c>
      <c r="H6529" s="89"/>
      <c r="I6529" s="263" t="s">
        <v>12521</v>
      </c>
      <c r="J6529" s="89"/>
      <c r="K6529" s="89"/>
      <c r="L6529" s="89"/>
      <c r="M6529" s="89"/>
      <c r="N6529" s="264">
        <v>0</v>
      </c>
      <c r="O6529" s="264">
        <v>1008.84</v>
      </c>
      <c r="P6529" s="89" t="s">
        <v>670</v>
      </c>
    </row>
    <row r="6530" spans="1:16" ht="63.75" hidden="1">
      <c r="A6530" s="261">
        <v>862</v>
      </c>
      <c r="B6530" s="89"/>
      <c r="C6530" s="262" t="s">
        <v>199</v>
      </c>
      <c r="D6530" s="84">
        <v>43677</v>
      </c>
      <c r="E6530" s="85" t="s">
        <v>10887</v>
      </c>
      <c r="F6530" s="85" t="s">
        <v>671</v>
      </c>
      <c r="G6530" s="85">
        <v>644113</v>
      </c>
      <c r="H6530" s="89"/>
      <c r="I6530" s="263" t="s">
        <v>12522</v>
      </c>
      <c r="J6530" s="89"/>
      <c r="K6530" s="89"/>
      <c r="L6530" s="89"/>
      <c r="M6530" s="89"/>
      <c r="N6530" s="264">
        <v>0</v>
      </c>
      <c r="O6530" s="264">
        <v>108162.51</v>
      </c>
      <c r="P6530" s="89" t="s">
        <v>670</v>
      </c>
    </row>
    <row r="6531" spans="1:16" ht="63.75" hidden="1">
      <c r="A6531" s="261">
        <v>862</v>
      </c>
      <c r="B6531" s="89"/>
      <c r="C6531" s="262" t="s">
        <v>199</v>
      </c>
      <c r="D6531" s="84">
        <v>43677</v>
      </c>
      <c r="E6531" s="85" t="s">
        <v>10887</v>
      </c>
      <c r="F6531" s="85" t="s">
        <v>671</v>
      </c>
      <c r="G6531" s="85">
        <v>644751</v>
      </c>
      <c r="H6531" s="89"/>
      <c r="I6531" s="263" t="s">
        <v>12523</v>
      </c>
      <c r="J6531" s="89"/>
      <c r="K6531" s="89"/>
      <c r="L6531" s="89"/>
      <c r="M6531" s="89"/>
      <c r="N6531" s="264">
        <v>0</v>
      </c>
      <c r="O6531" s="264">
        <v>1184.03</v>
      </c>
      <c r="P6531" s="89" t="s">
        <v>670</v>
      </c>
    </row>
    <row r="6532" spans="1:16" ht="63.75" hidden="1">
      <c r="A6532" s="261">
        <v>862</v>
      </c>
      <c r="B6532" s="89"/>
      <c r="C6532" s="262" t="s">
        <v>199</v>
      </c>
      <c r="D6532" s="84">
        <v>43677</v>
      </c>
      <c r="E6532" s="85" t="s">
        <v>10887</v>
      </c>
      <c r="F6532" s="85" t="s">
        <v>671</v>
      </c>
      <c r="G6532" s="85">
        <v>644743</v>
      </c>
      <c r="H6532" s="89"/>
      <c r="I6532" s="263" t="s">
        <v>12524</v>
      </c>
      <c r="J6532" s="89"/>
      <c r="K6532" s="89"/>
      <c r="L6532" s="89"/>
      <c r="M6532" s="89"/>
      <c r="N6532" s="264">
        <v>0</v>
      </c>
      <c r="O6532" s="264">
        <v>503.04</v>
      </c>
      <c r="P6532" s="89" t="s">
        <v>670</v>
      </c>
    </row>
    <row r="6533" spans="1:16" ht="63.75" hidden="1">
      <c r="A6533" s="261">
        <v>862</v>
      </c>
      <c r="B6533" s="89"/>
      <c r="C6533" s="262" t="s">
        <v>199</v>
      </c>
      <c r="D6533" s="84">
        <v>43677</v>
      </c>
      <c r="E6533" s="85" t="s">
        <v>10887</v>
      </c>
      <c r="F6533" s="85" t="s">
        <v>671</v>
      </c>
      <c r="G6533" s="85">
        <v>644745</v>
      </c>
      <c r="H6533" s="89"/>
      <c r="I6533" s="263" t="s">
        <v>12525</v>
      </c>
      <c r="J6533" s="89"/>
      <c r="K6533" s="89"/>
      <c r="L6533" s="89"/>
      <c r="M6533" s="89"/>
      <c r="N6533" s="264">
        <v>0</v>
      </c>
      <c r="O6533" s="264">
        <v>4480.75</v>
      </c>
      <c r="P6533" s="89" t="s">
        <v>670</v>
      </c>
    </row>
    <row r="6534" spans="1:16" ht="63.75" hidden="1">
      <c r="A6534" s="261">
        <v>862</v>
      </c>
      <c r="B6534" s="89"/>
      <c r="C6534" s="262" t="s">
        <v>199</v>
      </c>
      <c r="D6534" s="84">
        <v>43677</v>
      </c>
      <c r="E6534" s="85" t="s">
        <v>10887</v>
      </c>
      <c r="F6534" s="85" t="s">
        <v>671</v>
      </c>
      <c r="G6534" s="85">
        <v>644749</v>
      </c>
      <c r="H6534" s="89"/>
      <c r="I6534" s="263" t="s">
        <v>12526</v>
      </c>
      <c r="J6534" s="89"/>
      <c r="K6534" s="89"/>
      <c r="L6534" s="89"/>
      <c r="M6534" s="89"/>
      <c r="N6534" s="264">
        <v>0</v>
      </c>
      <c r="O6534" s="264">
        <v>574.57000000000005</v>
      </c>
      <c r="P6534" s="89" t="s">
        <v>670</v>
      </c>
    </row>
    <row r="6535" spans="1:16" ht="63.75" hidden="1">
      <c r="A6535" s="261">
        <v>862</v>
      </c>
      <c r="B6535" s="89"/>
      <c r="C6535" s="262" t="s">
        <v>199</v>
      </c>
      <c r="D6535" s="84">
        <v>43677</v>
      </c>
      <c r="E6535" s="85" t="s">
        <v>10887</v>
      </c>
      <c r="F6535" s="85" t="s">
        <v>671</v>
      </c>
      <c r="G6535" s="85">
        <v>644747</v>
      </c>
      <c r="H6535" s="89"/>
      <c r="I6535" s="263" t="s">
        <v>12527</v>
      </c>
      <c r="J6535" s="89"/>
      <c r="K6535" s="89"/>
      <c r="L6535" s="89"/>
      <c r="M6535" s="89"/>
      <c r="N6535" s="264">
        <v>0</v>
      </c>
      <c r="O6535" s="264">
        <v>15072.85</v>
      </c>
      <c r="P6535" s="89" t="s">
        <v>670</v>
      </c>
    </row>
    <row r="6536" spans="1:16" ht="63.75" hidden="1">
      <c r="A6536" s="261">
        <v>862</v>
      </c>
      <c r="B6536" s="89"/>
      <c r="C6536" s="262" t="s">
        <v>199</v>
      </c>
      <c r="D6536" s="84">
        <v>43677</v>
      </c>
      <c r="E6536" s="85" t="s">
        <v>10887</v>
      </c>
      <c r="F6536" s="85" t="s">
        <v>671</v>
      </c>
      <c r="G6536" s="85">
        <v>644753</v>
      </c>
      <c r="H6536" s="89"/>
      <c r="I6536" s="263" t="s">
        <v>12528</v>
      </c>
      <c r="J6536" s="89"/>
      <c r="K6536" s="89"/>
      <c r="L6536" s="89"/>
      <c r="M6536" s="89"/>
      <c r="N6536" s="264">
        <v>0</v>
      </c>
      <c r="O6536" s="264">
        <v>2608.7399999999998</v>
      </c>
      <c r="P6536" s="89" t="s">
        <v>670</v>
      </c>
    </row>
    <row r="6537" spans="1:16" ht="63.75" hidden="1">
      <c r="A6537" s="261">
        <v>862</v>
      </c>
      <c r="B6537" s="89"/>
      <c r="C6537" s="262" t="s">
        <v>199</v>
      </c>
      <c r="D6537" s="84">
        <v>43677</v>
      </c>
      <c r="E6537" s="85" t="s">
        <v>10887</v>
      </c>
      <c r="F6537" s="85" t="s">
        <v>671</v>
      </c>
      <c r="G6537" s="85">
        <v>644755</v>
      </c>
      <c r="H6537" s="89"/>
      <c r="I6537" s="263" t="s">
        <v>12529</v>
      </c>
      <c r="J6537" s="89"/>
      <c r="K6537" s="89"/>
      <c r="L6537" s="89"/>
      <c r="M6537" s="89"/>
      <c r="N6537" s="264">
        <v>0</v>
      </c>
      <c r="O6537" s="264">
        <v>1518.4</v>
      </c>
      <c r="P6537" s="89" t="s">
        <v>670</v>
      </c>
    </row>
    <row r="6538" spans="1:16" ht="51" hidden="1">
      <c r="A6538" s="261">
        <v>10</v>
      </c>
      <c r="B6538" s="89"/>
      <c r="C6538" s="262" t="s">
        <v>41</v>
      </c>
      <c r="D6538" s="84">
        <v>43677</v>
      </c>
      <c r="E6538" s="85" t="s">
        <v>10888</v>
      </c>
      <c r="F6538" s="85" t="s">
        <v>6</v>
      </c>
      <c r="G6538" s="85">
        <v>1105939</v>
      </c>
      <c r="H6538" s="89"/>
      <c r="I6538" s="263" t="s">
        <v>12530</v>
      </c>
      <c r="J6538" s="89"/>
      <c r="K6538" s="89"/>
      <c r="L6538" s="89"/>
      <c r="M6538" s="89"/>
      <c r="N6538" s="264">
        <v>0</v>
      </c>
      <c r="O6538" s="264">
        <v>43291.81</v>
      </c>
      <c r="P6538" s="89" t="s">
        <v>670</v>
      </c>
    </row>
    <row r="6539" spans="1:16" ht="76.5" hidden="1">
      <c r="A6539" s="261" t="s">
        <v>557</v>
      </c>
      <c r="B6539" s="89"/>
      <c r="C6539" s="262" t="s">
        <v>777</v>
      </c>
      <c r="D6539" s="84">
        <v>43677</v>
      </c>
      <c r="E6539" s="85" t="s">
        <v>10889</v>
      </c>
      <c r="F6539" s="85" t="s">
        <v>6</v>
      </c>
      <c r="G6539" s="85">
        <v>1152987</v>
      </c>
      <c r="H6539" s="89"/>
      <c r="I6539" s="263" t="s">
        <v>12531</v>
      </c>
      <c r="J6539" s="89"/>
      <c r="K6539" s="89"/>
      <c r="L6539" s="89"/>
      <c r="M6539" s="89"/>
      <c r="N6539" s="264">
        <v>0</v>
      </c>
      <c r="O6539" s="264">
        <v>50000</v>
      </c>
      <c r="P6539" s="89" t="s">
        <v>670</v>
      </c>
    </row>
    <row r="6540" spans="1:16" ht="51" hidden="1">
      <c r="A6540" s="261">
        <v>117</v>
      </c>
      <c r="B6540" s="89"/>
      <c r="C6540" s="262" t="s">
        <v>62</v>
      </c>
      <c r="D6540" s="84">
        <v>43677</v>
      </c>
      <c r="E6540" s="85" t="s">
        <v>10890</v>
      </c>
      <c r="F6540" s="85" t="s">
        <v>11</v>
      </c>
      <c r="G6540" s="85">
        <v>960823</v>
      </c>
      <c r="H6540" s="89"/>
      <c r="I6540" s="263" t="s">
        <v>12532</v>
      </c>
      <c r="J6540" s="89"/>
      <c r="K6540" s="89"/>
      <c r="L6540" s="89"/>
      <c r="M6540" s="89"/>
      <c r="N6540" s="264">
        <v>50</v>
      </c>
      <c r="O6540" s="264">
        <v>0</v>
      </c>
      <c r="P6540" s="89" t="s">
        <v>670</v>
      </c>
    </row>
    <row r="6541" spans="1:16" ht="76.5" hidden="1">
      <c r="A6541" s="261">
        <v>287</v>
      </c>
      <c r="B6541" s="89"/>
      <c r="C6541" s="262" t="s">
        <v>126</v>
      </c>
      <c r="D6541" s="84">
        <v>43677</v>
      </c>
      <c r="E6541" s="85" t="s">
        <v>10891</v>
      </c>
      <c r="F6541" s="85" t="s">
        <v>11</v>
      </c>
      <c r="G6541" s="85">
        <v>1105773</v>
      </c>
      <c r="H6541" s="89"/>
      <c r="I6541" s="263" t="s">
        <v>12533</v>
      </c>
      <c r="J6541" s="89"/>
      <c r="K6541" s="89"/>
      <c r="L6541" s="89"/>
      <c r="M6541" s="89"/>
      <c r="N6541" s="264">
        <v>50</v>
      </c>
      <c r="O6541" s="264">
        <v>0</v>
      </c>
      <c r="P6541" s="89" t="s">
        <v>670</v>
      </c>
    </row>
    <row r="6542" spans="1:16" ht="51" hidden="1">
      <c r="A6542" s="261">
        <v>10</v>
      </c>
      <c r="B6542" s="89"/>
      <c r="C6542" s="262" t="s">
        <v>41</v>
      </c>
      <c r="D6542" s="84">
        <v>43677</v>
      </c>
      <c r="E6542" s="85" t="s">
        <v>10892</v>
      </c>
      <c r="F6542" s="85" t="s">
        <v>15</v>
      </c>
      <c r="G6542" s="85">
        <v>1105940</v>
      </c>
      <c r="H6542" s="89"/>
      <c r="I6542" s="263" t="s">
        <v>12534</v>
      </c>
      <c r="J6542" s="89"/>
      <c r="K6542" s="89"/>
      <c r="L6542" s="89"/>
      <c r="M6542" s="89"/>
      <c r="N6542" s="264">
        <v>50</v>
      </c>
      <c r="O6542" s="264">
        <v>0</v>
      </c>
      <c r="P6542" s="89" t="s">
        <v>670</v>
      </c>
    </row>
    <row r="6543" spans="1:16" ht="89.25" hidden="1">
      <c r="A6543" s="261">
        <v>293</v>
      </c>
      <c r="B6543" s="89"/>
      <c r="C6543" s="262" t="s">
        <v>131</v>
      </c>
      <c r="D6543" s="84">
        <v>43677</v>
      </c>
      <c r="E6543" s="85" t="s">
        <v>10893</v>
      </c>
      <c r="F6543" s="85" t="s">
        <v>6</v>
      </c>
      <c r="G6543" s="85">
        <v>960842</v>
      </c>
      <c r="H6543" s="89"/>
      <c r="I6543" s="263" t="s">
        <v>12535</v>
      </c>
      <c r="J6543" s="89"/>
      <c r="K6543" s="89"/>
      <c r="L6543" s="89"/>
      <c r="M6543" s="89"/>
      <c r="N6543" s="264">
        <v>0</v>
      </c>
      <c r="O6543" s="264">
        <v>14909776</v>
      </c>
      <c r="P6543" s="89" t="s">
        <v>670</v>
      </c>
    </row>
    <row r="6544" spans="1:16" ht="51" hidden="1">
      <c r="A6544" s="261">
        <v>117</v>
      </c>
      <c r="B6544" s="89"/>
      <c r="C6544" s="262" t="s">
        <v>62</v>
      </c>
      <c r="D6544" s="84">
        <v>43677</v>
      </c>
      <c r="E6544" s="85" t="s">
        <v>10894</v>
      </c>
      <c r="F6544" s="85" t="s">
        <v>11</v>
      </c>
      <c r="G6544" s="85">
        <v>960865</v>
      </c>
      <c r="H6544" s="89"/>
      <c r="I6544" s="263" t="s">
        <v>12536</v>
      </c>
      <c r="J6544" s="89"/>
      <c r="K6544" s="89"/>
      <c r="L6544" s="89"/>
      <c r="M6544" s="89"/>
      <c r="N6544" s="264">
        <v>50</v>
      </c>
      <c r="O6544" s="264">
        <v>0</v>
      </c>
      <c r="P6544" s="89" t="s">
        <v>670</v>
      </c>
    </row>
    <row r="6545" spans="1:16" ht="51" hidden="1">
      <c r="A6545" s="261">
        <v>117</v>
      </c>
      <c r="B6545" s="89"/>
      <c r="C6545" s="262" t="s">
        <v>62</v>
      </c>
      <c r="D6545" s="84">
        <v>43677</v>
      </c>
      <c r="E6545" s="85" t="s">
        <v>10895</v>
      </c>
      <c r="F6545" s="85" t="s">
        <v>11</v>
      </c>
      <c r="G6545" s="85">
        <v>960866</v>
      </c>
      <c r="H6545" s="89"/>
      <c r="I6545" s="263" t="s">
        <v>12537</v>
      </c>
      <c r="J6545" s="89"/>
      <c r="K6545" s="89"/>
      <c r="L6545" s="89"/>
      <c r="M6545" s="89"/>
      <c r="N6545" s="264">
        <v>50</v>
      </c>
      <c r="O6545" s="264">
        <v>0</v>
      </c>
      <c r="P6545" s="89" t="s">
        <v>670</v>
      </c>
    </row>
    <row r="6546" spans="1:16" ht="63.75" hidden="1">
      <c r="A6546" s="261">
        <v>862</v>
      </c>
      <c r="B6546" s="89"/>
      <c r="C6546" s="262" t="s">
        <v>199</v>
      </c>
      <c r="D6546" s="84">
        <v>43677</v>
      </c>
      <c r="E6546" s="85" t="s">
        <v>10896</v>
      </c>
      <c r="F6546" s="85" t="s">
        <v>671</v>
      </c>
      <c r="G6546" s="85">
        <v>644853</v>
      </c>
      <c r="H6546" s="89"/>
      <c r="I6546" s="263" t="s">
        <v>12538</v>
      </c>
      <c r="J6546" s="89"/>
      <c r="K6546" s="89"/>
      <c r="L6546" s="89"/>
      <c r="M6546" s="89"/>
      <c r="N6546" s="264">
        <v>0</v>
      </c>
      <c r="O6546" s="264">
        <v>3207.39</v>
      </c>
      <c r="P6546" s="89" t="s">
        <v>670</v>
      </c>
    </row>
    <row r="6547" spans="1:16" ht="63.75" hidden="1">
      <c r="A6547" s="261">
        <v>862</v>
      </c>
      <c r="B6547" s="89"/>
      <c r="C6547" s="262" t="s">
        <v>199</v>
      </c>
      <c r="D6547" s="84">
        <v>43677</v>
      </c>
      <c r="E6547" s="85" t="s">
        <v>10896</v>
      </c>
      <c r="F6547" s="85" t="s">
        <v>671</v>
      </c>
      <c r="G6547" s="85">
        <v>644856</v>
      </c>
      <c r="H6547" s="89"/>
      <c r="I6547" s="263" t="s">
        <v>12539</v>
      </c>
      <c r="J6547" s="89"/>
      <c r="K6547" s="89"/>
      <c r="L6547" s="89"/>
      <c r="M6547" s="89"/>
      <c r="N6547" s="264">
        <v>0</v>
      </c>
      <c r="O6547" s="264">
        <v>2254.3000000000002</v>
      </c>
      <c r="P6547" s="89" t="s">
        <v>670</v>
      </c>
    </row>
    <row r="6548" spans="1:16" ht="63.75" hidden="1">
      <c r="A6548" s="261">
        <v>862</v>
      </c>
      <c r="B6548" s="89"/>
      <c r="C6548" s="262" t="s">
        <v>199</v>
      </c>
      <c r="D6548" s="84">
        <v>43677</v>
      </c>
      <c r="E6548" s="85" t="s">
        <v>10896</v>
      </c>
      <c r="F6548" s="85" t="s">
        <v>671</v>
      </c>
      <c r="G6548" s="85">
        <v>644851</v>
      </c>
      <c r="H6548" s="89"/>
      <c r="I6548" s="263" t="s">
        <v>12540</v>
      </c>
      <c r="J6548" s="89"/>
      <c r="K6548" s="89"/>
      <c r="L6548" s="89"/>
      <c r="M6548" s="89"/>
      <c r="N6548" s="264">
        <v>0</v>
      </c>
      <c r="O6548" s="264">
        <v>2365.35</v>
      </c>
      <c r="P6548" s="89" t="s">
        <v>670</v>
      </c>
    </row>
    <row r="6549" spans="1:16" ht="51" hidden="1">
      <c r="A6549" s="261">
        <v>513</v>
      </c>
      <c r="B6549" s="89"/>
      <c r="C6549" s="262" t="s">
        <v>171</v>
      </c>
      <c r="D6549" s="84">
        <v>43677</v>
      </c>
      <c r="E6549" s="85" t="s">
        <v>10897</v>
      </c>
      <c r="F6549" s="85" t="s">
        <v>15</v>
      </c>
      <c r="G6549" s="85">
        <v>1106135</v>
      </c>
      <c r="H6549" s="89"/>
      <c r="I6549" s="263" t="s">
        <v>12541</v>
      </c>
      <c r="J6549" s="89"/>
      <c r="K6549" s="89"/>
      <c r="L6549" s="89"/>
      <c r="M6549" s="89"/>
      <c r="N6549" s="264">
        <v>50</v>
      </c>
      <c r="O6549" s="264">
        <v>0</v>
      </c>
      <c r="P6549" s="89" t="s">
        <v>670</v>
      </c>
    </row>
    <row r="6550" spans="1:16" ht="63.75" hidden="1">
      <c r="A6550" s="261">
        <v>862</v>
      </c>
      <c r="B6550" s="89"/>
      <c r="C6550" s="262" t="s">
        <v>199</v>
      </c>
      <c r="D6550" s="84">
        <v>43677</v>
      </c>
      <c r="E6550" s="85" t="s">
        <v>10898</v>
      </c>
      <c r="F6550" s="85" t="s">
        <v>11</v>
      </c>
      <c r="G6550" s="85">
        <v>960936</v>
      </c>
      <c r="H6550" s="89"/>
      <c r="I6550" s="263" t="s">
        <v>12542</v>
      </c>
      <c r="J6550" s="89"/>
      <c r="K6550" s="89"/>
      <c r="L6550" s="89"/>
      <c r="M6550" s="89"/>
      <c r="N6550" s="264">
        <v>50</v>
      </c>
      <c r="O6550" s="264">
        <v>0</v>
      </c>
      <c r="P6550" s="89" t="s">
        <v>670</v>
      </c>
    </row>
    <row r="6551" spans="1:16">
      <c r="A6551" s="287"/>
      <c r="B6551" s="209"/>
      <c r="C6551" s="288"/>
      <c r="D6551" s="289"/>
      <c r="E6551" s="222"/>
      <c r="F6551" s="222"/>
      <c r="G6551" s="222"/>
      <c r="H6551" s="209"/>
      <c r="I6551" s="290"/>
      <c r="J6551" s="209"/>
      <c r="K6551" s="209"/>
      <c r="L6551" s="209"/>
      <c r="M6551" s="209"/>
      <c r="N6551" s="291"/>
      <c r="O6551" s="291"/>
      <c r="P6551" s="209"/>
    </row>
    <row r="6552" spans="1:16" ht="18.75">
      <c r="A6552" s="248"/>
      <c r="B6552" s="249"/>
      <c r="C6552" s="210"/>
      <c r="D6552" s="209"/>
      <c r="E6552" s="209"/>
      <c r="F6552" s="209"/>
      <c r="G6552" s="209"/>
      <c r="H6552" s="209"/>
      <c r="I6552" s="358" t="s">
        <v>571</v>
      </c>
      <c r="J6552" s="358"/>
      <c r="K6552" s="358"/>
      <c r="L6552" s="358"/>
      <c r="M6552" s="358"/>
      <c r="N6552" s="246">
        <f>+SUBTOTAL(9,N9:N6550)</f>
        <v>790</v>
      </c>
      <c r="O6552" s="246">
        <f>+SUBTOTAL(9,O9:O6550)</f>
        <v>11449.74</v>
      </c>
      <c r="P6552" s="209"/>
    </row>
    <row r="6553" spans="1:16">
      <c r="A6553" s="209"/>
      <c r="B6553" s="209"/>
      <c r="C6553" s="210"/>
      <c r="D6553" s="209"/>
      <c r="E6553" s="209"/>
      <c r="F6553" s="209"/>
      <c r="G6553" s="209"/>
      <c r="H6553" s="209"/>
      <c r="I6553" s="211"/>
      <c r="J6553" s="209"/>
      <c r="K6553" s="209"/>
      <c r="L6553" s="209"/>
      <c r="M6553" s="209"/>
      <c r="N6553" s="212"/>
      <c r="O6553" s="212"/>
      <c r="P6553" s="209"/>
    </row>
    <row r="6554" spans="1:16">
      <c r="A6554" s="209"/>
      <c r="B6554" s="209"/>
      <c r="C6554" s="210"/>
      <c r="D6554" s="209"/>
      <c r="E6554" s="209"/>
      <c r="F6554" s="209"/>
      <c r="G6554" s="209"/>
      <c r="H6554" s="209"/>
      <c r="I6554" s="211"/>
      <c r="J6554" s="209"/>
      <c r="K6554" s="209"/>
      <c r="L6554" s="209"/>
      <c r="M6554" s="209"/>
      <c r="N6554" s="212"/>
      <c r="O6554" s="212"/>
      <c r="P6554" s="209"/>
    </row>
    <row r="6555" spans="1:16">
      <c r="A6555" s="209"/>
      <c r="B6555" s="209"/>
      <c r="C6555" s="210"/>
      <c r="D6555" s="209"/>
      <c r="E6555" s="209"/>
      <c r="F6555" s="209"/>
      <c r="G6555" s="209"/>
      <c r="H6555" s="209"/>
      <c r="I6555" s="211"/>
      <c r="J6555" s="209"/>
      <c r="K6555" s="209"/>
      <c r="L6555" s="209"/>
      <c r="M6555" s="209"/>
      <c r="N6555" s="212"/>
      <c r="O6555" s="212"/>
      <c r="P6555" s="209"/>
    </row>
    <row r="6556" spans="1:16">
      <c r="A6556" s="209"/>
      <c r="B6556" s="209"/>
      <c r="C6556" s="210"/>
      <c r="D6556" s="209"/>
      <c r="E6556" s="209"/>
      <c r="F6556" s="209"/>
      <c r="G6556" s="209"/>
      <c r="H6556" s="209"/>
      <c r="I6556" s="211"/>
      <c r="J6556" s="209"/>
      <c r="K6556" s="209"/>
      <c r="L6556" s="209"/>
      <c r="M6556" s="209"/>
      <c r="N6556" s="212"/>
      <c r="O6556" s="212"/>
      <c r="P6556" s="209"/>
    </row>
    <row r="6557" spans="1:16">
      <c r="A6557" s="209"/>
      <c r="B6557" s="209"/>
      <c r="C6557" s="210"/>
      <c r="D6557" s="209"/>
      <c r="E6557" s="209"/>
      <c r="F6557" s="209"/>
      <c r="G6557" s="209"/>
      <c r="H6557" s="209"/>
      <c r="I6557" s="211"/>
      <c r="J6557" s="209"/>
      <c r="K6557" s="209"/>
      <c r="L6557" s="209"/>
      <c r="M6557" s="209"/>
      <c r="N6557" s="212"/>
      <c r="O6557" s="212"/>
      <c r="P6557" s="209"/>
    </row>
    <row r="6558" spans="1:16">
      <c r="A6558" s="209"/>
      <c r="B6558" s="209"/>
      <c r="C6558" s="210"/>
      <c r="D6558" s="209"/>
      <c r="E6558" s="209"/>
      <c r="F6558" s="209"/>
      <c r="G6558" s="209"/>
      <c r="H6558" s="209"/>
      <c r="I6558" s="211"/>
      <c r="J6558" s="209"/>
      <c r="K6558" s="209"/>
      <c r="L6558" s="209"/>
      <c r="M6558" s="209"/>
      <c r="N6558" s="212"/>
      <c r="O6558" s="212"/>
      <c r="P6558" s="209"/>
    </row>
    <row r="6559" spans="1:16" s="98" customFormat="1">
      <c r="A6559" s="209"/>
      <c r="B6559" s="209"/>
      <c r="C6559" s="210"/>
      <c r="D6559" s="209"/>
      <c r="E6559" s="209"/>
      <c r="F6559" s="209"/>
      <c r="G6559" s="209"/>
      <c r="H6559" s="209"/>
      <c r="I6559" s="211"/>
      <c r="J6559" s="209"/>
      <c r="K6559" s="209"/>
      <c r="L6559" s="209"/>
      <c r="M6559" s="209"/>
      <c r="N6559" s="212"/>
      <c r="O6559" s="212"/>
      <c r="P6559" s="209"/>
    </row>
    <row r="6560" spans="1:16" s="98" customFormat="1">
      <c r="A6560" s="209"/>
      <c r="B6560" s="209"/>
      <c r="C6560" s="210"/>
      <c r="D6560" s="209"/>
      <c r="E6560" s="209"/>
      <c r="F6560" s="209"/>
      <c r="G6560" s="209"/>
      <c r="H6560" s="209"/>
      <c r="I6560" s="211"/>
      <c r="J6560" s="209"/>
      <c r="K6560" s="209"/>
      <c r="L6560" s="209"/>
      <c r="M6560" s="209"/>
      <c r="N6560" s="212"/>
      <c r="O6560" s="212"/>
      <c r="P6560" s="209"/>
    </row>
    <row r="6561" spans="1:16" s="98" customFormat="1">
      <c r="A6561" s="209"/>
      <c r="B6561" s="209"/>
      <c r="C6561" s="356"/>
      <c r="D6561" s="356"/>
      <c r="E6561" s="356"/>
      <c r="F6561" s="247"/>
      <c r="G6561" s="247"/>
      <c r="H6561" s="247"/>
      <c r="I6561" s="250"/>
      <c r="J6561" s="247"/>
      <c r="K6561" s="247"/>
      <c r="L6561" s="247"/>
      <c r="M6561" s="247"/>
      <c r="N6561" s="357"/>
      <c r="O6561" s="357"/>
      <c r="P6561" s="357"/>
    </row>
    <row r="6562" spans="1:16" s="98" customFormat="1">
      <c r="A6562" s="209"/>
      <c r="B6562" s="209"/>
      <c r="C6562" s="210"/>
      <c r="D6562" s="209"/>
      <c r="E6562" s="209"/>
      <c r="F6562" s="209"/>
      <c r="G6562" s="209"/>
      <c r="H6562" s="209"/>
      <c r="I6562" s="211"/>
      <c r="J6562" s="209"/>
      <c r="K6562" s="209"/>
      <c r="L6562" s="209"/>
      <c r="M6562" s="209"/>
      <c r="N6562" s="212"/>
      <c r="O6562" s="212"/>
      <c r="P6562" s="209"/>
    </row>
    <row r="6563" spans="1:16" s="98" customFormat="1">
      <c r="A6563" s="209"/>
      <c r="B6563" s="209"/>
      <c r="C6563" s="210"/>
      <c r="D6563" s="209"/>
      <c r="E6563" s="209"/>
      <c r="F6563" s="209"/>
      <c r="G6563" s="209"/>
      <c r="H6563" s="209"/>
      <c r="I6563" s="211"/>
      <c r="J6563" s="209"/>
      <c r="K6563" s="209"/>
      <c r="L6563" s="209"/>
      <c r="M6563" s="209"/>
      <c r="N6563" s="212"/>
      <c r="O6563" s="212"/>
      <c r="P6563" s="209"/>
    </row>
    <row r="6564" spans="1:16" s="98" customFormat="1">
      <c r="A6564" s="209"/>
      <c r="B6564" s="209"/>
      <c r="C6564" s="210"/>
      <c r="D6564" s="209"/>
      <c r="E6564" s="209"/>
      <c r="F6564" s="209"/>
      <c r="G6564" s="209"/>
      <c r="H6564" s="209"/>
      <c r="I6564" s="211"/>
      <c r="J6564" s="209"/>
      <c r="K6564" s="209"/>
      <c r="L6564" s="209"/>
      <c r="M6564" s="209"/>
      <c r="N6564" s="212"/>
      <c r="O6564" s="212"/>
      <c r="P6564" s="209"/>
    </row>
    <row r="6565" spans="1:16" s="98" customFormat="1">
      <c r="A6565" s="209"/>
      <c r="B6565" s="209"/>
      <c r="C6565" s="210"/>
      <c r="D6565" s="209"/>
      <c r="E6565" s="209"/>
      <c r="F6565" s="209"/>
      <c r="G6565" s="209"/>
      <c r="H6565" s="209"/>
      <c r="I6565" s="211"/>
      <c r="J6565" s="209"/>
      <c r="K6565" s="209"/>
      <c r="L6565" s="209"/>
      <c r="M6565" s="209"/>
      <c r="N6565" s="212"/>
      <c r="O6565" s="212"/>
      <c r="P6565" s="209"/>
    </row>
  </sheetData>
  <sheetProtection formatCells="0" formatColumns="0" formatRows="0" insertColumns="0" insertRows="0" insertHyperlinks="0" sort="0" autoFilter="0" pivotTables="0"/>
  <protectedRanges>
    <protectedRange sqref="B9:B6551" name="Rango2"/>
    <protectedRange sqref="J9:M6551" name="Compr"/>
    <protectedRange sqref="H9:H6551" name="Rango3"/>
  </protectedRanges>
  <autoFilter ref="A8:P6550">
    <filterColumn colId="0">
      <filters>
        <filter val="597"/>
      </filters>
    </filterColumn>
  </autoFilter>
  <mergeCells count="6">
    <mergeCell ref="C6561:E6561"/>
    <mergeCell ref="N6561:P6561"/>
    <mergeCell ref="I6552:M6552"/>
    <mergeCell ref="J7:K7"/>
    <mergeCell ref="L7:M7"/>
    <mergeCell ref="N7:O7"/>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60"/>
  <sheetViews>
    <sheetView view="pageBreakPreview" zoomScaleNormal="100" zoomScaleSheetLayoutView="100" workbookViewId="0">
      <pane ySplit="9" topLeftCell="A347" activePane="bottomLeft" state="frozen"/>
      <selection activeCell="D26" sqref="D26"/>
      <selection pane="bottomLeft" activeCell="H347" sqref="H347"/>
    </sheetView>
  </sheetViews>
  <sheetFormatPr baseColWidth="10" defaultRowHeight="12.75"/>
  <cols>
    <col min="1" max="1" width="7.140625" style="87" customWidth="1"/>
    <col min="2" max="2" width="4.140625" style="87" bestFit="1" customWidth="1"/>
    <col min="3" max="3" width="15.5703125" style="144" customWidth="1"/>
    <col min="4" max="4" width="12.28515625" style="169"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5" style="153" customWidth="1"/>
    <col min="14" max="14" width="14.42578125" style="153" customWidth="1"/>
    <col min="15" max="16" width="15.85546875" style="153" bestFit="1" customWidth="1"/>
    <col min="17" max="17" width="14.5703125" style="87" customWidth="1"/>
    <col min="18" max="16384" width="11.42578125" style="83"/>
  </cols>
  <sheetData>
    <row r="1" spans="1:17" s="96" customFormat="1">
      <c r="A1" s="160" t="s">
        <v>34</v>
      </c>
      <c r="B1" s="160"/>
      <c r="C1" s="160"/>
      <c r="D1" s="166"/>
      <c r="E1" s="160"/>
      <c r="F1" s="160"/>
      <c r="G1" s="160"/>
      <c r="H1" s="160"/>
      <c r="I1" s="160"/>
      <c r="J1" s="160"/>
      <c r="K1" s="95"/>
      <c r="L1" s="95"/>
      <c r="M1" s="156"/>
      <c r="N1" s="156"/>
      <c r="O1" s="156"/>
      <c r="P1" s="156"/>
      <c r="Q1" s="95"/>
    </row>
    <row r="2" spans="1:17" s="96" customFormat="1" ht="15.75">
      <c r="A2" s="160" t="s">
        <v>733</v>
      </c>
      <c r="B2" s="160"/>
      <c r="C2" s="160"/>
      <c r="D2" s="166"/>
      <c r="E2" s="160"/>
      <c r="F2" s="160"/>
      <c r="G2" s="160"/>
      <c r="H2" s="160"/>
      <c r="I2" s="160"/>
      <c r="J2" s="160"/>
      <c r="K2" s="95"/>
      <c r="L2" s="95"/>
      <c r="M2" s="156"/>
      <c r="N2" s="156"/>
      <c r="O2" s="156"/>
      <c r="P2" s="156"/>
      <c r="Q2" s="95"/>
    </row>
    <row r="3" spans="1:17" s="96" customFormat="1">
      <c r="A3" s="160" t="s">
        <v>36</v>
      </c>
      <c r="B3" s="160"/>
      <c r="C3" s="160"/>
      <c r="D3" s="166"/>
      <c r="E3" s="160"/>
      <c r="F3" s="160"/>
      <c r="G3" s="160"/>
      <c r="H3" s="160"/>
      <c r="I3" s="160"/>
      <c r="J3" s="160"/>
      <c r="K3" s="95"/>
      <c r="L3" s="95"/>
      <c r="M3" s="156"/>
      <c r="N3" s="156"/>
      <c r="O3" s="156"/>
      <c r="P3" s="156"/>
      <c r="Q3" s="95"/>
    </row>
    <row r="4" spans="1:17" s="96" customFormat="1">
      <c r="A4" s="160" t="str">
        <f>+'CUT MN'!A4</f>
        <v>CORRESPONDIENTE AL PERIODO DE ENERO A JULIO DE 2019</v>
      </c>
      <c r="B4" s="160"/>
      <c r="C4" s="160"/>
      <c r="D4" s="166"/>
      <c r="E4" s="160"/>
      <c r="F4" s="160"/>
      <c r="G4" s="160"/>
      <c r="H4" s="160"/>
      <c r="I4" s="160"/>
      <c r="J4" s="160"/>
      <c r="K4" s="95"/>
      <c r="L4" s="95"/>
      <c r="M4" s="156"/>
      <c r="N4" s="156"/>
      <c r="O4" s="156"/>
      <c r="P4" s="156"/>
      <c r="Q4" s="95"/>
    </row>
    <row r="5" spans="1:17" s="96" customFormat="1">
      <c r="A5" s="86" t="str">
        <f>+'CUT MN'!A5</f>
        <v>ACTUALIZADO AL : 7 de agosto de 2019</v>
      </c>
      <c r="B5" s="86"/>
      <c r="C5" s="86"/>
      <c r="D5" s="167"/>
      <c r="E5" s="86"/>
      <c r="F5" s="86"/>
      <c r="G5" s="86"/>
      <c r="H5" s="86"/>
      <c r="I5" s="86"/>
      <c r="J5" s="86"/>
      <c r="K5" s="95"/>
      <c r="L5" s="95"/>
      <c r="M5" s="156"/>
      <c r="N5" s="156"/>
      <c r="O5" s="156"/>
      <c r="P5" s="156"/>
      <c r="Q5" s="95"/>
    </row>
    <row r="6" spans="1:17" s="96" customFormat="1">
      <c r="A6" s="86"/>
      <c r="B6" s="81"/>
      <c r="C6" s="81"/>
      <c r="D6" s="97"/>
      <c r="E6" s="81"/>
      <c r="F6" s="81"/>
      <c r="G6" s="81"/>
      <c r="H6" s="91"/>
      <c r="I6" s="82"/>
      <c r="J6" s="95"/>
      <c r="K6" s="95"/>
      <c r="L6" s="95"/>
      <c r="M6" s="156"/>
      <c r="N6" s="156"/>
      <c r="O6" s="156"/>
      <c r="P6" s="156"/>
      <c r="Q6" s="95"/>
    </row>
    <row r="7" spans="1:17">
      <c r="A7" s="88"/>
      <c r="B7" s="88"/>
      <c r="C7" s="143"/>
      <c r="D7" s="168"/>
      <c r="E7" s="88"/>
      <c r="F7" s="88"/>
      <c r="G7" s="88"/>
      <c r="H7" s="92"/>
      <c r="I7" s="362" t="s">
        <v>691</v>
      </c>
      <c r="J7" s="362"/>
      <c r="K7" s="362" t="s">
        <v>690</v>
      </c>
      <c r="L7" s="368"/>
      <c r="M7" s="361"/>
      <c r="N7" s="361"/>
      <c r="O7" s="367"/>
      <c r="P7" s="367"/>
      <c r="Q7" s="88"/>
    </row>
    <row r="8" spans="1:17" s="87" customFormat="1" ht="12" customHeight="1">
      <c r="A8" s="362" t="s">
        <v>692</v>
      </c>
      <c r="B8" s="362" t="s">
        <v>693</v>
      </c>
      <c r="C8" s="364" t="s">
        <v>703</v>
      </c>
      <c r="D8" s="363" t="s">
        <v>687</v>
      </c>
      <c r="E8" s="364" t="s">
        <v>686</v>
      </c>
      <c r="F8" s="364" t="s">
        <v>688</v>
      </c>
      <c r="G8" s="362" t="s">
        <v>710</v>
      </c>
      <c r="H8" s="364" t="s">
        <v>689</v>
      </c>
      <c r="I8" s="362" t="s">
        <v>695</v>
      </c>
      <c r="J8" s="362" t="s">
        <v>696</v>
      </c>
      <c r="K8" s="362" t="s">
        <v>694</v>
      </c>
      <c r="L8" s="362" t="s">
        <v>697</v>
      </c>
      <c r="M8" s="366" t="s">
        <v>700</v>
      </c>
      <c r="N8" s="366" t="s">
        <v>707</v>
      </c>
      <c r="O8" s="366" t="s">
        <v>698</v>
      </c>
      <c r="P8" s="366" t="s">
        <v>708</v>
      </c>
      <c r="Q8" s="364" t="s">
        <v>706</v>
      </c>
    </row>
    <row r="9" spans="1:17" s="87" customFormat="1">
      <c r="A9" s="362"/>
      <c r="B9" s="362"/>
      <c r="C9" s="364"/>
      <c r="D9" s="363"/>
      <c r="E9" s="364"/>
      <c r="F9" s="364"/>
      <c r="G9" s="362"/>
      <c r="H9" s="364"/>
      <c r="I9" s="362"/>
      <c r="J9" s="362"/>
      <c r="K9" s="362"/>
      <c r="L9" s="362"/>
      <c r="M9" s="366"/>
      <c r="N9" s="366"/>
      <c r="O9" s="366"/>
      <c r="P9" s="366"/>
      <c r="Q9" s="364"/>
    </row>
    <row r="10" spans="1:17" ht="51">
      <c r="A10" s="89" t="s">
        <v>556</v>
      </c>
      <c r="B10" s="89"/>
      <c r="C10" s="90" t="s">
        <v>616</v>
      </c>
      <c r="D10" s="145">
        <v>43468</v>
      </c>
      <c r="E10" s="85" t="s">
        <v>23</v>
      </c>
      <c r="F10" s="273">
        <v>18579</v>
      </c>
      <c r="G10" s="89"/>
      <c r="H10" s="93" t="s">
        <v>2329</v>
      </c>
      <c r="I10" s="89"/>
      <c r="J10" s="89"/>
      <c r="K10" s="89"/>
      <c r="L10" s="89"/>
      <c r="M10" s="152">
        <v>0</v>
      </c>
      <c r="N10" s="152">
        <v>0</v>
      </c>
      <c r="O10" s="152">
        <v>0</v>
      </c>
      <c r="P10" s="152">
        <v>0.01</v>
      </c>
      <c r="Q10" s="89" t="s">
        <v>670</v>
      </c>
    </row>
    <row r="11" spans="1:17" ht="63.75">
      <c r="A11" s="89" t="s">
        <v>557</v>
      </c>
      <c r="B11" s="89"/>
      <c r="C11" s="90" t="s">
        <v>777</v>
      </c>
      <c r="D11" s="145">
        <v>43472</v>
      </c>
      <c r="E11" s="85" t="s">
        <v>20</v>
      </c>
      <c r="F11" s="273">
        <v>11689</v>
      </c>
      <c r="G11" s="89"/>
      <c r="H11" s="93" t="s">
        <v>2330</v>
      </c>
      <c r="I11" s="89"/>
      <c r="J11" s="89"/>
      <c r="K11" s="89"/>
      <c r="L11" s="89"/>
      <c r="M11" s="152">
        <v>4947848.68</v>
      </c>
      <c r="N11" s="152">
        <v>0</v>
      </c>
      <c r="O11" s="152">
        <v>33942241.939999998</v>
      </c>
      <c r="P11" s="152">
        <v>0</v>
      </c>
      <c r="Q11" s="89" t="s">
        <v>670</v>
      </c>
    </row>
    <row r="12" spans="1:17" ht="63.75">
      <c r="A12" s="89" t="s">
        <v>557</v>
      </c>
      <c r="B12" s="89"/>
      <c r="C12" s="90" t="s">
        <v>777</v>
      </c>
      <c r="D12" s="145">
        <v>43472</v>
      </c>
      <c r="E12" s="85" t="s">
        <v>20</v>
      </c>
      <c r="F12" s="273">
        <v>11690</v>
      </c>
      <c r="G12" s="89"/>
      <c r="H12" s="93" t="s">
        <v>2331</v>
      </c>
      <c r="I12" s="89"/>
      <c r="J12" s="89"/>
      <c r="K12" s="89"/>
      <c r="L12" s="89"/>
      <c r="M12" s="152">
        <v>2874839.28</v>
      </c>
      <c r="N12" s="152">
        <v>0</v>
      </c>
      <c r="O12" s="152">
        <v>19721397.460000001</v>
      </c>
      <c r="P12" s="152">
        <v>0</v>
      </c>
      <c r="Q12" s="89" t="s">
        <v>670</v>
      </c>
    </row>
    <row r="13" spans="1:17" ht="63.75">
      <c r="A13" s="89">
        <v>81</v>
      </c>
      <c r="B13" s="89"/>
      <c r="C13" s="90" t="s">
        <v>55</v>
      </c>
      <c r="D13" s="145">
        <v>43473</v>
      </c>
      <c r="E13" s="85" t="s">
        <v>6</v>
      </c>
      <c r="F13" s="273">
        <v>1068232</v>
      </c>
      <c r="G13" s="89"/>
      <c r="H13" s="93" t="s">
        <v>2332</v>
      </c>
      <c r="I13" s="89"/>
      <c r="J13" s="89"/>
      <c r="K13" s="89"/>
      <c r="L13" s="89"/>
      <c r="M13" s="152">
        <v>0</v>
      </c>
      <c r="N13" s="152">
        <v>14990</v>
      </c>
      <c r="O13" s="152">
        <v>0</v>
      </c>
      <c r="P13" s="152">
        <v>102831.4</v>
      </c>
      <c r="Q13" s="89" t="s">
        <v>670</v>
      </c>
    </row>
    <row r="14" spans="1:17" ht="63.75">
      <c r="A14" s="89">
        <v>81</v>
      </c>
      <c r="B14" s="89"/>
      <c r="C14" s="90" t="s">
        <v>55</v>
      </c>
      <c r="D14" s="145">
        <v>43473</v>
      </c>
      <c r="E14" s="85" t="s">
        <v>6</v>
      </c>
      <c r="F14" s="273">
        <v>1068234</v>
      </c>
      <c r="G14" s="89"/>
      <c r="H14" s="93" t="s">
        <v>2332</v>
      </c>
      <c r="I14" s="89"/>
      <c r="J14" s="89"/>
      <c r="K14" s="89"/>
      <c r="L14" s="89"/>
      <c r="M14" s="152">
        <v>0</v>
      </c>
      <c r="N14" s="152">
        <v>14990</v>
      </c>
      <c r="O14" s="152">
        <v>0</v>
      </c>
      <c r="P14" s="152">
        <v>102831.4</v>
      </c>
      <c r="Q14" s="89" t="s">
        <v>670</v>
      </c>
    </row>
    <row r="15" spans="1:17" ht="63.75">
      <c r="A15" s="89">
        <v>81</v>
      </c>
      <c r="B15" s="89"/>
      <c r="C15" s="90" t="s">
        <v>55</v>
      </c>
      <c r="D15" s="145">
        <v>43473</v>
      </c>
      <c r="E15" s="85" t="s">
        <v>6</v>
      </c>
      <c r="F15" s="273">
        <v>1068249</v>
      </c>
      <c r="G15" s="89"/>
      <c r="H15" s="93" t="s">
        <v>2332</v>
      </c>
      <c r="I15" s="89"/>
      <c r="J15" s="89"/>
      <c r="K15" s="89"/>
      <c r="L15" s="89"/>
      <c r="M15" s="152">
        <v>0</v>
      </c>
      <c r="N15" s="152">
        <v>14990</v>
      </c>
      <c r="O15" s="152">
        <v>0</v>
      </c>
      <c r="P15" s="152">
        <v>102831.4</v>
      </c>
      <c r="Q15" s="89" t="s">
        <v>670</v>
      </c>
    </row>
    <row r="16" spans="1:17" ht="63.75">
      <c r="A16" s="89">
        <v>81</v>
      </c>
      <c r="B16" s="89"/>
      <c r="C16" s="90" t="s">
        <v>55</v>
      </c>
      <c r="D16" s="145">
        <v>43473</v>
      </c>
      <c r="E16" s="85" t="s">
        <v>6</v>
      </c>
      <c r="F16" s="273">
        <v>1068250</v>
      </c>
      <c r="G16" s="89"/>
      <c r="H16" s="93" t="s">
        <v>2332</v>
      </c>
      <c r="I16" s="89"/>
      <c r="J16" s="89"/>
      <c r="K16" s="89"/>
      <c r="L16" s="89"/>
      <c r="M16" s="152">
        <v>0</v>
      </c>
      <c r="N16" s="152">
        <v>14990</v>
      </c>
      <c r="O16" s="152">
        <v>0</v>
      </c>
      <c r="P16" s="152">
        <v>102831.4</v>
      </c>
      <c r="Q16" s="89" t="s">
        <v>670</v>
      </c>
    </row>
    <row r="17" spans="1:17" ht="63.75">
      <c r="A17" s="89">
        <v>81</v>
      </c>
      <c r="B17" s="89"/>
      <c r="C17" s="90" t="s">
        <v>55</v>
      </c>
      <c r="D17" s="145">
        <v>43473</v>
      </c>
      <c r="E17" s="85" t="s">
        <v>6</v>
      </c>
      <c r="F17" s="273">
        <v>1068251</v>
      </c>
      <c r="G17" s="89"/>
      <c r="H17" s="93" t="s">
        <v>2332</v>
      </c>
      <c r="I17" s="89"/>
      <c r="J17" s="89"/>
      <c r="K17" s="89"/>
      <c r="L17" s="89"/>
      <c r="M17" s="152">
        <v>0</v>
      </c>
      <c r="N17" s="152">
        <v>14990</v>
      </c>
      <c r="O17" s="152">
        <v>0</v>
      </c>
      <c r="P17" s="152">
        <v>102831.4</v>
      </c>
      <c r="Q17" s="89" t="s">
        <v>670</v>
      </c>
    </row>
    <row r="18" spans="1:17" ht="76.5">
      <c r="A18" s="89">
        <v>81</v>
      </c>
      <c r="B18" s="89"/>
      <c r="C18" s="90" t="s">
        <v>55</v>
      </c>
      <c r="D18" s="145">
        <v>43473</v>
      </c>
      <c r="E18" s="85" t="s">
        <v>6</v>
      </c>
      <c r="F18" s="273">
        <v>1068256</v>
      </c>
      <c r="G18" s="89"/>
      <c r="H18" s="93" t="s">
        <v>2333</v>
      </c>
      <c r="I18" s="89"/>
      <c r="J18" s="89"/>
      <c r="K18" s="89"/>
      <c r="L18" s="89"/>
      <c r="M18" s="152">
        <v>0</v>
      </c>
      <c r="N18" s="152">
        <v>14990</v>
      </c>
      <c r="O18" s="152">
        <v>0</v>
      </c>
      <c r="P18" s="152">
        <v>102831.4</v>
      </c>
      <c r="Q18" s="89" t="s">
        <v>670</v>
      </c>
    </row>
    <row r="19" spans="1:17" ht="63.75">
      <c r="A19" s="89">
        <v>81</v>
      </c>
      <c r="B19" s="89"/>
      <c r="C19" s="90" t="s">
        <v>55</v>
      </c>
      <c r="D19" s="145">
        <v>43473</v>
      </c>
      <c r="E19" s="85" t="s">
        <v>6</v>
      </c>
      <c r="F19" s="273">
        <v>1068252</v>
      </c>
      <c r="G19" s="89"/>
      <c r="H19" s="93" t="s">
        <v>2332</v>
      </c>
      <c r="I19" s="89"/>
      <c r="J19" s="89"/>
      <c r="K19" s="89"/>
      <c r="L19" s="89"/>
      <c r="M19" s="152">
        <v>0</v>
      </c>
      <c r="N19" s="152">
        <v>14990</v>
      </c>
      <c r="O19" s="152">
        <v>0</v>
      </c>
      <c r="P19" s="152">
        <v>102831.4</v>
      </c>
      <c r="Q19" s="89" t="s">
        <v>670</v>
      </c>
    </row>
    <row r="20" spans="1:17" ht="76.5">
      <c r="A20" s="89">
        <v>81</v>
      </c>
      <c r="B20" s="89"/>
      <c r="C20" s="90" t="s">
        <v>55</v>
      </c>
      <c r="D20" s="145">
        <v>43473</v>
      </c>
      <c r="E20" s="85" t="s">
        <v>6</v>
      </c>
      <c r="F20" s="273">
        <v>1068255</v>
      </c>
      <c r="G20" s="89"/>
      <c r="H20" s="93" t="s">
        <v>2333</v>
      </c>
      <c r="I20" s="89"/>
      <c r="J20" s="89"/>
      <c r="K20" s="89"/>
      <c r="L20" s="89"/>
      <c r="M20" s="152">
        <v>0</v>
      </c>
      <c r="N20" s="152">
        <v>14990</v>
      </c>
      <c r="O20" s="152">
        <v>0</v>
      </c>
      <c r="P20" s="152">
        <v>102831.4</v>
      </c>
      <c r="Q20" s="89" t="s">
        <v>670</v>
      </c>
    </row>
    <row r="21" spans="1:17" ht="63.75">
      <c r="A21" s="89">
        <v>81</v>
      </c>
      <c r="B21" s="89"/>
      <c r="C21" s="90" t="s">
        <v>55</v>
      </c>
      <c r="D21" s="145">
        <v>43473</v>
      </c>
      <c r="E21" s="85" t="s">
        <v>6</v>
      </c>
      <c r="F21" s="273">
        <v>1068268</v>
      </c>
      <c r="G21" s="89"/>
      <c r="H21" s="93" t="s">
        <v>2332</v>
      </c>
      <c r="I21" s="89"/>
      <c r="J21" s="89"/>
      <c r="K21" s="89"/>
      <c r="L21" s="89"/>
      <c r="M21" s="152">
        <v>0</v>
      </c>
      <c r="N21" s="152">
        <v>14990</v>
      </c>
      <c r="O21" s="152">
        <v>0</v>
      </c>
      <c r="P21" s="152">
        <v>102831.4</v>
      </c>
      <c r="Q21" s="89" t="s">
        <v>670</v>
      </c>
    </row>
    <row r="22" spans="1:17" ht="63.75">
      <c r="A22" s="89">
        <v>81</v>
      </c>
      <c r="B22" s="89"/>
      <c r="C22" s="90" t="s">
        <v>55</v>
      </c>
      <c r="D22" s="145">
        <v>43473</v>
      </c>
      <c r="E22" s="85" t="s">
        <v>6</v>
      </c>
      <c r="F22" s="273">
        <v>1068267</v>
      </c>
      <c r="G22" s="89"/>
      <c r="H22" s="93" t="s">
        <v>2332</v>
      </c>
      <c r="I22" s="89"/>
      <c r="J22" s="89"/>
      <c r="K22" s="89"/>
      <c r="L22" s="89"/>
      <c r="M22" s="152">
        <v>0</v>
      </c>
      <c r="N22" s="152">
        <v>14990</v>
      </c>
      <c r="O22" s="152">
        <v>0</v>
      </c>
      <c r="P22" s="152">
        <v>102831.4</v>
      </c>
      <c r="Q22" s="89" t="s">
        <v>670</v>
      </c>
    </row>
    <row r="23" spans="1:17" ht="63.75">
      <c r="A23" s="89">
        <v>81</v>
      </c>
      <c r="B23" s="89"/>
      <c r="C23" s="90" t="s">
        <v>55</v>
      </c>
      <c r="D23" s="145">
        <v>43473</v>
      </c>
      <c r="E23" s="85" t="s">
        <v>6</v>
      </c>
      <c r="F23" s="273">
        <v>1068262</v>
      </c>
      <c r="G23" s="89"/>
      <c r="H23" s="93" t="s">
        <v>2332</v>
      </c>
      <c r="I23" s="89"/>
      <c r="J23" s="89"/>
      <c r="K23" s="89"/>
      <c r="L23" s="89"/>
      <c r="M23" s="152">
        <v>0</v>
      </c>
      <c r="N23" s="152">
        <v>9480.26</v>
      </c>
      <c r="O23" s="152">
        <v>0</v>
      </c>
      <c r="P23" s="152">
        <v>65034.58</v>
      </c>
      <c r="Q23" s="89" t="s">
        <v>670</v>
      </c>
    </row>
    <row r="24" spans="1:17" ht="63.75">
      <c r="A24" s="89">
        <v>81</v>
      </c>
      <c r="B24" s="89"/>
      <c r="C24" s="90" t="s">
        <v>55</v>
      </c>
      <c r="D24" s="145">
        <v>43473</v>
      </c>
      <c r="E24" s="85" t="s">
        <v>6</v>
      </c>
      <c r="F24" s="273">
        <v>1068261</v>
      </c>
      <c r="G24" s="89"/>
      <c r="H24" s="93" t="s">
        <v>2332</v>
      </c>
      <c r="I24" s="89"/>
      <c r="J24" s="89"/>
      <c r="K24" s="89"/>
      <c r="L24" s="89"/>
      <c r="M24" s="152">
        <v>0</v>
      </c>
      <c r="N24" s="152">
        <v>14990</v>
      </c>
      <c r="O24" s="152">
        <v>0</v>
      </c>
      <c r="P24" s="152">
        <v>102831.4</v>
      </c>
      <c r="Q24" s="89" t="s">
        <v>670</v>
      </c>
    </row>
    <row r="25" spans="1:17" ht="63.75">
      <c r="A25" s="89">
        <v>81</v>
      </c>
      <c r="B25" s="89"/>
      <c r="C25" s="90" t="s">
        <v>55</v>
      </c>
      <c r="D25" s="145">
        <v>43473</v>
      </c>
      <c r="E25" s="85" t="s">
        <v>6</v>
      </c>
      <c r="F25" s="273">
        <v>1068259</v>
      </c>
      <c r="G25" s="89"/>
      <c r="H25" s="93" t="s">
        <v>2332</v>
      </c>
      <c r="I25" s="89"/>
      <c r="J25" s="89"/>
      <c r="K25" s="89"/>
      <c r="L25" s="89"/>
      <c r="M25" s="152">
        <v>0</v>
      </c>
      <c r="N25" s="152">
        <v>14990</v>
      </c>
      <c r="O25" s="152">
        <v>0</v>
      </c>
      <c r="P25" s="152">
        <v>102831.4</v>
      </c>
      <c r="Q25" s="89" t="s">
        <v>670</v>
      </c>
    </row>
    <row r="26" spans="1:17" ht="76.5">
      <c r="A26" s="89">
        <v>81</v>
      </c>
      <c r="B26" s="89"/>
      <c r="C26" s="90" t="s">
        <v>55</v>
      </c>
      <c r="D26" s="145">
        <v>43473</v>
      </c>
      <c r="E26" s="85" t="s">
        <v>6</v>
      </c>
      <c r="F26" s="273">
        <v>1068258</v>
      </c>
      <c r="G26" s="89"/>
      <c r="H26" s="93" t="s">
        <v>2333</v>
      </c>
      <c r="I26" s="89"/>
      <c r="J26" s="89"/>
      <c r="K26" s="89"/>
      <c r="L26" s="89"/>
      <c r="M26" s="152">
        <v>0</v>
      </c>
      <c r="N26" s="152">
        <v>14990</v>
      </c>
      <c r="O26" s="152">
        <v>0</v>
      </c>
      <c r="P26" s="152">
        <v>102831.4</v>
      </c>
      <c r="Q26" s="89" t="s">
        <v>670</v>
      </c>
    </row>
    <row r="27" spans="1:17" ht="63.75">
      <c r="A27" s="89">
        <v>81</v>
      </c>
      <c r="B27" s="89"/>
      <c r="C27" s="90" t="s">
        <v>55</v>
      </c>
      <c r="D27" s="145">
        <v>43473</v>
      </c>
      <c r="E27" s="85" t="s">
        <v>6</v>
      </c>
      <c r="F27" s="273">
        <v>1068257</v>
      </c>
      <c r="G27" s="89"/>
      <c r="H27" s="93" t="s">
        <v>2332</v>
      </c>
      <c r="I27" s="89"/>
      <c r="J27" s="89"/>
      <c r="K27" s="89"/>
      <c r="L27" s="89"/>
      <c r="M27" s="152">
        <v>0</v>
      </c>
      <c r="N27" s="152">
        <v>14990</v>
      </c>
      <c r="O27" s="152">
        <v>0</v>
      </c>
      <c r="P27" s="152">
        <v>102831.4</v>
      </c>
      <c r="Q27" s="89" t="s">
        <v>670</v>
      </c>
    </row>
    <row r="28" spans="1:17" ht="63.75">
      <c r="A28" s="89">
        <v>81</v>
      </c>
      <c r="B28" s="89"/>
      <c r="C28" s="90" t="s">
        <v>55</v>
      </c>
      <c r="D28" s="145">
        <v>43473</v>
      </c>
      <c r="E28" s="85" t="s">
        <v>6</v>
      </c>
      <c r="F28" s="273">
        <v>1068270</v>
      </c>
      <c r="G28" s="89"/>
      <c r="H28" s="93" t="s">
        <v>2332</v>
      </c>
      <c r="I28" s="89"/>
      <c r="J28" s="89"/>
      <c r="K28" s="89"/>
      <c r="L28" s="89"/>
      <c r="M28" s="152">
        <v>0</v>
      </c>
      <c r="N28" s="152">
        <v>14990</v>
      </c>
      <c r="O28" s="152">
        <v>0</v>
      </c>
      <c r="P28" s="152">
        <v>102831.4</v>
      </c>
      <c r="Q28" s="89" t="s">
        <v>670</v>
      </c>
    </row>
    <row r="29" spans="1:17" ht="63.75">
      <c r="A29" s="89">
        <v>81</v>
      </c>
      <c r="B29" s="89"/>
      <c r="C29" s="90" t="s">
        <v>55</v>
      </c>
      <c r="D29" s="145">
        <v>43473</v>
      </c>
      <c r="E29" s="85" t="s">
        <v>6</v>
      </c>
      <c r="F29" s="273">
        <v>1068333</v>
      </c>
      <c r="G29" s="89"/>
      <c r="H29" s="93" t="s">
        <v>2332</v>
      </c>
      <c r="I29" s="89"/>
      <c r="J29" s="89"/>
      <c r="K29" s="89"/>
      <c r="L29" s="89"/>
      <c r="M29" s="152">
        <v>0</v>
      </c>
      <c r="N29" s="152">
        <v>14990</v>
      </c>
      <c r="O29" s="152">
        <v>0</v>
      </c>
      <c r="P29" s="152">
        <v>102831.4</v>
      </c>
      <c r="Q29" s="89" t="s">
        <v>670</v>
      </c>
    </row>
    <row r="30" spans="1:17" ht="63.75">
      <c r="A30" s="89">
        <v>81</v>
      </c>
      <c r="B30" s="89"/>
      <c r="C30" s="90" t="s">
        <v>55</v>
      </c>
      <c r="D30" s="145">
        <v>43473</v>
      </c>
      <c r="E30" s="85" t="s">
        <v>6</v>
      </c>
      <c r="F30" s="273">
        <v>1068332</v>
      </c>
      <c r="G30" s="89"/>
      <c r="H30" s="93" t="s">
        <v>2332</v>
      </c>
      <c r="I30" s="89"/>
      <c r="J30" s="89"/>
      <c r="K30" s="89"/>
      <c r="L30" s="89"/>
      <c r="M30" s="152">
        <v>0</v>
      </c>
      <c r="N30" s="152">
        <v>14990</v>
      </c>
      <c r="O30" s="152">
        <v>0</v>
      </c>
      <c r="P30" s="152">
        <v>102831.4</v>
      </c>
      <c r="Q30" s="89" t="s">
        <v>670</v>
      </c>
    </row>
    <row r="31" spans="1:17" ht="63.75">
      <c r="A31" s="89">
        <v>81</v>
      </c>
      <c r="B31" s="89"/>
      <c r="C31" s="90" t="s">
        <v>55</v>
      </c>
      <c r="D31" s="145">
        <v>43473</v>
      </c>
      <c r="E31" s="85" t="s">
        <v>6</v>
      </c>
      <c r="F31" s="273">
        <v>1068328</v>
      </c>
      <c r="G31" s="89"/>
      <c r="H31" s="93" t="s">
        <v>2332</v>
      </c>
      <c r="I31" s="89"/>
      <c r="J31" s="89"/>
      <c r="K31" s="89"/>
      <c r="L31" s="89"/>
      <c r="M31" s="152">
        <v>0</v>
      </c>
      <c r="N31" s="152">
        <v>14990</v>
      </c>
      <c r="O31" s="152">
        <v>0</v>
      </c>
      <c r="P31" s="152">
        <v>102831.4</v>
      </c>
      <c r="Q31" s="89" t="s">
        <v>670</v>
      </c>
    </row>
    <row r="32" spans="1:17" ht="63.75">
      <c r="A32" s="89">
        <v>81</v>
      </c>
      <c r="B32" s="89"/>
      <c r="C32" s="90" t="s">
        <v>55</v>
      </c>
      <c r="D32" s="145">
        <v>43473</v>
      </c>
      <c r="E32" s="85" t="s">
        <v>6</v>
      </c>
      <c r="F32" s="273">
        <v>1068327</v>
      </c>
      <c r="G32" s="89"/>
      <c r="H32" s="93" t="s">
        <v>2332</v>
      </c>
      <c r="I32" s="89"/>
      <c r="J32" s="89"/>
      <c r="K32" s="89"/>
      <c r="L32" s="89"/>
      <c r="M32" s="152">
        <v>0</v>
      </c>
      <c r="N32" s="152">
        <v>14990</v>
      </c>
      <c r="O32" s="152">
        <v>0</v>
      </c>
      <c r="P32" s="152">
        <v>102831.4</v>
      </c>
      <c r="Q32" s="89" t="s">
        <v>670</v>
      </c>
    </row>
    <row r="33" spans="1:17" ht="63.75">
      <c r="A33" s="89">
        <v>81</v>
      </c>
      <c r="B33" s="89"/>
      <c r="C33" s="90" t="s">
        <v>55</v>
      </c>
      <c r="D33" s="145">
        <v>43473</v>
      </c>
      <c r="E33" s="85" t="s">
        <v>6</v>
      </c>
      <c r="F33" s="273">
        <v>1068325</v>
      </c>
      <c r="G33" s="89"/>
      <c r="H33" s="93" t="s">
        <v>2332</v>
      </c>
      <c r="I33" s="89"/>
      <c r="J33" s="89"/>
      <c r="K33" s="89"/>
      <c r="L33" s="89"/>
      <c r="M33" s="152">
        <v>0</v>
      </c>
      <c r="N33" s="152">
        <v>14990</v>
      </c>
      <c r="O33" s="152">
        <v>0</v>
      </c>
      <c r="P33" s="152">
        <v>102831.4</v>
      </c>
      <c r="Q33" s="89" t="s">
        <v>670</v>
      </c>
    </row>
    <row r="34" spans="1:17" ht="63.75">
      <c r="A34" s="89">
        <v>81</v>
      </c>
      <c r="B34" s="89"/>
      <c r="C34" s="90" t="s">
        <v>55</v>
      </c>
      <c r="D34" s="145">
        <v>43473</v>
      </c>
      <c r="E34" s="85" t="s">
        <v>6</v>
      </c>
      <c r="F34" s="273">
        <v>1068324</v>
      </c>
      <c r="G34" s="89"/>
      <c r="H34" s="93" t="s">
        <v>2332</v>
      </c>
      <c r="I34" s="89"/>
      <c r="J34" s="89"/>
      <c r="K34" s="89"/>
      <c r="L34" s="89"/>
      <c r="M34" s="152">
        <v>0</v>
      </c>
      <c r="N34" s="152">
        <v>14990</v>
      </c>
      <c r="O34" s="152">
        <v>0</v>
      </c>
      <c r="P34" s="152">
        <v>102831.4</v>
      </c>
      <c r="Q34" s="89" t="s">
        <v>670</v>
      </c>
    </row>
    <row r="35" spans="1:17" ht="63.75">
      <c r="A35" s="89">
        <v>81</v>
      </c>
      <c r="B35" s="89"/>
      <c r="C35" s="90" t="s">
        <v>55</v>
      </c>
      <c r="D35" s="145">
        <v>43473</v>
      </c>
      <c r="E35" s="85" t="s">
        <v>6</v>
      </c>
      <c r="F35" s="273">
        <v>1068323</v>
      </c>
      <c r="G35" s="89"/>
      <c r="H35" s="93" t="s">
        <v>2332</v>
      </c>
      <c r="I35" s="89"/>
      <c r="J35" s="89"/>
      <c r="K35" s="89"/>
      <c r="L35" s="89"/>
      <c r="M35" s="152">
        <v>0</v>
      </c>
      <c r="N35" s="152">
        <v>14990</v>
      </c>
      <c r="O35" s="152">
        <v>0</v>
      </c>
      <c r="P35" s="152">
        <v>102831.4</v>
      </c>
      <c r="Q35" s="89" t="s">
        <v>670</v>
      </c>
    </row>
    <row r="36" spans="1:17" ht="63.75">
      <c r="A36" s="89">
        <v>81</v>
      </c>
      <c r="B36" s="89"/>
      <c r="C36" s="90" t="s">
        <v>55</v>
      </c>
      <c r="D36" s="145">
        <v>43473</v>
      </c>
      <c r="E36" s="85" t="s">
        <v>6</v>
      </c>
      <c r="F36" s="273">
        <v>1068322</v>
      </c>
      <c r="G36" s="89"/>
      <c r="H36" s="93" t="s">
        <v>2332</v>
      </c>
      <c r="I36" s="89"/>
      <c r="J36" s="89"/>
      <c r="K36" s="89"/>
      <c r="L36" s="89"/>
      <c r="M36" s="152">
        <v>0</v>
      </c>
      <c r="N36" s="152">
        <v>14990</v>
      </c>
      <c r="O36" s="152">
        <v>0</v>
      </c>
      <c r="P36" s="152">
        <v>102831.4</v>
      </c>
      <c r="Q36" s="89" t="s">
        <v>670</v>
      </c>
    </row>
    <row r="37" spans="1:17" ht="63.75">
      <c r="A37" s="89">
        <v>81</v>
      </c>
      <c r="B37" s="89"/>
      <c r="C37" s="90" t="s">
        <v>55</v>
      </c>
      <c r="D37" s="145">
        <v>43473</v>
      </c>
      <c r="E37" s="85" t="s">
        <v>6</v>
      </c>
      <c r="F37" s="273">
        <v>1068271</v>
      </c>
      <c r="G37" s="89"/>
      <c r="H37" s="93" t="s">
        <v>2332</v>
      </c>
      <c r="I37" s="89"/>
      <c r="J37" s="89"/>
      <c r="K37" s="89"/>
      <c r="L37" s="89"/>
      <c r="M37" s="152">
        <v>0</v>
      </c>
      <c r="N37" s="152">
        <v>14990</v>
      </c>
      <c r="O37" s="152">
        <v>0</v>
      </c>
      <c r="P37" s="152">
        <v>102831.4</v>
      </c>
      <c r="Q37" s="89" t="s">
        <v>670</v>
      </c>
    </row>
    <row r="38" spans="1:17" ht="63.75">
      <c r="A38" s="89">
        <v>81</v>
      </c>
      <c r="B38" s="89"/>
      <c r="C38" s="90" t="s">
        <v>55</v>
      </c>
      <c r="D38" s="145">
        <v>43473</v>
      </c>
      <c r="E38" s="85" t="s">
        <v>6</v>
      </c>
      <c r="F38" s="273">
        <v>1068272</v>
      </c>
      <c r="G38" s="89"/>
      <c r="H38" s="93" t="s">
        <v>2332</v>
      </c>
      <c r="I38" s="89"/>
      <c r="J38" s="89"/>
      <c r="K38" s="89"/>
      <c r="L38" s="89"/>
      <c r="M38" s="152">
        <v>0</v>
      </c>
      <c r="N38" s="152">
        <v>14990</v>
      </c>
      <c r="O38" s="152">
        <v>0</v>
      </c>
      <c r="P38" s="152">
        <v>102831.4</v>
      </c>
      <c r="Q38" s="89" t="s">
        <v>670</v>
      </c>
    </row>
    <row r="39" spans="1:17" ht="63.75">
      <c r="A39" s="89">
        <v>81</v>
      </c>
      <c r="B39" s="89"/>
      <c r="C39" s="90" t="s">
        <v>55</v>
      </c>
      <c r="D39" s="145">
        <v>43473</v>
      </c>
      <c r="E39" s="85" t="s">
        <v>6</v>
      </c>
      <c r="F39" s="273">
        <v>1068275</v>
      </c>
      <c r="G39" s="89"/>
      <c r="H39" s="93" t="s">
        <v>2332</v>
      </c>
      <c r="I39" s="89"/>
      <c r="J39" s="89"/>
      <c r="K39" s="89"/>
      <c r="L39" s="89"/>
      <c r="M39" s="152">
        <v>0</v>
      </c>
      <c r="N39" s="152">
        <v>14990</v>
      </c>
      <c r="O39" s="152">
        <v>0</v>
      </c>
      <c r="P39" s="152">
        <v>102831.4</v>
      </c>
      <c r="Q39" s="89" t="s">
        <v>670</v>
      </c>
    </row>
    <row r="40" spans="1:17" ht="63.75">
      <c r="A40" s="89">
        <v>81</v>
      </c>
      <c r="B40" s="89"/>
      <c r="C40" s="90" t="s">
        <v>55</v>
      </c>
      <c r="D40" s="145">
        <v>43473</v>
      </c>
      <c r="E40" s="85" t="s">
        <v>6</v>
      </c>
      <c r="F40" s="273">
        <v>1068277</v>
      </c>
      <c r="G40" s="89"/>
      <c r="H40" s="93" t="s">
        <v>2332</v>
      </c>
      <c r="I40" s="89"/>
      <c r="J40" s="89"/>
      <c r="K40" s="89"/>
      <c r="L40" s="89"/>
      <c r="M40" s="152">
        <v>0</v>
      </c>
      <c r="N40" s="152">
        <v>14990</v>
      </c>
      <c r="O40" s="152">
        <v>0</v>
      </c>
      <c r="P40" s="152">
        <v>102831.4</v>
      </c>
      <c r="Q40" s="89" t="s">
        <v>670</v>
      </c>
    </row>
    <row r="41" spans="1:17" ht="63.75">
      <c r="A41" s="89">
        <v>81</v>
      </c>
      <c r="B41" s="89"/>
      <c r="C41" s="90" t="s">
        <v>55</v>
      </c>
      <c r="D41" s="145">
        <v>43473</v>
      </c>
      <c r="E41" s="85" t="s">
        <v>6</v>
      </c>
      <c r="F41" s="273">
        <v>1068278</v>
      </c>
      <c r="G41" s="89"/>
      <c r="H41" s="93" t="s">
        <v>2332</v>
      </c>
      <c r="I41" s="89"/>
      <c r="J41" s="89"/>
      <c r="K41" s="89"/>
      <c r="L41" s="89"/>
      <c r="M41" s="152">
        <v>0</v>
      </c>
      <c r="N41" s="152">
        <v>14990</v>
      </c>
      <c r="O41" s="152">
        <v>0</v>
      </c>
      <c r="P41" s="152">
        <v>102831.4</v>
      </c>
      <c r="Q41" s="89" t="s">
        <v>670</v>
      </c>
    </row>
    <row r="42" spans="1:17" ht="63.75">
      <c r="A42" s="89">
        <v>81</v>
      </c>
      <c r="B42" s="89"/>
      <c r="C42" s="90" t="s">
        <v>55</v>
      </c>
      <c r="D42" s="145">
        <v>43473</v>
      </c>
      <c r="E42" s="85" t="s">
        <v>6</v>
      </c>
      <c r="F42" s="273">
        <v>1068280</v>
      </c>
      <c r="G42" s="89"/>
      <c r="H42" s="93" t="s">
        <v>2332</v>
      </c>
      <c r="I42" s="89"/>
      <c r="J42" s="89"/>
      <c r="K42" s="89"/>
      <c r="L42" s="89"/>
      <c r="M42" s="152">
        <v>0</v>
      </c>
      <c r="N42" s="152">
        <v>14990</v>
      </c>
      <c r="O42" s="152">
        <v>0</v>
      </c>
      <c r="P42" s="152">
        <v>102831.4</v>
      </c>
      <c r="Q42" s="89" t="s">
        <v>670</v>
      </c>
    </row>
    <row r="43" spans="1:17" ht="63.75">
      <c r="A43" s="89">
        <v>81</v>
      </c>
      <c r="B43" s="89"/>
      <c r="C43" s="90" t="s">
        <v>55</v>
      </c>
      <c r="D43" s="145">
        <v>43473</v>
      </c>
      <c r="E43" s="85" t="s">
        <v>6</v>
      </c>
      <c r="F43" s="273">
        <v>1068298</v>
      </c>
      <c r="G43" s="89"/>
      <c r="H43" s="93" t="s">
        <v>2332</v>
      </c>
      <c r="I43" s="89"/>
      <c r="J43" s="89"/>
      <c r="K43" s="89"/>
      <c r="L43" s="89"/>
      <c r="M43" s="152">
        <v>0</v>
      </c>
      <c r="N43" s="152">
        <v>14990</v>
      </c>
      <c r="O43" s="152">
        <v>0</v>
      </c>
      <c r="P43" s="152">
        <v>102831.4</v>
      </c>
      <c r="Q43" s="89" t="s">
        <v>670</v>
      </c>
    </row>
    <row r="44" spans="1:17" ht="63.75">
      <c r="A44" s="89">
        <v>81</v>
      </c>
      <c r="B44" s="89"/>
      <c r="C44" s="90" t="s">
        <v>55</v>
      </c>
      <c r="D44" s="145">
        <v>43473</v>
      </c>
      <c r="E44" s="85" t="s">
        <v>6</v>
      </c>
      <c r="F44" s="273">
        <v>1068299</v>
      </c>
      <c r="G44" s="89"/>
      <c r="H44" s="93" t="s">
        <v>2332</v>
      </c>
      <c r="I44" s="89"/>
      <c r="J44" s="89"/>
      <c r="K44" s="89"/>
      <c r="L44" s="89"/>
      <c r="M44" s="152">
        <v>0</v>
      </c>
      <c r="N44" s="152">
        <v>14990</v>
      </c>
      <c r="O44" s="152">
        <v>0</v>
      </c>
      <c r="P44" s="152">
        <v>102831.4</v>
      </c>
      <c r="Q44" s="89" t="s">
        <v>670</v>
      </c>
    </row>
    <row r="45" spans="1:17" ht="63.75">
      <c r="A45" s="89">
        <v>81</v>
      </c>
      <c r="B45" s="89"/>
      <c r="C45" s="90" t="s">
        <v>55</v>
      </c>
      <c r="D45" s="145">
        <v>43473</v>
      </c>
      <c r="E45" s="85" t="s">
        <v>6</v>
      </c>
      <c r="F45" s="273">
        <v>1068301</v>
      </c>
      <c r="G45" s="89"/>
      <c r="H45" s="93" t="s">
        <v>2332</v>
      </c>
      <c r="I45" s="89"/>
      <c r="J45" s="89"/>
      <c r="K45" s="89"/>
      <c r="L45" s="89"/>
      <c r="M45" s="152">
        <v>0</v>
      </c>
      <c r="N45" s="152">
        <v>14990</v>
      </c>
      <c r="O45" s="152">
        <v>0</v>
      </c>
      <c r="P45" s="152">
        <v>102831.4</v>
      </c>
      <c r="Q45" s="89" t="s">
        <v>670</v>
      </c>
    </row>
    <row r="46" spans="1:17" ht="63.75">
      <c r="A46" s="89">
        <v>81</v>
      </c>
      <c r="B46" s="89"/>
      <c r="C46" s="90" t="s">
        <v>55</v>
      </c>
      <c r="D46" s="145">
        <v>43473</v>
      </c>
      <c r="E46" s="85" t="s">
        <v>6</v>
      </c>
      <c r="F46" s="273">
        <v>1068302</v>
      </c>
      <c r="G46" s="89"/>
      <c r="H46" s="93" t="s">
        <v>2332</v>
      </c>
      <c r="I46" s="89"/>
      <c r="J46" s="89"/>
      <c r="K46" s="89"/>
      <c r="L46" s="89"/>
      <c r="M46" s="152">
        <v>0</v>
      </c>
      <c r="N46" s="152">
        <v>14990</v>
      </c>
      <c r="O46" s="152">
        <v>0</v>
      </c>
      <c r="P46" s="152">
        <v>102831.4</v>
      </c>
      <c r="Q46" s="89" t="s">
        <v>670</v>
      </c>
    </row>
    <row r="47" spans="1:17" ht="63.75">
      <c r="A47" s="89">
        <v>81</v>
      </c>
      <c r="B47" s="89"/>
      <c r="C47" s="90" t="s">
        <v>55</v>
      </c>
      <c r="D47" s="145">
        <v>43473</v>
      </c>
      <c r="E47" s="85" t="s">
        <v>6</v>
      </c>
      <c r="F47" s="273">
        <v>1068303</v>
      </c>
      <c r="G47" s="89"/>
      <c r="H47" s="93" t="s">
        <v>2332</v>
      </c>
      <c r="I47" s="89"/>
      <c r="J47" s="89"/>
      <c r="K47" s="89"/>
      <c r="L47" s="89"/>
      <c r="M47" s="152">
        <v>0</v>
      </c>
      <c r="N47" s="152">
        <v>14990</v>
      </c>
      <c r="O47" s="152">
        <v>0</v>
      </c>
      <c r="P47" s="152">
        <v>102831.4</v>
      </c>
      <c r="Q47" s="89" t="s">
        <v>670</v>
      </c>
    </row>
    <row r="48" spans="1:17" ht="63.75">
      <c r="A48" s="89">
        <v>81</v>
      </c>
      <c r="B48" s="89"/>
      <c r="C48" s="90" t="s">
        <v>55</v>
      </c>
      <c r="D48" s="145">
        <v>43473</v>
      </c>
      <c r="E48" s="85" t="s">
        <v>6</v>
      </c>
      <c r="F48" s="273">
        <v>1068305</v>
      </c>
      <c r="G48" s="89"/>
      <c r="H48" s="93" t="s">
        <v>2332</v>
      </c>
      <c r="I48" s="89"/>
      <c r="J48" s="89"/>
      <c r="K48" s="89"/>
      <c r="L48" s="89"/>
      <c r="M48" s="152">
        <v>0</v>
      </c>
      <c r="N48" s="152">
        <v>14990</v>
      </c>
      <c r="O48" s="152">
        <v>0</v>
      </c>
      <c r="P48" s="152">
        <v>102831.4</v>
      </c>
      <c r="Q48" s="89" t="s">
        <v>670</v>
      </c>
    </row>
    <row r="49" spans="1:17" ht="63.75">
      <c r="A49" s="89">
        <v>81</v>
      </c>
      <c r="B49" s="89"/>
      <c r="C49" s="90" t="s">
        <v>55</v>
      </c>
      <c r="D49" s="145">
        <v>43473</v>
      </c>
      <c r="E49" s="85" t="s">
        <v>6</v>
      </c>
      <c r="F49" s="273">
        <v>1068321</v>
      </c>
      <c r="G49" s="89"/>
      <c r="H49" s="93" t="s">
        <v>2332</v>
      </c>
      <c r="I49" s="89"/>
      <c r="J49" s="89"/>
      <c r="K49" s="89"/>
      <c r="L49" s="89"/>
      <c r="M49" s="152">
        <v>0</v>
      </c>
      <c r="N49" s="152">
        <v>14990</v>
      </c>
      <c r="O49" s="152">
        <v>0</v>
      </c>
      <c r="P49" s="152">
        <v>102831.4</v>
      </c>
      <c r="Q49" s="89" t="s">
        <v>670</v>
      </c>
    </row>
    <row r="50" spans="1:17" ht="51">
      <c r="A50" s="89" t="s">
        <v>556</v>
      </c>
      <c r="B50" s="89"/>
      <c r="C50" s="90" t="s">
        <v>616</v>
      </c>
      <c r="D50" s="145">
        <v>43473</v>
      </c>
      <c r="E50" s="85" t="s">
        <v>23</v>
      </c>
      <c r="F50" s="273">
        <v>18591</v>
      </c>
      <c r="G50" s="89"/>
      <c r="H50" s="93" t="s">
        <v>2334</v>
      </c>
      <c r="I50" s="89"/>
      <c r="J50" s="89"/>
      <c r="K50" s="89"/>
      <c r="L50" s="89"/>
      <c r="M50" s="152">
        <v>0</v>
      </c>
      <c r="N50" s="152">
        <v>0</v>
      </c>
      <c r="O50" s="152">
        <v>0</v>
      </c>
      <c r="P50" s="152">
        <v>0.01</v>
      </c>
      <c r="Q50" s="89" t="s">
        <v>670</v>
      </c>
    </row>
    <row r="51" spans="1:17" ht="51">
      <c r="A51" s="89" t="s">
        <v>556</v>
      </c>
      <c r="B51" s="89"/>
      <c r="C51" s="90" t="s">
        <v>616</v>
      </c>
      <c r="D51" s="145">
        <v>43475</v>
      </c>
      <c r="E51" s="85" t="s">
        <v>23</v>
      </c>
      <c r="F51" s="273">
        <v>18599</v>
      </c>
      <c r="G51" s="89"/>
      <c r="H51" s="93" t="s">
        <v>2335</v>
      </c>
      <c r="I51" s="89"/>
      <c r="J51" s="89"/>
      <c r="K51" s="89"/>
      <c r="L51" s="89"/>
      <c r="M51" s="152">
        <v>0</v>
      </c>
      <c r="N51" s="152">
        <v>0</v>
      </c>
      <c r="O51" s="152">
        <v>0</v>
      </c>
      <c r="P51" s="152">
        <v>0.01</v>
      </c>
      <c r="Q51" s="89" t="s">
        <v>670</v>
      </c>
    </row>
    <row r="52" spans="1:17" ht="51">
      <c r="A52" s="89" t="s">
        <v>556</v>
      </c>
      <c r="B52" s="89"/>
      <c r="C52" s="90" t="s">
        <v>616</v>
      </c>
      <c r="D52" s="145">
        <v>43479</v>
      </c>
      <c r="E52" s="85" t="s">
        <v>23</v>
      </c>
      <c r="F52" s="273">
        <v>18607</v>
      </c>
      <c r="G52" s="89"/>
      <c r="H52" s="93" t="s">
        <v>2336</v>
      </c>
      <c r="I52" s="89"/>
      <c r="J52" s="89"/>
      <c r="K52" s="89"/>
      <c r="L52" s="89"/>
      <c r="M52" s="152">
        <v>0</v>
      </c>
      <c r="N52" s="152">
        <v>0</v>
      </c>
      <c r="O52" s="152">
        <v>0</v>
      </c>
      <c r="P52" s="152">
        <v>0.01</v>
      </c>
      <c r="Q52" s="89" t="s">
        <v>670</v>
      </c>
    </row>
    <row r="53" spans="1:17" ht="63.75">
      <c r="A53" s="89" t="s">
        <v>557</v>
      </c>
      <c r="B53" s="89"/>
      <c r="C53" s="90" t="s">
        <v>777</v>
      </c>
      <c r="D53" s="145">
        <v>43480</v>
      </c>
      <c r="E53" s="85" t="s">
        <v>20</v>
      </c>
      <c r="F53" s="273">
        <v>11674</v>
      </c>
      <c r="G53" s="89"/>
      <c r="H53" s="93" t="s">
        <v>2337</v>
      </c>
      <c r="I53" s="89"/>
      <c r="J53" s="89"/>
      <c r="K53" s="89"/>
      <c r="L53" s="89"/>
      <c r="M53" s="152">
        <v>394188.7</v>
      </c>
      <c r="N53" s="152">
        <v>0</v>
      </c>
      <c r="O53" s="152">
        <v>2704134.48</v>
      </c>
      <c r="P53" s="152">
        <v>0</v>
      </c>
      <c r="Q53" s="89" t="s">
        <v>670</v>
      </c>
    </row>
    <row r="54" spans="1:17" ht="51">
      <c r="A54" s="89" t="s">
        <v>557</v>
      </c>
      <c r="B54" s="89"/>
      <c r="C54" s="90" t="s">
        <v>777</v>
      </c>
      <c r="D54" s="145">
        <v>43480</v>
      </c>
      <c r="E54" s="85" t="s">
        <v>20</v>
      </c>
      <c r="F54" s="273">
        <v>11698</v>
      </c>
      <c r="G54" s="89"/>
      <c r="H54" s="93" t="s">
        <v>2338</v>
      </c>
      <c r="I54" s="89"/>
      <c r="J54" s="89"/>
      <c r="K54" s="89"/>
      <c r="L54" s="89"/>
      <c r="M54" s="152">
        <v>170.14</v>
      </c>
      <c r="N54" s="152">
        <v>0</v>
      </c>
      <c r="O54" s="152">
        <v>1167.1600000000001</v>
      </c>
      <c r="P54" s="152">
        <v>0</v>
      </c>
      <c r="Q54" s="89" t="s">
        <v>670</v>
      </c>
    </row>
    <row r="55" spans="1:17" ht="51">
      <c r="A55" s="89" t="s">
        <v>557</v>
      </c>
      <c r="B55" s="89"/>
      <c r="C55" s="90" t="s">
        <v>777</v>
      </c>
      <c r="D55" s="145">
        <v>43480</v>
      </c>
      <c r="E55" s="85" t="s">
        <v>20</v>
      </c>
      <c r="F55" s="273">
        <v>11702</v>
      </c>
      <c r="G55" s="89"/>
      <c r="H55" s="93" t="s">
        <v>2339</v>
      </c>
      <c r="I55" s="89"/>
      <c r="J55" s="89"/>
      <c r="K55" s="89"/>
      <c r="L55" s="89"/>
      <c r="M55" s="152">
        <v>64602.37</v>
      </c>
      <c r="N55" s="152">
        <v>0</v>
      </c>
      <c r="O55" s="152">
        <v>443172.26</v>
      </c>
      <c r="P55" s="152">
        <v>0</v>
      </c>
      <c r="Q55" s="89" t="s">
        <v>670</v>
      </c>
    </row>
    <row r="56" spans="1:17" ht="51">
      <c r="A56" s="89" t="s">
        <v>557</v>
      </c>
      <c r="B56" s="89"/>
      <c r="C56" s="90" t="s">
        <v>777</v>
      </c>
      <c r="D56" s="145">
        <v>43480</v>
      </c>
      <c r="E56" s="85" t="s">
        <v>20</v>
      </c>
      <c r="F56" s="273">
        <v>11676</v>
      </c>
      <c r="G56" s="89"/>
      <c r="H56" s="93" t="s">
        <v>2340</v>
      </c>
      <c r="I56" s="89"/>
      <c r="J56" s="89"/>
      <c r="K56" s="89"/>
      <c r="L56" s="89"/>
      <c r="M56" s="152">
        <v>833626.34</v>
      </c>
      <c r="N56" s="152">
        <v>0</v>
      </c>
      <c r="O56" s="152">
        <v>5718676.6900000004</v>
      </c>
      <c r="P56" s="152">
        <v>0</v>
      </c>
      <c r="Q56" s="89" t="s">
        <v>670</v>
      </c>
    </row>
    <row r="57" spans="1:17" ht="51">
      <c r="A57" s="89" t="s">
        <v>556</v>
      </c>
      <c r="B57" s="89"/>
      <c r="C57" s="90" t="s">
        <v>616</v>
      </c>
      <c r="D57" s="145">
        <v>43480</v>
      </c>
      <c r="E57" s="85" t="s">
        <v>23</v>
      </c>
      <c r="F57" s="273">
        <v>18611</v>
      </c>
      <c r="G57" s="89"/>
      <c r="H57" s="93" t="s">
        <v>2341</v>
      </c>
      <c r="I57" s="89"/>
      <c r="J57" s="89"/>
      <c r="K57" s="89"/>
      <c r="L57" s="89"/>
      <c r="M57" s="152">
        <v>0</v>
      </c>
      <c r="N57" s="152">
        <v>0</v>
      </c>
      <c r="O57" s="152">
        <v>0</v>
      </c>
      <c r="P57" s="152">
        <v>0.01</v>
      </c>
      <c r="Q57" s="89" t="s">
        <v>670</v>
      </c>
    </row>
    <row r="58" spans="1:17" ht="51">
      <c r="A58" s="89" t="s">
        <v>556</v>
      </c>
      <c r="B58" s="89"/>
      <c r="C58" s="90" t="s">
        <v>616</v>
      </c>
      <c r="D58" s="145">
        <v>43481</v>
      </c>
      <c r="E58" s="85" t="s">
        <v>23</v>
      </c>
      <c r="F58" s="273">
        <v>18616</v>
      </c>
      <c r="G58" s="89"/>
      <c r="H58" s="93" t="s">
        <v>2342</v>
      </c>
      <c r="I58" s="89"/>
      <c r="J58" s="89"/>
      <c r="K58" s="89"/>
      <c r="L58" s="89"/>
      <c r="M58" s="152">
        <v>0</v>
      </c>
      <c r="N58" s="152">
        <v>0</v>
      </c>
      <c r="O58" s="152">
        <v>0.02</v>
      </c>
      <c r="P58" s="152">
        <v>0</v>
      </c>
      <c r="Q58" s="89" t="s">
        <v>670</v>
      </c>
    </row>
    <row r="59" spans="1:17" ht="51">
      <c r="A59" s="89" t="s">
        <v>556</v>
      </c>
      <c r="B59" s="89"/>
      <c r="C59" s="90" t="s">
        <v>616</v>
      </c>
      <c r="D59" s="145">
        <v>43482</v>
      </c>
      <c r="E59" s="85" t="s">
        <v>23</v>
      </c>
      <c r="F59" s="273">
        <v>18620</v>
      </c>
      <c r="G59" s="89"/>
      <c r="H59" s="93" t="s">
        <v>2343</v>
      </c>
      <c r="I59" s="89"/>
      <c r="J59" s="89"/>
      <c r="K59" s="89"/>
      <c r="L59" s="89"/>
      <c r="M59" s="152">
        <v>0</v>
      </c>
      <c r="N59" s="152">
        <v>0</v>
      </c>
      <c r="O59" s="152">
        <v>0</v>
      </c>
      <c r="P59" s="152">
        <v>0.01</v>
      </c>
      <c r="Q59" s="89" t="s">
        <v>670</v>
      </c>
    </row>
    <row r="60" spans="1:17" ht="51">
      <c r="A60" s="89" t="s">
        <v>556</v>
      </c>
      <c r="B60" s="89"/>
      <c r="C60" s="90" t="s">
        <v>616</v>
      </c>
      <c r="D60" s="145">
        <v>43483</v>
      </c>
      <c r="E60" s="85" t="s">
        <v>23</v>
      </c>
      <c r="F60" s="273">
        <v>18624</v>
      </c>
      <c r="G60" s="89"/>
      <c r="H60" s="93" t="s">
        <v>2344</v>
      </c>
      <c r="I60" s="89"/>
      <c r="J60" s="89"/>
      <c r="K60" s="89"/>
      <c r="L60" s="89"/>
      <c r="M60" s="152">
        <v>0</v>
      </c>
      <c r="N60" s="152">
        <v>0</v>
      </c>
      <c r="O60" s="152">
        <v>0.01</v>
      </c>
      <c r="P60" s="152">
        <v>0</v>
      </c>
      <c r="Q60" s="89" t="s">
        <v>670</v>
      </c>
    </row>
    <row r="61" spans="1:17" ht="76.5">
      <c r="A61" s="89" t="s">
        <v>557</v>
      </c>
      <c r="B61" s="89"/>
      <c r="C61" s="90" t="s">
        <v>777</v>
      </c>
      <c r="D61" s="145">
        <v>43488</v>
      </c>
      <c r="E61" s="85" t="s">
        <v>13</v>
      </c>
      <c r="F61" s="273">
        <v>945311</v>
      </c>
      <c r="G61" s="89"/>
      <c r="H61" s="93" t="s">
        <v>2345</v>
      </c>
      <c r="I61" s="89"/>
      <c r="J61" s="89"/>
      <c r="K61" s="89"/>
      <c r="L61" s="89"/>
      <c r="M61" s="152">
        <v>95.76</v>
      </c>
      <c r="N61" s="152">
        <v>0</v>
      </c>
      <c r="O61" s="152">
        <v>656.91</v>
      </c>
      <c r="P61" s="152">
        <v>0</v>
      </c>
      <c r="Q61" s="89" t="s">
        <v>670</v>
      </c>
    </row>
    <row r="62" spans="1:17" ht="63.75">
      <c r="A62" s="89" t="s">
        <v>557</v>
      </c>
      <c r="B62" s="89"/>
      <c r="C62" s="90" t="s">
        <v>777</v>
      </c>
      <c r="D62" s="145">
        <v>43488</v>
      </c>
      <c r="E62" s="85" t="s">
        <v>13</v>
      </c>
      <c r="F62" s="273">
        <v>945305</v>
      </c>
      <c r="G62" s="89"/>
      <c r="H62" s="93" t="s">
        <v>2346</v>
      </c>
      <c r="I62" s="89"/>
      <c r="J62" s="89"/>
      <c r="K62" s="89"/>
      <c r="L62" s="89"/>
      <c r="M62" s="152">
        <v>10</v>
      </c>
      <c r="N62" s="152">
        <v>0</v>
      </c>
      <c r="O62" s="152">
        <v>68.599999999999994</v>
      </c>
      <c r="P62" s="152">
        <v>0</v>
      </c>
      <c r="Q62" s="89" t="s">
        <v>670</v>
      </c>
    </row>
    <row r="63" spans="1:17" ht="63.75">
      <c r="A63" s="89" t="s">
        <v>557</v>
      </c>
      <c r="B63" s="89"/>
      <c r="C63" s="90" t="s">
        <v>777</v>
      </c>
      <c r="D63" s="145">
        <v>43488</v>
      </c>
      <c r="E63" s="85" t="s">
        <v>13</v>
      </c>
      <c r="F63" s="273">
        <v>945306</v>
      </c>
      <c r="G63" s="89"/>
      <c r="H63" s="93" t="s">
        <v>2347</v>
      </c>
      <c r="I63" s="89"/>
      <c r="J63" s="89"/>
      <c r="K63" s="89"/>
      <c r="L63" s="89"/>
      <c r="M63" s="152">
        <v>10</v>
      </c>
      <c r="N63" s="152">
        <v>0</v>
      </c>
      <c r="O63" s="152">
        <v>68.599999999999994</v>
      </c>
      <c r="P63" s="152">
        <v>0</v>
      </c>
      <c r="Q63" s="89" t="s">
        <v>670</v>
      </c>
    </row>
    <row r="64" spans="1:17" ht="63.75">
      <c r="A64" s="89" t="s">
        <v>557</v>
      </c>
      <c r="B64" s="89"/>
      <c r="C64" s="90" t="s">
        <v>777</v>
      </c>
      <c r="D64" s="145">
        <v>43488</v>
      </c>
      <c r="E64" s="85" t="s">
        <v>13</v>
      </c>
      <c r="F64" s="273">
        <v>945307</v>
      </c>
      <c r="G64" s="89"/>
      <c r="H64" s="93" t="s">
        <v>2348</v>
      </c>
      <c r="I64" s="89"/>
      <c r="J64" s="89"/>
      <c r="K64" s="89"/>
      <c r="L64" s="89"/>
      <c r="M64" s="152">
        <v>10</v>
      </c>
      <c r="N64" s="152">
        <v>0</v>
      </c>
      <c r="O64" s="152">
        <v>68.599999999999994</v>
      </c>
      <c r="P64" s="152">
        <v>0</v>
      </c>
      <c r="Q64" s="89" t="s">
        <v>670</v>
      </c>
    </row>
    <row r="65" spans="1:17" ht="51">
      <c r="A65" s="89" t="s">
        <v>556</v>
      </c>
      <c r="B65" s="89"/>
      <c r="C65" s="90" t="s">
        <v>616</v>
      </c>
      <c r="D65" s="145">
        <v>43489</v>
      </c>
      <c r="E65" s="85" t="s">
        <v>23</v>
      </c>
      <c r="F65" s="273">
        <v>18637</v>
      </c>
      <c r="G65" s="89"/>
      <c r="H65" s="93" t="s">
        <v>2350</v>
      </c>
      <c r="I65" s="89"/>
      <c r="J65" s="89"/>
      <c r="K65" s="89"/>
      <c r="L65" s="89"/>
      <c r="M65" s="152">
        <v>0</v>
      </c>
      <c r="N65" s="152">
        <v>0</v>
      </c>
      <c r="O65" s="152">
        <v>0.01</v>
      </c>
      <c r="P65" s="152">
        <v>0</v>
      </c>
      <c r="Q65" s="89" t="s">
        <v>670</v>
      </c>
    </row>
    <row r="66" spans="1:17" ht="51">
      <c r="A66" s="89" t="s">
        <v>556</v>
      </c>
      <c r="B66" s="89"/>
      <c r="C66" s="90" t="s">
        <v>616</v>
      </c>
      <c r="D66" s="145">
        <v>43490</v>
      </c>
      <c r="E66" s="85" t="s">
        <v>23</v>
      </c>
      <c r="F66" s="273">
        <v>18641</v>
      </c>
      <c r="G66" s="89"/>
      <c r="H66" s="93" t="s">
        <v>2351</v>
      </c>
      <c r="I66" s="89"/>
      <c r="J66" s="89"/>
      <c r="K66" s="89"/>
      <c r="L66" s="89"/>
      <c r="M66" s="152">
        <v>0</v>
      </c>
      <c r="N66" s="152">
        <v>0</v>
      </c>
      <c r="O66" s="152">
        <v>0.01</v>
      </c>
      <c r="P66" s="152">
        <v>0</v>
      </c>
      <c r="Q66" s="89" t="s">
        <v>670</v>
      </c>
    </row>
    <row r="67" spans="1:17" ht="51">
      <c r="A67" s="89" t="s">
        <v>556</v>
      </c>
      <c r="B67" s="89"/>
      <c r="C67" s="90" t="s">
        <v>616</v>
      </c>
      <c r="D67" s="145">
        <v>43493</v>
      </c>
      <c r="E67" s="85" t="s">
        <v>23</v>
      </c>
      <c r="F67" s="273">
        <v>18645</v>
      </c>
      <c r="G67" s="89"/>
      <c r="H67" s="93" t="s">
        <v>2352</v>
      </c>
      <c r="I67" s="89"/>
      <c r="J67" s="89"/>
      <c r="K67" s="89"/>
      <c r="L67" s="89"/>
      <c r="M67" s="152">
        <v>0</v>
      </c>
      <c r="N67" s="152">
        <v>0</v>
      </c>
      <c r="O67" s="152">
        <v>0</v>
      </c>
      <c r="P67" s="152">
        <v>0.01</v>
      </c>
      <c r="Q67" s="89" t="s">
        <v>670</v>
      </c>
    </row>
    <row r="68" spans="1:17" ht="63.75">
      <c r="A68" s="89">
        <v>287</v>
      </c>
      <c r="B68" s="89"/>
      <c r="C68" s="90" t="s">
        <v>126</v>
      </c>
      <c r="D68" s="145">
        <v>43494</v>
      </c>
      <c r="E68" s="85" t="s">
        <v>6</v>
      </c>
      <c r="F68" s="273">
        <v>950852</v>
      </c>
      <c r="G68" s="89"/>
      <c r="H68" s="93" t="s">
        <v>2353</v>
      </c>
      <c r="I68" s="89"/>
      <c r="J68" s="89"/>
      <c r="K68" s="89"/>
      <c r="L68" s="89"/>
      <c r="M68" s="152">
        <v>0</v>
      </c>
      <c r="N68" s="152">
        <v>683140</v>
      </c>
      <c r="O68" s="152">
        <v>0</v>
      </c>
      <c r="P68" s="152">
        <v>4686340.4000000004</v>
      </c>
      <c r="Q68" s="89" t="s">
        <v>670</v>
      </c>
    </row>
    <row r="69" spans="1:17" ht="51">
      <c r="A69" s="89" t="s">
        <v>556</v>
      </c>
      <c r="B69" s="89"/>
      <c r="C69" s="90" t="s">
        <v>616</v>
      </c>
      <c r="D69" s="145">
        <v>43494</v>
      </c>
      <c r="E69" s="85" t="s">
        <v>23</v>
      </c>
      <c r="F69" s="273">
        <v>18649</v>
      </c>
      <c r="G69" s="89"/>
      <c r="H69" s="93" t="s">
        <v>2354</v>
      </c>
      <c r="I69" s="89"/>
      <c r="J69" s="89"/>
      <c r="K69" s="89"/>
      <c r="L69" s="89"/>
      <c r="M69" s="152">
        <v>0</v>
      </c>
      <c r="N69" s="152">
        <v>0</v>
      </c>
      <c r="O69" s="152">
        <v>0</v>
      </c>
      <c r="P69" s="152">
        <v>0.01</v>
      </c>
      <c r="Q69" s="89" t="s">
        <v>670</v>
      </c>
    </row>
    <row r="70" spans="1:17" ht="51">
      <c r="A70" s="89" t="s">
        <v>556</v>
      </c>
      <c r="B70" s="89"/>
      <c r="C70" s="90" t="s">
        <v>616</v>
      </c>
      <c r="D70" s="145">
        <v>43495</v>
      </c>
      <c r="E70" s="85" t="s">
        <v>23</v>
      </c>
      <c r="F70" s="273">
        <v>18653</v>
      </c>
      <c r="G70" s="89"/>
      <c r="H70" s="93" t="s">
        <v>2355</v>
      </c>
      <c r="I70" s="89"/>
      <c r="J70" s="89"/>
      <c r="K70" s="89"/>
      <c r="L70" s="89"/>
      <c r="M70" s="152">
        <v>0</v>
      </c>
      <c r="N70" s="152">
        <v>0</v>
      </c>
      <c r="O70" s="152">
        <v>0.01</v>
      </c>
      <c r="P70" s="152">
        <v>0</v>
      </c>
      <c r="Q70" s="89" t="s">
        <v>670</v>
      </c>
    </row>
    <row r="71" spans="1:17" ht="63.75">
      <c r="A71" s="89" t="s">
        <v>557</v>
      </c>
      <c r="B71" s="89"/>
      <c r="C71" s="90" t="s">
        <v>777</v>
      </c>
      <c r="D71" s="145">
        <v>43497</v>
      </c>
      <c r="E71" s="85" t="s">
        <v>671</v>
      </c>
      <c r="F71" s="273">
        <v>183531</v>
      </c>
      <c r="G71" s="89"/>
      <c r="H71" s="93" t="s">
        <v>3541</v>
      </c>
      <c r="I71" s="89"/>
      <c r="J71" s="89"/>
      <c r="K71" s="89"/>
      <c r="L71" s="89"/>
      <c r="M71" s="152">
        <v>0</v>
      </c>
      <c r="N71" s="152">
        <v>8658000</v>
      </c>
      <c r="O71" s="152">
        <v>0</v>
      </c>
      <c r="P71" s="152">
        <v>59393880</v>
      </c>
      <c r="Q71" s="89" t="s">
        <v>670</v>
      </c>
    </row>
    <row r="72" spans="1:17" ht="51">
      <c r="A72" s="89" t="s">
        <v>556</v>
      </c>
      <c r="B72" s="89"/>
      <c r="C72" s="90" t="s">
        <v>616</v>
      </c>
      <c r="D72" s="145">
        <v>43497</v>
      </c>
      <c r="E72" s="85" t="s">
        <v>23</v>
      </c>
      <c r="F72" s="273">
        <v>18661</v>
      </c>
      <c r="G72" s="89"/>
      <c r="H72" s="93" t="s">
        <v>3542</v>
      </c>
      <c r="I72" s="89"/>
      <c r="J72" s="89"/>
      <c r="K72" s="89"/>
      <c r="L72" s="89"/>
      <c r="M72" s="152">
        <v>0</v>
      </c>
      <c r="N72" s="152">
        <v>0</v>
      </c>
      <c r="O72" s="152">
        <v>0.01</v>
      </c>
      <c r="P72" s="152">
        <v>0</v>
      </c>
      <c r="Q72" s="89" t="s">
        <v>670</v>
      </c>
    </row>
    <row r="73" spans="1:17" ht="63.75">
      <c r="A73" s="89" t="s">
        <v>557</v>
      </c>
      <c r="B73" s="89"/>
      <c r="C73" s="90" t="s">
        <v>777</v>
      </c>
      <c r="D73" s="145">
        <v>43500</v>
      </c>
      <c r="E73" s="85" t="s">
        <v>20</v>
      </c>
      <c r="F73" s="273">
        <v>11839</v>
      </c>
      <c r="G73" s="89"/>
      <c r="H73" s="93" t="s">
        <v>3543</v>
      </c>
      <c r="I73" s="89"/>
      <c r="J73" s="89"/>
      <c r="K73" s="89"/>
      <c r="L73" s="89"/>
      <c r="M73" s="152">
        <v>948393.43</v>
      </c>
      <c r="N73" s="152">
        <v>0</v>
      </c>
      <c r="O73" s="152">
        <v>6505978.9299999997</v>
      </c>
      <c r="P73" s="152">
        <v>0</v>
      </c>
      <c r="Q73" s="89" t="s">
        <v>670</v>
      </c>
    </row>
    <row r="74" spans="1:17" ht="76.5">
      <c r="A74" s="89">
        <v>514</v>
      </c>
      <c r="B74" s="89"/>
      <c r="C74" s="90" t="s">
        <v>172</v>
      </c>
      <c r="D74" s="145">
        <v>43500</v>
      </c>
      <c r="E74" s="85" t="s">
        <v>11</v>
      </c>
      <c r="F74" s="273">
        <v>955826</v>
      </c>
      <c r="G74" s="89"/>
      <c r="H74" s="93" t="s">
        <v>3544</v>
      </c>
      <c r="I74" s="89"/>
      <c r="J74" s="89"/>
      <c r="K74" s="89"/>
      <c r="L74" s="89"/>
      <c r="M74" s="152">
        <v>7.29</v>
      </c>
      <c r="N74" s="152">
        <v>0</v>
      </c>
      <c r="O74" s="152">
        <v>50.01</v>
      </c>
      <c r="P74" s="152">
        <v>0</v>
      </c>
      <c r="Q74" s="89" t="s">
        <v>670</v>
      </c>
    </row>
    <row r="75" spans="1:17" ht="51">
      <c r="A75" s="89" t="s">
        <v>556</v>
      </c>
      <c r="B75" s="89"/>
      <c r="C75" s="90" t="s">
        <v>616</v>
      </c>
      <c r="D75" s="145">
        <v>43501</v>
      </c>
      <c r="E75" s="85" t="s">
        <v>23</v>
      </c>
      <c r="F75" s="273">
        <v>18668</v>
      </c>
      <c r="G75" s="89"/>
      <c r="H75" s="93" t="s">
        <v>3545</v>
      </c>
      <c r="I75" s="89"/>
      <c r="J75" s="89"/>
      <c r="K75" s="89"/>
      <c r="L75" s="89"/>
      <c r="M75" s="152">
        <v>0</v>
      </c>
      <c r="N75" s="152">
        <v>0</v>
      </c>
      <c r="O75" s="152">
        <v>0</v>
      </c>
      <c r="P75" s="152">
        <v>0.02</v>
      </c>
      <c r="Q75" s="89" t="s">
        <v>670</v>
      </c>
    </row>
    <row r="76" spans="1:17" ht="51">
      <c r="A76" s="89" t="s">
        <v>556</v>
      </c>
      <c r="B76" s="89"/>
      <c r="C76" s="90" t="s">
        <v>616</v>
      </c>
      <c r="D76" s="145">
        <v>43502</v>
      </c>
      <c r="E76" s="85" t="s">
        <v>23</v>
      </c>
      <c r="F76" s="273">
        <v>18672</v>
      </c>
      <c r="G76" s="89"/>
      <c r="H76" s="93" t="s">
        <v>3546</v>
      </c>
      <c r="I76" s="89"/>
      <c r="J76" s="89"/>
      <c r="K76" s="89"/>
      <c r="L76" s="89"/>
      <c r="M76" s="152">
        <v>0</v>
      </c>
      <c r="N76" s="152">
        <v>0</v>
      </c>
      <c r="O76" s="152">
        <v>0</v>
      </c>
      <c r="P76" s="152">
        <v>0.01</v>
      </c>
      <c r="Q76" s="89" t="s">
        <v>670</v>
      </c>
    </row>
    <row r="77" spans="1:17" ht="76.5">
      <c r="A77" s="89" t="s">
        <v>556</v>
      </c>
      <c r="B77" s="89"/>
      <c r="C77" s="90" t="s">
        <v>616</v>
      </c>
      <c r="D77" s="145">
        <v>43503</v>
      </c>
      <c r="E77" s="85" t="s">
        <v>671</v>
      </c>
      <c r="F77" s="273">
        <v>191626</v>
      </c>
      <c r="G77" s="89"/>
      <c r="H77" s="93" t="s">
        <v>3547</v>
      </c>
      <c r="I77" s="89"/>
      <c r="J77" s="89"/>
      <c r="K77" s="89"/>
      <c r="L77" s="89"/>
      <c r="M77" s="152">
        <v>0</v>
      </c>
      <c r="N77" s="152">
        <v>1268</v>
      </c>
      <c r="O77" s="152">
        <v>0</v>
      </c>
      <c r="P77" s="152">
        <v>8698.48</v>
      </c>
      <c r="Q77" s="89" t="s">
        <v>670</v>
      </c>
    </row>
    <row r="78" spans="1:17" ht="63.75">
      <c r="A78" s="89" t="s">
        <v>557</v>
      </c>
      <c r="B78" s="89"/>
      <c r="C78" s="90" t="s">
        <v>777</v>
      </c>
      <c r="D78" s="145">
        <v>43504</v>
      </c>
      <c r="E78" s="85" t="s">
        <v>6</v>
      </c>
      <c r="F78" s="273">
        <v>959858</v>
      </c>
      <c r="G78" s="89"/>
      <c r="H78" s="93" t="s">
        <v>3549</v>
      </c>
      <c r="I78" s="89"/>
      <c r="J78" s="89"/>
      <c r="K78" s="89"/>
      <c r="L78" s="89"/>
      <c r="M78" s="152">
        <v>0</v>
      </c>
      <c r="N78" s="152">
        <v>157616.81</v>
      </c>
      <c r="O78" s="152">
        <v>0</v>
      </c>
      <c r="P78" s="152">
        <v>1081251.32</v>
      </c>
      <c r="Q78" s="89" t="s">
        <v>670</v>
      </c>
    </row>
    <row r="79" spans="1:17" ht="51">
      <c r="A79" s="89" t="s">
        <v>556</v>
      </c>
      <c r="B79" s="89"/>
      <c r="C79" s="90" t="s">
        <v>616</v>
      </c>
      <c r="D79" s="145">
        <v>43504</v>
      </c>
      <c r="E79" s="85" t="s">
        <v>23</v>
      </c>
      <c r="F79" s="273">
        <v>18680</v>
      </c>
      <c r="G79" s="89"/>
      <c r="H79" s="93" t="s">
        <v>3550</v>
      </c>
      <c r="I79" s="89"/>
      <c r="J79" s="89"/>
      <c r="K79" s="89"/>
      <c r="L79" s="89"/>
      <c r="M79" s="152">
        <v>0</v>
      </c>
      <c r="N79" s="152">
        <v>0</v>
      </c>
      <c r="O79" s="152">
        <v>0</v>
      </c>
      <c r="P79" s="152">
        <v>0.01</v>
      </c>
      <c r="Q79" s="89" t="s">
        <v>670</v>
      </c>
    </row>
    <row r="80" spans="1:17" ht="63.75">
      <c r="A80" s="89">
        <v>514</v>
      </c>
      <c r="B80" s="89"/>
      <c r="C80" s="90" t="s">
        <v>172</v>
      </c>
      <c r="D80" s="145">
        <v>43507</v>
      </c>
      <c r="E80" s="85" t="s">
        <v>11</v>
      </c>
      <c r="F80" s="273">
        <v>947050</v>
      </c>
      <c r="G80" s="89"/>
      <c r="H80" s="93" t="s">
        <v>3551</v>
      </c>
      <c r="I80" s="89"/>
      <c r="J80" s="89"/>
      <c r="K80" s="89"/>
      <c r="L80" s="89"/>
      <c r="M80" s="152">
        <v>7.29</v>
      </c>
      <c r="N80" s="152">
        <v>0</v>
      </c>
      <c r="O80" s="152">
        <v>50.01</v>
      </c>
      <c r="P80" s="152">
        <v>0</v>
      </c>
      <c r="Q80" s="89" t="s">
        <v>670</v>
      </c>
    </row>
    <row r="81" spans="1:17" ht="63.75">
      <c r="A81" s="89">
        <v>514</v>
      </c>
      <c r="B81" s="89"/>
      <c r="C81" s="90" t="s">
        <v>172</v>
      </c>
      <c r="D81" s="145">
        <v>43507</v>
      </c>
      <c r="E81" s="85" t="s">
        <v>11</v>
      </c>
      <c r="F81" s="273">
        <v>947051</v>
      </c>
      <c r="G81" s="89"/>
      <c r="H81" s="93" t="s">
        <v>3552</v>
      </c>
      <c r="I81" s="89"/>
      <c r="J81" s="89"/>
      <c r="K81" s="89"/>
      <c r="L81" s="89"/>
      <c r="M81" s="152">
        <v>7.29</v>
      </c>
      <c r="N81" s="152">
        <v>0</v>
      </c>
      <c r="O81" s="152">
        <v>50.01</v>
      </c>
      <c r="P81" s="152">
        <v>0</v>
      </c>
      <c r="Q81" s="89" t="s">
        <v>670</v>
      </c>
    </row>
    <row r="82" spans="1:17" ht="51">
      <c r="A82" s="89" t="s">
        <v>556</v>
      </c>
      <c r="B82" s="89"/>
      <c r="C82" s="90" t="s">
        <v>616</v>
      </c>
      <c r="D82" s="145">
        <v>43507</v>
      </c>
      <c r="E82" s="85" t="s">
        <v>23</v>
      </c>
      <c r="F82" s="273">
        <v>18684</v>
      </c>
      <c r="G82" s="89"/>
      <c r="H82" s="93" t="s">
        <v>3553</v>
      </c>
      <c r="I82" s="89"/>
      <c r="J82" s="89"/>
      <c r="K82" s="89"/>
      <c r="L82" s="89"/>
      <c r="M82" s="152">
        <v>0</v>
      </c>
      <c r="N82" s="152">
        <v>0</v>
      </c>
      <c r="O82" s="152">
        <v>0.03</v>
      </c>
      <c r="P82" s="152">
        <v>0</v>
      </c>
      <c r="Q82" s="89" t="s">
        <v>670</v>
      </c>
    </row>
    <row r="83" spans="1:17" ht="51">
      <c r="A83" s="89" t="s">
        <v>556</v>
      </c>
      <c r="B83" s="89"/>
      <c r="C83" s="90" t="s">
        <v>616</v>
      </c>
      <c r="D83" s="145">
        <v>43508</v>
      </c>
      <c r="E83" s="85" t="s">
        <v>23</v>
      </c>
      <c r="F83" s="273">
        <v>18688</v>
      </c>
      <c r="G83" s="89"/>
      <c r="H83" s="93" t="s">
        <v>3554</v>
      </c>
      <c r="I83" s="89"/>
      <c r="J83" s="89"/>
      <c r="K83" s="89"/>
      <c r="L83" s="89"/>
      <c r="M83" s="152">
        <v>0</v>
      </c>
      <c r="N83" s="152">
        <v>0</v>
      </c>
      <c r="O83" s="152">
        <v>0</v>
      </c>
      <c r="P83" s="152">
        <v>0.02</v>
      </c>
      <c r="Q83" s="89" t="s">
        <v>670</v>
      </c>
    </row>
    <row r="84" spans="1:17" ht="51">
      <c r="A84" s="89" t="s">
        <v>556</v>
      </c>
      <c r="B84" s="89"/>
      <c r="C84" s="90" t="s">
        <v>616</v>
      </c>
      <c r="D84" s="145">
        <v>43509</v>
      </c>
      <c r="E84" s="85" t="s">
        <v>23</v>
      </c>
      <c r="F84" s="273">
        <v>18693</v>
      </c>
      <c r="G84" s="89"/>
      <c r="H84" s="93" t="s">
        <v>3555</v>
      </c>
      <c r="I84" s="89"/>
      <c r="J84" s="89"/>
      <c r="K84" s="89"/>
      <c r="L84" s="89"/>
      <c r="M84" s="152">
        <v>0</v>
      </c>
      <c r="N84" s="152">
        <v>0</v>
      </c>
      <c r="O84" s="152">
        <v>0</v>
      </c>
      <c r="P84" s="152">
        <v>0.01</v>
      </c>
      <c r="Q84" s="89" t="s">
        <v>670</v>
      </c>
    </row>
    <row r="85" spans="1:17" ht="51">
      <c r="A85" s="89" t="s">
        <v>556</v>
      </c>
      <c r="B85" s="89"/>
      <c r="C85" s="90" t="s">
        <v>616</v>
      </c>
      <c r="D85" s="145">
        <v>43510</v>
      </c>
      <c r="E85" s="85" t="s">
        <v>23</v>
      </c>
      <c r="F85" s="273">
        <v>18697</v>
      </c>
      <c r="G85" s="89"/>
      <c r="H85" s="93" t="s">
        <v>3556</v>
      </c>
      <c r="I85" s="89"/>
      <c r="J85" s="89"/>
      <c r="K85" s="89"/>
      <c r="L85" s="89"/>
      <c r="M85" s="152">
        <v>0</v>
      </c>
      <c r="N85" s="152">
        <v>0</v>
      </c>
      <c r="O85" s="152">
        <v>0</v>
      </c>
      <c r="P85" s="152">
        <v>0.01</v>
      </c>
      <c r="Q85" s="89" t="s">
        <v>670</v>
      </c>
    </row>
    <row r="86" spans="1:17" ht="51">
      <c r="A86" s="89" t="s">
        <v>557</v>
      </c>
      <c r="B86" s="89"/>
      <c r="C86" s="90" t="s">
        <v>777</v>
      </c>
      <c r="D86" s="145">
        <v>43511</v>
      </c>
      <c r="E86" s="85" t="s">
        <v>20</v>
      </c>
      <c r="F86" s="273">
        <v>11864</v>
      </c>
      <c r="G86" s="89"/>
      <c r="H86" s="93" t="s">
        <v>3557</v>
      </c>
      <c r="I86" s="89"/>
      <c r="J86" s="89"/>
      <c r="K86" s="89"/>
      <c r="L86" s="89"/>
      <c r="M86" s="152">
        <v>4575.97</v>
      </c>
      <c r="N86" s="152">
        <v>0</v>
      </c>
      <c r="O86" s="152">
        <v>31391.15</v>
      </c>
      <c r="P86" s="152">
        <v>0</v>
      </c>
      <c r="Q86" s="89" t="s">
        <v>670</v>
      </c>
    </row>
    <row r="87" spans="1:17" ht="63.75">
      <c r="A87" s="89" t="s">
        <v>557</v>
      </c>
      <c r="B87" s="89"/>
      <c r="C87" s="90" t="s">
        <v>777</v>
      </c>
      <c r="D87" s="145">
        <v>43511</v>
      </c>
      <c r="E87" s="85" t="s">
        <v>20</v>
      </c>
      <c r="F87" s="273">
        <v>11863</v>
      </c>
      <c r="G87" s="89"/>
      <c r="H87" s="93" t="s">
        <v>3558</v>
      </c>
      <c r="I87" s="89"/>
      <c r="J87" s="89"/>
      <c r="K87" s="89"/>
      <c r="L87" s="89"/>
      <c r="M87" s="152">
        <v>334740.01</v>
      </c>
      <c r="N87" s="152">
        <v>0</v>
      </c>
      <c r="O87" s="152">
        <v>2296316.4700000002</v>
      </c>
      <c r="P87" s="152">
        <v>0</v>
      </c>
      <c r="Q87" s="89" t="s">
        <v>670</v>
      </c>
    </row>
    <row r="88" spans="1:17" ht="102">
      <c r="A88" s="89">
        <v>16</v>
      </c>
      <c r="B88" s="89"/>
      <c r="C88" s="90" t="s">
        <v>43</v>
      </c>
      <c r="D88" s="145">
        <v>43511</v>
      </c>
      <c r="E88" s="85" t="s">
        <v>6</v>
      </c>
      <c r="F88" s="273">
        <v>947319</v>
      </c>
      <c r="G88" s="89"/>
      <c r="H88" s="93" t="s">
        <v>3559</v>
      </c>
      <c r="I88" s="89"/>
      <c r="J88" s="89"/>
      <c r="K88" s="89"/>
      <c r="L88" s="89"/>
      <c r="M88" s="152">
        <v>0</v>
      </c>
      <c r="N88" s="152">
        <v>70219.5</v>
      </c>
      <c r="O88" s="152">
        <v>0</v>
      </c>
      <c r="P88" s="152">
        <v>481705.77</v>
      </c>
      <c r="Q88" s="89" t="s">
        <v>670</v>
      </c>
    </row>
    <row r="89" spans="1:17" ht="51">
      <c r="A89" s="89" t="s">
        <v>556</v>
      </c>
      <c r="B89" s="89"/>
      <c r="C89" s="90" t="s">
        <v>616</v>
      </c>
      <c r="D89" s="145">
        <v>43514</v>
      </c>
      <c r="E89" s="85" t="s">
        <v>23</v>
      </c>
      <c r="F89" s="273">
        <v>18705</v>
      </c>
      <c r="G89" s="89"/>
      <c r="H89" s="93" t="s">
        <v>3560</v>
      </c>
      <c r="I89" s="89"/>
      <c r="J89" s="89"/>
      <c r="K89" s="89"/>
      <c r="L89" s="89"/>
      <c r="M89" s="152">
        <v>0</v>
      </c>
      <c r="N89" s="152">
        <v>0</v>
      </c>
      <c r="O89" s="152">
        <v>0.01</v>
      </c>
      <c r="P89" s="152">
        <v>0</v>
      </c>
      <c r="Q89" s="89" t="s">
        <v>670</v>
      </c>
    </row>
    <row r="90" spans="1:17" ht="63.75">
      <c r="A90" s="89" t="s">
        <v>557</v>
      </c>
      <c r="B90" s="89"/>
      <c r="C90" s="90" t="s">
        <v>777</v>
      </c>
      <c r="D90" s="145">
        <v>43516</v>
      </c>
      <c r="E90" s="85" t="s">
        <v>13</v>
      </c>
      <c r="F90" s="273">
        <v>947470</v>
      </c>
      <c r="G90" s="89"/>
      <c r="H90" s="93" t="s">
        <v>3561</v>
      </c>
      <c r="I90" s="89"/>
      <c r="J90" s="89"/>
      <c r="K90" s="89"/>
      <c r="L90" s="89"/>
      <c r="M90" s="152">
        <v>20</v>
      </c>
      <c r="N90" s="152">
        <v>0</v>
      </c>
      <c r="O90" s="152">
        <v>137.19999999999999</v>
      </c>
      <c r="P90" s="152">
        <v>0</v>
      </c>
      <c r="Q90" s="89" t="s">
        <v>670</v>
      </c>
    </row>
    <row r="91" spans="1:17" ht="63.75">
      <c r="A91" s="89" t="s">
        <v>557</v>
      </c>
      <c r="B91" s="89"/>
      <c r="C91" s="90" t="s">
        <v>777</v>
      </c>
      <c r="D91" s="145">
        <v>43516</v>
      </c>
      <c r="E91" s="85" t="s">
        <v>13</v>
      </c>
      <c r="F91" s="273">
        <v>947473</v>
      </c>
      <c r="G91" s="89"/>
      <c r="H91" s="93" t="s">
        <v>3562</v>
      </c>
      <c r="I91" s="89"/>
      <c r="J91" s="89"/>
      <c r="K91" s="89"/>
      <c r="L91" s="89"/>
      <c r="M91" s="152">
        <v>22.59</v>
      </c>
      <c r="N91" s="152">
        <v>0</v>
      </c>
      <c r="O91" s="152">
        <v>154.97</v>
      </c>
      <c r="P91" s="152">
        <v>0</v>
      </c>
      <c r="Q91" s="89" t="s">
        <v>670</v>
      </c>
    </row>
    <row r="92" spans="1:17" ht="63.75">
      <c r="A92" s="89" t="s">
        <v>557</v>
      </c>
      <c r="B92" s="89"/>
      <c r="C92" s="90" t="s">
        <v>777</v>
      </c>
      <c r="D92" s="145">
        <v>43516</v>
      </c>
      <c r="E92" s="85" t="s">
        <v>20</v>
      </c>
      <c r="F92" s="273">
        <v>11837</v>
      </c>
      <c r="G92" s="89"/>
      <c r="H92" s="93" t="s">
        <v>3563</v>
      </c>
      <c r="I92" s="89"/>
      <c r="J92" s="89"/>
      <c r="K92" s="89"/>
      <c r="L92" s="89"/>
      <c r="M92" s="152">
        <v>10660.97</v>
      </c>
      <c r="N92" s="152">
        <v>0</v>
      </c>
      <c r="O92" s="152">
        <v>73134.25</v>
      </c>
      <c r="P92" s="152">
        <v>0</v>
      </c>
      <c r="Q92" s="89" t="s">
        <v>670</v>
      </c>
    </row>
    <row r="93" spans="1:17" ht="51">
      <c r="A93" s="89" t="s">
        <v>556</v>
      </c>
      <c r="B93" s="89"/>
      <c r="C93" s="90" t="s">
        <v>616</v>
      </c>
      <c r="D93" s="145">
        <v>43516</v>
      </c>
      <c r="E93" s="85" t="s">
        <v>23</v>
      </c>
      <c r="F93" s="273">
        <v>18713</v>
      </c>
      <c r="G93" s="89"/>
      <c r="H93" s="93" t="s">
        <v>3564</v>
      </c>
      <c r="I93" s="89"/>
      <c r="J93" s="89"/>
      <c r="K93" s="89"/>
      <c r="L93" s="89"/>
      <c r="M93" s="152">
        <v>0</v>
      </c>
      <c r="N93" s="152">
        <v>0</v>
      </c>
      <c r="O93" s="152">
        <v>0</v>
      </c>
      <c r="P93" s="152">
        <v>0.01</v>
      </c>
      <c r="Q93" s="89" t="s">
        <v>670</v>
      </c>
    </row>
    <row r="94" spans="1:17" ht="76.5">
      <c r="A94" s="89">
        <v>585</v>
      </c>
      <c r="B94" s="89"/>
      <c r="C94" s="90" t="s">
        <v>183</v>
      </c>
      <c r="D94" s="145">
        <v>43517</v>
      </c>
      <c r="E94" s="85" t="s">
        <v>6</v>
      </c>
      <c r="F94" s="273">
        <v>1085418</v>
      </c>
      <c r="G94" s="89"/>
      <c r="H94" s="93" t="s">
        <v>3565</v>
      </c>
      <c r="I94" s="89"/>
      <c r="J94" s="89"/>
      <c r="K94" s="89"/>
      <c r="L94" s="89"/>
      <c r="M94" s="152">
        <v>0</v>
      </c>
      <c r="N94" s="152">
        <v>31000</v>
      </c>
      <c r="O94" s="152">
        <v>0</v>
      </c>
      <c r="P94" s="152">
        <v>212660</v>
      </c>
      <c r="Q94" s="89" t="s">
        <v>670</v>
      </c>
    </row>
    <row r="95" spans="1:17" ht="51">
      <c r="A95" s="89" t="s">
        <v>556</v>
      </c>
      <c r="B95" s="89"/>
      <c r="C95" s="90" t="s">
        <v>616</v>
      </c>
      <c r="D95" s="145">
        <v>43517</v>
      </c>
      <c r="E95" s="85" t="s">
        <v>23</v>
      </c>
      <c r="F95" s="273">
        <v>18717</v>
      </c>
      <c r="G95" s="89"/>
      <c r="H95" s="93" t="s">
        <v>3566</v>
      </c>
      <c r="I95" s="89"/>
      <c r="J95" s="89"/>
      <c r="K95" s="89"/>
      <c r="L95" s="89"/>
      <c r="M95" s="152">
        <v>0</v>
      </c>
      <c r="N95" s="152">
        <v>0</v>
      </c>
      <c r="O95" s="152">
        <v>0</v>
      </c>
      <c r="P95" s="152">
        <v>0.01</v>
      </c>
      <c r="Q95" s="89" t="s">
        <v>670</v>
      </c>
    </row>
    <row r="96" spans="1:17" ht="63.75">
      <c r="A96" s="89">
        <v>287</v>
      </c>
      <c r="B96" s="89"/>
      <c r="C96" s="90" t="s">
        <v>126</v>
      </c>
      <c r="D96" s="145">
        <v>43518</v>
      </c>
      <c r="E96" s="85" t="s">
        <v>6</v>
      </c>
      <c r="F96" s="273">
        <v>972682</v>
      </c>
      <c r="G96" s="89"/>
      <c r="H96" s="93" t="s">
        <v>3567</v>
      </c>
      <c r="I96" s="89"/>
      <c r="J96" s="89"/>
      <c r="K96" s="89"/>
      <c r="L96" s="89"/>
      <c r="M96" s="152">
        <v>0</v>
      </c>
      <c r="N96" s="152">
        <v>3000000</v>
      </c>
      <c r="O96" s="152">
        <v>0</v>
      </c>
      <c r="P96" s="152">
        <v>20580000</v>
      </c>
      <c r="Q96" s="89" t="s">
        <v>670</v>
      </c>
    </row>
    <row r="97" spans="1:17" ht="51">
      <c r="A97" s="89" t="s">
        <v>556</v>
      </c>
      <c r="B97" s="89"/>
      <c r="C97" s="90" t="s">
        <v>616</v>
      </c>
      <c r="D97" s="145">
        <v>43518</v>
      </c>
      <c r="E97" s="85" t="s">
        <v>23</v>
      </c>
      <c r="F97" s="273">
        <v>18721</v>
      </c>
      <c r="G97" s="89"/>
      <c r="H97" s="93" t="s">
        <v>3568</v>
      </c>
      <c r="I97" s="89"/>
      <c r="J97" s="89"/>
      <c r="K97" s="89"/>
      <c r="L97" s="89"/>
      <c r="M97" s="152">
        <v>0</v>
      </c>
      <c r="N97" s="152">
        <v>0</v>
      </c>
      <c r="O97" s="152">
        <v>0</v>
      </c>
      <c r="P97" s="152">
        <v>0.01</v>
      </c>
      <c r="Q97" s="89" t="s">
        <v>670</v>
      </c>
    </row>
    <row r="98" spans="1:17" ht="76.5">
      <c r="A98" s="89" t="s">
        <v>556</v>
      </c>
      <c r="B98" s="89"/>
      <c r="C98" s="90" t="s">
        <v>616</v>
      </c>
      <c r="D98" s="145">
        <v>43521</v>
      </c>
      <c r="E98" s="85" t="s">
        <v>671</v>
      </c>
      <c r="F98" s="273">
        <v>193777</v>
      </c>
      <c r="G98" s="89"/>
      <c r="H98" s="93" t="s">
        <v>3569</v>
      </c>
      <c r="I98" s="89"/>
      <c r="J98" s="89"/>
      <c r="K98" s="89"/>
      <c r="L98" s="89"/>
      <c r="M98" s="152">
        <v>0</v>
      </c>
      <c r="N98" s="152">
        <v>200</v>
      </c>
      <c r="O98" s="152">
        <v>0</v>
      </c>
      <c r="P98" s="152">
        <v>1372</v>
      </c>
      <c r="Q98" s="89" t="s">
        <v>670</v>
      </c>
    </row>
    <row r="99" spans="1:17" ht="76.5">
      <c r="A99" s="89" t="s">
        <v>557</v>
      </c>
      <c r="B99" s="89"/>
      <c r="C99" s="90" t="s">
        <v>777</v>
      </c>
      <c r="D99" s="145">
        <v>43522</v>
      </c>
      <c r="E99" s="85" t="s">
        <v>13</v>
      </c>
      <c r="F99" s="273">
        <v>947979</v>
      </c>
      <c r="G99" s="89"/>
      <c r="H99" s="93" t="s">
        <v>3570</v>
      </c>
      <c r="I99" s="89"/>
      <c r="J99" s="89"/>
      <c r="K99" s="89"/>
      <c r="L99" s="89"/>
      <c r="M99" s="152">
        <v>8365.82</v>
      </c>
      <c r="N99" s="152">
        <v>0</v>
      </c>
      <c r="O99" s="152">
        <v>57389.53</v>
      </c>
      <c r="P99" s="152">
        <v>0</v>
      </c>
      <c r="Q99" s="89" t="s">
        <v>670</v>
      </c>
    </row>
    <row r="100" spans="1:17" ht="51">
      <c r="A100" s="89" t="s">
        <v>556</v>
      </c>
      <c r="B100" s="89"/>
      <c r="C100" s="90" t="s">
        <v>616</v>
      </c>
      <c r="D100" s="145">
        <v>43522</v>
      </c>
      <c r="E100" s="85" t="s">
        <v>23</v>
      </c>
      <c r="F100" s="273">
        <v>18729</v>
      </c>
      <c r="G100" s="89"/>
      <c r="H100" s="93" t="s">
        <v>3571</v>
      </c>
      <c r="I100" s="89"/>
      <c r="J100" s="89"/>
      <c r="K100" s="89"/>
      <c r="L100" s="89"/>
      <c r="M100" s="152">
        <v>0</v>
      </c>
      <c r="N100" s="152">
        <v>0</v>
      </c>
      <c r="O100" s="152">
        <v>0</v>
      </c>
      <c r="P100" s="152">
        <v>0.01</v>
      </c>
      <c r="Q100" s="89" t="s">
        <v>670</v>
      </c>
    </row>
    <row r="101" spans="1:17" ht="63.75">
      <c r="A101" s="89">
        <v>287</v>
      </c>
      <c r="B101" s="89"/>
      <c r="C101" s="90" t="s">
        <v>126</v>
      </c>
      <c r="D101" s="145">
        <v>43523</v>
      </c>
      <c r="E101" s="85" t="s">
        <v>6</v>
      </c>
      <c r="F101" s="273">
        <v>975245</v>
      </c>
      <c r="G101" s="89"/>
      <c r="H101" s="93" t="s">
        <v>3572</v>
      </c>
      <c r="I101" s="89"/>
      <c r="J101" s="89"/>
      <c r="K101" s="89"/>
      <c r="L101" s="89"/>
      <c r="M101" s="152">
        <v>0</v>
      </c>
      <c r="N101" s="152">
        <v>2000000</v>
      </c>
      <c r="O101" s="152">
        <v>0</v>
      </c>
      <c r="P101" s="152">
        <v>13720000</v>
      </c>
      <c r="Q101" s="89" t="s">
        <v>670</v>
      </c>
    </row>
    <row r="102" spans="1:17" ht="51">
      <c r="A102" s="89" t="s">
        <v>556</v>
      </c>
      <c r="B102" s="89"/>
      <c r="C102" s="90" t="s">
        <v>616</v>
      </c>
      <c r="D102" s="145">
        <v>43524</v>
      </c>
      <c r="E102" s="85" t="s">
        <v>23</v>
      </c>
      <c r="F102" s="273">
        <v>18740</v>
      </c>
      <c r="G102" s="89"/>
      <c r="H102" s="93" t="s">
        <v>3573</v>
      </c>
      <c r="I102" s="89"/>
      <c r="J102" s="89"/>
      <c r="K102" s="89"/>
      <c r="L102" s="89"/>
      <c r="M102" s="152">
        <v>0</v>
      </c>
      <c r="N102" s="152">
        <v>0</v>
      </c>
      <c r="O102" s="152">
        <v>0</v>
      </c>
      <c r="P102" s="152">
        <v>0.01</v>
      </c>
      <c r="Q102" s="89" t="s">
        <v>670</v>
      </c>
    </row>
    <row r="103" spans="1:17" ht="51">
      <c r="A103" s="89" t="s">
        <v>556</v>
      </c>
      <c r="B103" s="89"/>
      <c r="C103" s="90" t="s">
        <v>616</v>
      </c>
      <c r="D103" s="145">
        <v>43525</v>
      </c>
      <c r="E103" s="85" t="s">
        <v>23</v>
      </c>
      <c r="F103" s="273">
        <v>18744</v>
      </c>
      <c r="G103" s="89"/>
      <c r="H103" s="93" t="s">
        <v>4568</v>
      </c>
      <c r="I103" s="89"/>
      <c r="J103" s="89"/>
      <c r="K103" s="89"/>
      <c r="L103" s="89"/>
      <c r="M103" s="152">
        <v>0</v>
      </c>
      <c r="N103" s="152">
        <v>0</v>
      </c>
      <c r="O103" s="152">
        <v>0.02</v>
      </c>
      <c r="P103" s="152">
        <v>0</v>
      </c>
      <c r="Q103" s="89" t="s">
        <v>670</v>
      </c>
    </row>
    <row r="104" spans="1:17" ht="63.75">
      <c r="A104" s="89" t="s">
        <v>557</v>
      </c>
      <c r="B104" s="89"/>
      <c r="C104" s="90" t="s">
        <v>777</v>
      </c>
      <c r="D104" s="145">
        <v>43532</v>
      </c>
      <c r="E104" s="85" t="s">
        <v>20</v>
      </c>
      <c r="F104" s="273">
        <v>11948</v>
      </c>
      <c r="G104" s="89"/>
      <c r="H104" s="93" t="s">
        <v>4569</v>
      </c>
      <c r="I104" s="89"/>
      <c r="J104" s="89"/>
      <c r="K104" s="89"/>
      <c r="L104" s="89"/>
      <c r="M104" s="152">
        <v>175422.78</v>
      </c>
      <c r="N104" s="152">
        <v>0</v>
      </c>
      <c r="O104" s="152">
        <v>1203400.27</v>
      </c>
      <c r="P104" s="152">
        <v>0</v>
      </c>
      <c r="Q104" s="89" t="s">
        <v>670</v>
      </c>
    </row>
    <row r="105" spans="1:17" ht="63.75">
      <c r="A105" s="89" t="s">
        <v>557</v>
      </c>
      <c r="B105" s="89"/>
      <c r="C105" s="90" t="s">
        <v>777</v>
      </c>
      <c r="D105" s="145">
        <v>43532</v>
      </c>
      <c r="E105" s="85" t="s">
        <v>20</v>
      </c>
      <c r="F105" s="273">
        <v>11949</v>
      </c>
      <c r="G105" s="89"/>
      <c r="H105" s="93" t="s">
        <v>4570</v>
      </c>
      <c r="I105" s="89"/>
      <c r="J105" s="89"/>
      <c r="K105" s="89"/>
      <c r="L105" s="89"/>
      <c r="M105" s="152">
        <v>152561.41</v>
      </c>
      <c r="N105" s="152">
        <v>0</v>
      </c>
      <c r="O105" s="152">
        <v>1046571.27</v>
      </c>
      <c r="P105" s="152">
        <v>0</v>
      </c>
      <c r="Q105" s="89" t="s">
        <v>670</v>
      </c>
    </row>
    <row r="106" spans="1:17" ht="51">
      <c r="A106" s="89" t="s">
        <v>556</v>
      </c>
      <c r="B106" s="89"/>
      <c r="C106" s="90" t="s">
        <v>616</v>
      </c>
      <c r="D106" s="145">
        <v>43532</v>
      </c>
      <c r="E106" s="85" t="s">
        <v>23</v>
      </c>
      <c r="F106" s="273">
        <v>18756</v>
      </c>
      <c r="G106" s="89"/>
      <c r="H106" s="93" t="s">
        <v>4571</v>
      </c>
      <c r="I106" s="89"/>
      <c r="J106" s="89"/>
      <c r="K106" s="89"/>
      <c r="L106" s="89"/>
      <c r="M106" s="152">
        <v>0</v>
      </c>
      <c r="N106" s="152">
        <v>0</v>
      </c>
      <c r="O106" s="152">
        <v>0</v>
      </c>
      <c r="P106" s="152">
        <v>0.01</v>
      </c>
      <c r="Q106" s="89" t="s">
        <v>670</v>
      </c>
    </row>
    <row r="107" spans="1:17" ht="51">
      <c r="A107" s="89" t="s">
        <v>556</v>
      </c>
      <c r="B107" s="89"/>
      <c r="C107" s="90" t="s">
        <v>616</v>
      </c>
      <c r="D107" s="145">
        <v>43535</v>
      </c>
      <c r="E107" s="85" t="s">
        <v>23</v>
      </c>
      <c r="F107" s="273">
        <v>18760</v>
      </c>
      <c r="G107" s="89"/>
      <c r="H107" s="93" t="s">
        <v>4572</v>
      </c>
      <c r="I107" s="89"/>
      <c r="J107" s="89"/>
      <c r="K107" s="89"/>
      <c r="L107" s="89"/>
      <c r="M107" s="152">
        <v>0</v>
      </c>
      <c r="N107" s="152">
        <v>0</v>
      </c>
      <c r="O107" s="152">
        <v>0.03</v>
      </c>
      <c r="P107" s="152">
        <v>0</v>
      </c>
      <c r="Q107" s="89" t="s">
        <v>670</v>
      </c>
    </row>
    <row r="108" spans="1:17" ht="51">
      <c r="A108" s="89" t="s">
        <v>556</v>
      </c>
      <c r="B108" s="89"/>
      <c r="C108" s="90" t="s">
        <v>616</v>
      </c>
      <c r="D108" s="145">
        <v>43536</v>
      </c>
      <c r="E108" s="85" t="s">
        <v>23</v>
      </c>
      <c r="F108" s="273">
        <v>18765</v>
      </c>
      <c r="G108" s="89"/>
      <c r="H108" s="93" t="s">
        <v>4573</v>
      </c>
      <c r="I108" s="89"/>
      <c r="J108" s="89"/>
      <c r="K108" s="89"/>
      <c r="L108" s="89"/>
      <c r="M108" s="152">
        <v>0</v>
      </c>
      <c r="N108" s="152">
        <v>0</v>
      </c>
      <c r="O108" s="152">
        <v>0</v>
      </c>
      <c r="P108" s="152">
        <v>0.01</v>
      </c>
      <c r="Q108" s="89" t="s">
        <v>670</v>
      </c>
    </row>
    <row r="109" spans="1:17" ht="63.75">
      <c r="A109" s="89" t="s">
        <v>557</v>
      </c>
      <c r="B109" s="89"/>
      <c r="C109" s="90" t="s">
        <v>777</v>
      </c>
      <c r="D109" s="145">
        <v>43538</v>
      </c>
      <c r="E109" s="85" t="s">
        <v>20</v>
      </c>
      <c r="F109" s="273">
        <v>11954</v>
      </c>
      <c r="G109" s="89"/>
      <c r="H109" s="93" t="s">
        <v>4574</v>
      </c>
      <c r="I109" s="89"/>
      <c r="J109" s="89"/>
      <c r="K109" s="89"/>
      <c r="L109" s="89"/>
      <c r="M109" s="152">
        <v>184548.44</v>
      </c>
      <c r="N109" s="152">
        <v>0</v>
      </c>
      <c r="O109" s="152">
        <v>1266002.3</v>
      </c>
      <c r="P109" s="152">
        <v>0</v>
      </c>
      <c r="Q109" s="89" t="s">
        <v>670</v>
      </c>
    </row>
    <row r="110" spans="1:17" ht="51">
      <c r="A110" s="89" t="s">
        <v>557</v>
      </c>
      <c r="B110" s="89"/>
      <c r="C110" s="90" t="s">
        <v>777</v>
      </c>
      <c r="D110" s="145">
        <v>43539</v>
      </c>
      <c r="E110" s="85" t="s">
        <v>20</v>
      </c>
      <c r="F110" s="273">
        <v>11891</v>
      </c>
      <c r="G110" s="89"/>
      <c r="H110" s="93" t="s">
        <v>4575</v>
      </c>
      <c r="I110" s="89"/>
      <c r="J110" s="89"/>
      <c r="K110" s="89"/>
      <c r="L110" s="89"/>
      <c r="M110" s="152">
        <v>21264.03</v>
      </c>
      <c r="N110" s="152">
        <v>0</v>
      </c>
      <c r="O110" s="152">
        <v>145871.25</v>
      </c>
      <c r="P110" s="152">
        <v>0</v>
      </c>
      <c r="Q110" s="89" t="s">
        <v>670</v>
      </c>
    </row>
    <row r="111" spans="1:17" ht="51">
      <c r="A111" s="89" t="s">
        <v>557</v>
      </c>
      <c r="B111" s="89"/>
      <c r="C111" s="90" t="s">
        <v>777</v>
      </c>
      <c r="D111" s="145">
        <v>43539</v>
      </c>
      <c r="E111" s="85" t="s">
        <v>20</v>
      </c>
      <c r="F111" s="273">
        <v>11951</v>
      </c>
      <c r="G111" s="89"/>
      <c r="H111" s="93" t="s">
        <v>4576</v>
      </c>
      <c r="I111" s="89"/>
      <c r="J111" s="89"/>
      <c r="K111" s="89"/>
      <c r="L111" s="89"/>
      <c r="M111" s="152">
        <v>1519993.42</v>
      </c>
      <c r="N111" s="152">
        <v>0</v>
      </c>
      <c r="O111" s="152">
        <v>10427154.859999999</v>
      </c>
      <c r="P111" s="152">
        <v>0</v>
      </c>
      <c r="Q111" s="89" t="s">
        <v>670</v>
      </c>
    </row>
    <row r="112" spans="1:17" ht="51">
      <c r="A112" s="89" t="s">
        <v>557</v>
      </c>
      <c r="B112" s="89"/>
      <c r="C112" s="90" t="s">
        <v>777</v>
      </c>
      <c r="D112" s="145">
        <v>43539</v>
      </c>
      <c r="E112" s="85" t="s">
        <v>20</v>
      </c>
      <c r="F112" s="273">
        <v>11897</v>
      </c>
      <c r="G112" s="89"/>
      <c r="H112" s="93" t="s">
        <v>4577</v>
      </c>
      <c r="I112" s="89"/>
      <c r="J112" s="89"/>
      <c r="K112" s="89"/>
      <c r="L112" s="89"/>
      <c r="M112" s="152">
        <v>710.72</v>
      </c>
      <c r="N112" s="152">
        <v>0</v>
      </c>
      <c r="O112" s="152">
        <v>4875.54</v>
      </c>
      <c r="P112" s="152">
        <v>0</v>
      </c>
      <c r="Q112" s="89" t="s">
        <v>670</v>
      </c>
    </row>
    <row r="113" spans="1:17" ht="51">
      <c r="A113" s="89" t="s">
        <v>556</v>
      </c>
      <c r="B113" s="89"/>
      <c r="C113" s="90" t="s">
        <v>616</v>
      </c>
      <c r="D113" s="145">
        <v>43539</v>
      </c>
      <c r="E113" s="85" t="s">
        <v>23</v>
      </c>
      <c r="F113" s="273">
        <v>18778</v>
      </c>
      <c r="G113" s="89"/>
      <c r="H113" s="93" t="s">
        <v>4578</v>
      </c>
      <c r="I113" s="89"/>
      <c r="J113" s="89"/>
      <c r="K113" s="89"/>
      <c r="L113" s="89"/>
      <c r="M113" s="152">
        <v>0</v>
      </c>
      <c r="N113" s="152">
        <v>0</v>
      </c>
      <c r="O113" s="152">
        <v>0</v>
      </c>
      <c r="P113" s="152">
        <v>0.02</v>
      </c>
      <c r="Q113" s="89" t="s">
        <v>670</v>
      </c>
    </row>
    <row r="114" spans="1:17" ht="63.75">
      <c r="A114" s="89" t="s">
        <v>557</v>
      </c>
      <c r="B114" s="89"/>
      <c r="C114" s="90" t="s">
        <v>777</v>
      </c>
      <c r="D114" s="145">
        <v>43542</v>
      </c>
      <c r="E114" s="85" t="s">
        <v>20</v>
      </c>
      <c r="F114" s="273">
        <v>11982</v>
      </c>
      <c r="G114" s="89"/>
      <c r="H114" s="93" t="s">
        <v>4579</v>
      </c>
      <c r="I114" s="89"/>
      <c r="J114" s="89"/>
      <c r="K114" s="89"/>
      <c r="L114" s="89"/>
      <c r="M114" s="152">
        <v>548096.64</v>
      </c>
      <c r="N114" s="152">
        <v>0</v>
      </c>
      <c r="O114" s="152">
        <v>3759942.95</v>
      </c>
      <c r="P114" s="152">
        <v>0</v>
      </c>
      <c r="Q114" s="89" t="s">
        <v>670</v>
      </c>
    </row>
    <row r="115" spans="1:17" ht="51">
      <c r="A115" s="89" t="s">
        <v>557</v>
      </c>
      <c r="B115" s="89"/>
      <c r="C115" s="90" t="s">
        <v>777</v>
      </c>
      <c r="D115" s="145">
        <v>43542</v>
      </c>
      <c r="E115" s="85" t="s">
        <v>20</v>
      </c>
      <c r="F115" s="273">
        <v>11981</v>
      </c>
      <c r="G115" s="89"/>
      <c r="H115" s="93" t="s">
        <v>4580</v>
      </c>
      <c r="I115" s="89"/>
      <c r="J115" s="89"/>
      <c r="K115" s="89"/>
      <c r="L115" s="89"/>
      <c r="M115" s="152">
        <v>7438.36</v>
      </c>
      <c r="N115" s="152">
        <v>0</v>
      </c>
      <c r="O115" s="152">
        <v>51027.15</v>
      </c>
      <c r="P115" s="152">
        <v>0</v>
      </c>
      <c r="Q115" s="89" t="s">
        <v>670</v>
      </c>
    </row>
    <row r="116" spans="1:17" ht="102">
      <c r="A116" s="89">
        <v>132</v>
      </c>
      <c r="B116" s="89"/>
      <c r="C116" s="90" t="s">
        <v>68</v>
      </c>
      <c r="D116" s="145">
        <v>43542</v>
      </c>
      <c r="E116" s="85" t="s">
        <v>11</v>
      </c>
      <c r="F116" s="273">
        <v>949403</v>
      </c>
      <c r="G116" s="89"/>
      <c r="H116" s="93" t="s">
        <v>4581</v>
      </c>
      <c r="I116" s="89"/>
      <c r="J116" s="89"/>
      <c r="K116" s="89"/>
      <c r="L116" s="89"/>
      <c r="M116" s="152">
        <v>59.01</v>
      </c>
      <c r="N116" s="152">
        <v>0</v>
      </c>
      <c r="O116" s="152">
        <v>404.81</v>
      </c>
      <c r="P116" s="152">
        <v>0</v>
      </c>
      <c r="Q116" s="89" t="s">
        <v>670</v>
      </c>
    </row>
    <row r="117" spans="1:17" ht="63.75">
      <c r="A117" s="89" t="s">
        <v>557</v>
      </c>
      <c r="B117" s="89"/>
      <c r="C117" s="90" t="s">
        <v>777</v>
      </c>
      <c r="D117" s="145">
        <v>43544</v>
      </c>
      <c r="E117" s="85" t="s">
        <v>20</v>
      </c>
      <c r="F117" s="273">
        <v>11900</v>
      </c>
      <c r="G117" s="89"/>
      <c r="H117" s="93" t="s">
        <v>4582</v>
      </c>
      <c r="I117" s="89"/>
      <c r="J117" s="89"/>
      <c r="K117" s="89"/>
      <c r="L117" s="89"/>
      <c r="M117" s="152">
        <v>2501847.94</v>
      </c>
      <c r="N117" s="152">
        <v>0</v>
      </c>
      <c r="O117" s="152">
        <v>17162676.870000001</v>
      </c>
      <c r="P117" s="152">
        <v>0</v>
      </c>
      <c r="Q117" s="89" t="s">
        <v>670</v>
      </c>
    </row>
    <row r="118" spans="1:17" ht="63.75">
      <c r="A118" s="89" t="s">
        <v>557</v>
      </c>
      <c r="B118" s="89"/>
      <c r="C118" s="90" t="s">
        <v>777</v>
      </c>
      <c r="D118" s="145">
        <v>43544</v>
      </c>
      <c r="E118" s="85" t="s">
        <v>20</v>
      </c>
      <c r="F118" s="273">
        <v>11901</v>
      </c>
      <c r="G118" s="89"/>
      <c r="H118" s="93" t="s">
        <v>4583</v>
      </c>
      <c r="I118" s="89"/>
      <c r="J118" s="89"/>
      <c r="K118" s="89"/>
      <c r="L118" s="89"/>
      <c r="M118" s="152">
        <v>19339.73</v>
      </c>
      <c r="N118" s="152">
        <v>0</v>
      </c>
      <c r="O118" s="152">
        <v>132670.54999999999</v>
      </c>
      <c r="P118" s="152">
        <v>0</v>
      </c>
      <c r="Q118" s="89" t="s">
        <v>670</v>
      </c>
    </row>
    <row r="119" spans="1:17" ht="76.5">
      <c r="A119" s="89" t="s">
        <v>557</v>
      </c>
      <c r="B119" s="89"/>
      <c r="C119" s="90" t="s">
        <v>777</v>
      </c>
      <c r="D119" s="145">
        <v>43544</v>
      </c>
      <c r="E119" s="85" t="s">
        <v>20</v>
      </c>
      <c r="F119" s="273">
        <v>12002</v>
      </c>
      <c r="G119" s="89"/>
      <c r="H119" s="93" t="s">
        <v>4584</v>
      </c>
      <c r="I119" s="89"/>
      <c r="J119" s="89"/>
      <c r="K119" s="89"/>
      <c r="L119" s="89"/>
      <c r="M119" s="152">
        <v>695860.55</v>
      </c>
      <c r="N119" s="152">
        <v>0</v>
      </c>
      <c r="O119" s="152">
        <v>4773603.37</v>
      </c>
      <c r="P119" s="152">
        <v>0</v>
      </c>
      <c r="Q119" s="89" t="s">
        <v>670</v>
      </c>
    </row>
    <row r="120" spans="1:17" ht="63.75">
      <c r="A120" s="89" t="s">
        <v>557</v>
      </c>
      <c r="B120" s="89"/>
      <c r="C120" s="90" t="s">
        <v>777</v>
      </c>
      <c r="D120" s="145">
        <v>43544</v>
      </c>
      <c r="E120" s="85" t="s">
        <v>13</v>
      </c>
      <c r="F120" s="273">
        <v>949493</v>
      </c>
      <c r="G120" s="89"/>
      <c r="H120" s="93" t="s">
        <v>4585</v>
      </c>
      <c r="I120" s="89"/>
      <c r="J120" s="89"/>
      <c r="K120" s="89"/>
      <c r="L120" s="89"/>
      <c r="M120" s="152">
        <v>20</v>
      </c>
      <c r="N120" s="152">
        <v>0</v>
      </c>
      <c r="O120" s="152">
        <v>137.19999999999999</v>
      </c>
      <c r="P120" s="152">
        <v>0</v>
      </c>
      <c r="Q120" s="89" t="s">
        <v>670</v>
      </c>
    </row>
    <row r="121" spans="1:17" ht="51">
      <c r="A121" s="89" t="s">
        <v>556</v>
      </c>
      <c r="B121" s="89"/>
      <c r="C121" s="90" t="s">
        <v>616</v>
      </c>
      <c r="D121" s="145">
        <v>43544</v>
      </c>
      <c r="E121" s="85" t="s">
        <v>23</v>
      </c>
      <c r="F121" s="273">
        <v>18790</v>
      </c>
      <c r="G121" s="89"/>
      <c r="H121" s="93" t="s">
        <v>4586</v>
      </c>
      <c r="I121" s="89"/>
      <c r="J121" s="89"/>
      <c r="K121" s="89"/>
      <c r="L121" s="89"/>
      <c r="M121" s="152">
        <v>0</v>
      </c>
      <c r="N121" s="152">
        <v>0</v>
      </c>
      <c r="O121" s="152">
        <v>0</v>
      </c>
      <c r="P121" s="152">
        <v>0.01</v>
      </c>
      <c r="Q121" s="89" t="s">
        <v>670</v>
      </c>
    </row>
    <row r="122" spans="1:17" ht="63.75">
      <c r="A122" s="89">
        <v>287</v>
      </c>
      <c r="B122" s="89"/>
      <c r="C122" s="90" t="s">
        <v>126</v>
      </c>
      <c r="D122" s="145">
        <v>43545</v>
      </c>
      <c r="E122" s="85" t="s">
        <v>6</v>
      </c>
      <c r="F122" s="273">
        <v>992892</v>
      </c>
      <c r="G122" s="89"/>
      <c r="H122" s="93" t="s">
        <v>4587</v>
      </c>
      <c r="I122" s="89"/>
      <c r="J122" s="89"/>
      <c r="K122" s="89"/>
      <c r="L122" s="89"/>
      <c r="M122" s="152">
        <v>0</v>
      </c>
      <c r="N122" s="152">
        <v>5000000</v>
      </c>
      <c r="O122" s="152">
        <v>0</v>
      </c>
      <c r="P122" s="152">
        <v>34300000</v>
      </c>
      <c r="Q122" s="89" t="s">
        <v>670</v>
      </c>
    </row>
    <row r="123" spans="1:17" ht="76.5">
      <c r="A123" s="89">
        <v>660</v>
      </c>
      <c r="B123" s="89"/>
      <c r="C123" s="90" t="s">
        <v>188</v>
      </c>
      <c r="D123" s="145">
        <v>43545</v>
      </c>
      <c r="E123" s="85" t="s">
        <v>671</v>
      </c>
      <c r="F123" s="273">
        <v>254036</v>
      </c>
      <c r="G123" s="89"/>
      <c r="H123" s="93" t="s">
        <v>4588</v>
      </c>
      <c r="I123" s="89"/>
      <c r="J123" s="89"/>
      <c r="K123" s="89"/>
      <c r="L123" s="89"/>
      <c r="M123" s="152">
        <v>0</v>
      </c>
      <c r="N123" s="152">
        <v>266.02</v>
      </c>
      <c r="O123" s="152">
        <v>0</v>
      </c>
      <c r="P123" s="152">
        <v>1824.9</v>
      </c>
      <c r="Q123" s="89" t="s">
        <v>670</v>
      </c>
    </row>
    <row r="124" spans="1:17" ht="76.5">
      <c r="A124" s="89" t="s">
        <v>557</v>
      </c>
      <c r="B124" s="89"/>
      <c r="C124" s="90" t="s">
        <v>777</v>
      </c>
      <c r="D124" s="145">
        <v>43545</v>
      </c>
      <c r="E124" s="85" t="s">
        <v>20</v>
      </c>
      <c r="F124" s="273">
        <v>11915</v>
      </c>
      <c r="G124" s="89"/>
      <c r="H124" s="93" t="s">
        <v>4589</v>
      </c>
      <c r="I124" s="89"/>
      <c r="J124" s="89"/>
      <c r="K124" s="89"/>
      <c r="L124" s="89"/>
      <c r="M124" s="152">
        <v>156455.43</v>
      </c>
      <c r="N124" s="152">
        <v>0</v>
      </c>
      <c r="O124" s="152">
        <v>1073284.25</v>
      </c>
      <c r="P124" s="152">
        <v>0</v>
      </c>
      <c r="Q124" s="89" t="s">
        <v>670</v>
      </c>
    </row>
    <row r="125" spans="1:17" ht="76.5">
      <c r="A125" s="89" t="s">
        <v>557</v>
      </c>
      <c r="B125" s="89"/>
      <c r="C125" s="90" t="s">
        <v>777</v>
      </c>
      <c r="D125" s="145">
        <v>43545</v>
      </c>
      <c r="E125" s="85" t="s">
        <v>20</v>
      </c>
      <c r="F125" s="273">
        <v>11913</v>
      </c>
      <c r="G125" s="89"/>
      <c r="H125" s="93" t="s">
        <v>4590</v>
      </c>
      <c r="I125" s="89"/>
      <c r="J125" s="89"/>
      <c r="K125" s="89"/>
      <c r="L125" s="89"/>
      <c r="M125" s="152">
        <v>4448162.49</v>
      </c>
      <c r="N125" s="152">
        <v>0</v>
      </c>
      <c r="O125" s="152">
        <v>30514394.68</v>
      </c>
      <c r="P125" s="152">
        <v>0</v>
      </c>
      <c r="Q125" s="89" t="s">
        <v>670</v>
      </c>
    </row>
    <row r="126" spans="1:17" ht="76.5">
      <c r="A126" s="89" t="s">
        <v>557</v>
      </c>
      <c r="B126" s="89"/>
      <c r="C126" s="90" t="s">
        <v>777</v>
      </c>
      <c r="D126" s="145">
        <v>43545</v>
      </c>
      <c r="E126" s="85" t="s">
        <v>20</v>
      </c>
      <c r="F126" s="273">
        <v>11914</v>
      </c>
      <c r="G126" s="89"/>
      <c r="H126" s="93" t="s">
        <v>4591</v>
      </c>
      <c r="I126" s="89"/>
      <c r="J126" s="89"/>
      <c r="K126" s="89"/>
      <c r="L126" s="89"/>
      <c r="M126" s="152">
        <v>488932.35</v>
      </c>
      <c r="N126" s="152">
        <v>0</v>
      </c>
      <c r="O126" s="152">
        <v>3354075.92</v>
      </c>
      <c r="P126" s="152">
        <v>0</v>
      </c>
      <c r="Q126" s="89" t="s">
        <v>670</v>
      </c>
    </row>
    <row r="127" spans="1:17" ht="76.5">
      <c r="A127" s="89" t="s">
        <v>557</v>
      </c>
      <c r="B127" s="89"/>
      <c r="C127" s="90" t="s">
        <v>777</v>
      </c>
      <c r="D127" s="145">
        <v>43545</v>
      </c>
      <c r="E127" s="85" t="s">
        <v>20</v>
      </c>
      <c r="F127" s="273">
        <v>11910</v>
      </c>
      <c r="G127" s="89"/>
      <c r="H127" s="93" t="s">
        <v>4592</v>
      </c>
      <c r="I127" s="89"/>
      <c r="J127" s="89"/>
      <c r="K127" s="89"/>
      <c r="L127" s="89"/>
      <c r="M127" s="152">
        <v>1699715.64</v>
      </c>
      <c r="N127" s="152">
        <v>0</v>
      </c>
      <c r="O127" s="152">
        <v>11660049.289999999</v>
      </c>
      <c r="P127" s="152">
        <v>0</v>
      </c>
      <c r="Q127" s="89" t="s">
        <v>670</v>
      </c>
    </row>
    <row r="128" spans="1:17" ht="76.5">
      <c r="A128" s="89" t="s">
        <v>557</v>
      </c>
      <c r="B128" s="89"/>
      <c r="C128" s="90" t="s">
        <v>777</v>
      </c>
      <c r="D128" s="145">
        <v>43545</v>
      </c>
      <c r="E128" s="85" t="s">
        <v>20</v>
      </c>
      <c r="F128" s="273">
        <v>11909</v>
      </c>
      <c r="G128" s="89"/>
      <c r="H128" s="93" t="s">
        <v>4593</v>
      </c>
      <c r="I128" s="89"/>
      <c r="J128" s="89"/>
      <c r="K128" s="89"/>
      <c r="L128" s="89"/>
      <c r="M128" s="152">
        <v>2176718.46</v>
      </c>
      <c r="N128" s="152">
        <v>0</v>
      </c>
      <c r="O128" s="152">
        <v>14932288.640000001</v>
      </c>
      <c r="P128" s="152">
        <v>0</v>
      </c>
      <c r="Q128" s="89" t="s">
        <v>670</v>
      </c>
    </row>
    <row r="129" spans="1:17" ht="76.5">
      <c r="A129" s="89" t="s">
        <v>557</v>
      </c>
      <c r="B129" s="89"/>
      <c r="C129" s="90" t="s">
        <v>777</v>
      </c>
      <c r="D129" s="145">
        <v>43545</v>
      </c>
      <c r="E129" s="85" t="s">
        <v>20</v>
      </c>
      <c r="F129" s="273">
        <v>11906</v>
      </c>
      <c r="G129" s="89"/>
      <c r="H129" s="93" t="s">
        <v>4594</v>
      </c>
      <c r="I129" s="89"/>
      <c r="J129" s="89"/>
      <c r="K129" s="89"/>
      <c r="L129" s="89"/>
      <c r="M129" s="152">
        <v>324475.63</v>
      </c>
      <c r="N129" s="152">
        <v>0</v>
      </c>
      <c r="O129" s="152">
        <v>2225902.8199999998</v>
      </c>
      <c r="P129" s="152">
        <v>0</v>
      </c>
      <c r="Q129" s="89" t="s">
        <v>670</v>
      </c>
    </row>
    <row r="130" spans="1:17" ht="63.75">
      <c r="A130" s="89" t="s">
        <v>557</v>
      </c>
      <c r="B130" s="89"/>
      <c r="C130" s="90" t="s">
        <v>777</v>
      </c>
      <c r="D130" s="145">
        <v>43545</v>
      </c>
      <c r="E130" s="85" t="s">
        <v>20</v>
      </c>
      <c r="F130" s="273">
        <v>11904</v>
      </c>
      <c r="G130" s="89"/>
      <c r="H130" s="93" t="s">
        <v>4595</v>
      </c>
      <c r="I130" s="89"/>
      <c r="J130" s="89"/>
      <c r="K130" s="89"/>
      <c r="L130" s="89"/>
      <c r="M130" s="152">
        <v>10240.14</v>
      </c>
      <c r="N130" s="152">
        <v>0</v>
      </c>
      <c r="O130" s="152">
        <v>70247.360000000001</v>
      </c>
      <c r="P130" s="152">
        <v>0</v>
      </c>
      <c r="Q130" s="89" t="s">
        <v>670</v>
      </c>
    </row>
    <row r="131" spans="1:17" ht="76.5">
      <c r="A131" s="89" t="s">
        <v>557</v>
      </c>
      <c r="B131" s="89"/>
      <c r="C131" s="90" t="s">
        <v>777</v>
      </c>
      <c r="D131" s="145">
        <v>43545</v>
      </c>
      <c r="E131" s="85" t="s">
        <v>20</v>
      </c>
      <c r="F131" s="273">
        <v>11903</v>
      </c>
      <c r="G131" s="89"/>
      <c r="H131" s="93" t="s">
        <v>4596</v>
      </c>
      <c r="I131" s="89"/>
      <c r="J131" s="89"/>
      <c r="K131" s="89"/>
      <c r="L131" s="89"/>
      <c r="M131" s="152">
        <v>1492918.42</v>
      </c>
      <c r="N131" s="152">
        <v>0</v>
      </c>
      <c r="O131" s="152">
        <v>10241420.359999999</v>
      </c>
      <c r="P131" s="152">
        <v>0</v>
      </c>
      <c r="Q131" s="89" t="s">
        <v>670</v>
      </c>
    </row>
    <row r="132" spans="1:17" ht="63.75">
      <c r="A132" s="89" t="s">
        <v>557</v>
      </c>
      <c r="B132" s="89"/>
      <c r="C132" s="90" t="s">
        <v>777</v>
      </c>
      <c r="D132" s="145">
        <v>43545</v>
      </c>
      <c r="E132" s="85" t="s">
        <v>20</v>
      </c>
      <c r="F132" s="273">
        <v>11911</v>
      </c>
      <c r="G132" s="89"/>
      <c r="H132" s="93" t="s">
        <v>4597</v>
      </c>
      <c r="I132" s="89"/>
      <c r="J132" s="89"/>
      <c r="K132" s="89"/>
      <c r="L132" s="89"/>
      <c r="M132" s="152">
        <v>593022.89</v>
      </c>
      <c r="N132" s="152">
        <v>0</v>
      </c>
      <c r="O132" s="152">
        <v>4068137.03</v>
      </c>
      <c r="P132" s="152">
        <v>0</v>
      </c>
      <c r="Q132" s="89" t="s">
        <v>670</v>
      </c>
    </row>
    <row r="133" spans="1:17" ht="63.75">
      <c r="A133" s="89" t="s">
        <v>557</v>
      </c>
      <c r="B133" s="89"/>
      <c r="C133" s="90" t="s">
        <v>777</v>
      </c>
      <c r="D133" s="145">
        <v>43545</v>
      </c>
      <c r="E133" s="85" t="s">
        <v>20</v>
      </c>
      <c r="F133" s="273">
        <v>11902</v>
      </c>
      <c r="G133" s="89"/>
      <c r="H133" s="93" t="s">
        <v>4598</v>
      </c>
      <c r="I133" s="89"/>
      <c r="J133" s="89"/>
      <c r="K133" s="89"/>
      <c r="L133" s="89"/>
      <c r="M133" s="152">
        <v>4796</v>
      </c>
      <c r="N133" s="152">
        <v>0</v>
      </c>
      <c r="O133" s="152">
        <v>32900.559999999998</v>
      </c>
      <c r="P133" s="152">
        <v>0</v>
      </c>
      <c r="Q133" s="89" t="s">
        <v>670</v>
      </c>
    </row>
    <row r="134" spans="1:17" ht="63.75">
      <c r="A134" s="89" t="s">
        <v>557</v>
      </c>
      <c r="B134" s="89"/>
      <c r="C134" s="90" t="s">
        <v>777</v>
      </c>
      <c r="D134" s="145">
        <v>43545</v>
      </c>
      <c r="E134" s="85" t="s">
        <v>20</v>
      </c>
      <c r="F134" s="273">
        <v>11955</v>
      </c>
      <c r="G134" s="89"/>
      <c r="H134" s="93" t="s">
        <v>4599</v>
      </c>
      <c r="I134" s="89"/>
      <c r="J134" s="89"/>
      <c r="K134" s="89"/>
      <c r="L134" s="89"/>
      <c r="M134" s="152">
        <v>3187289.68</v>
      </c>
      <c r="N134" s="152">
        <v>0</v>
      </c>
      <c r="O134" s="152">
        <v>21864807.199999999</v>
      </c>
      <c r="P134" s="152">
        <v>0</v>
      </c>
      <c r="Q134" s="89" t="s">
        <v>670</v>
      </c>
    </row>
    <row r="135" spans="1:17" ht="63.75">
      <c r="A135" s="89" t="s">
        <v>557</v>
      </c>
      <c r="B135" s="89"/>
      <c r="C135" s="90" t="s">
        <v>777</v>
      </c>
      <c r="D135" s="145">
        <v>43545</v>
      </c>
      <c r="E135" s="85" t="s">
        <v>20</v>
      </c>
      <c r="F135" s="273">
        <v>11952</v>
      </c>
      <c r="G135" s="89"/>
      <c r="H135" s="93" t="s">
        <v>4600</v>
      </c>
      <c r="I135" s="89"/>
      <c r="J135" s="89"/>
      <c r="K135" s="89"/>
      <c r="L135" s="89"/>
      <c r="M135" s="152">
        <v>944009.38</v>
      </c>
      <c r="N135" s="152">
        <v>0</v>
      </c>
      <c r="O135" s="152">
        <v>6475904.3499999996</v>
      </c>
      <c r="P135" s="152">
        <v>0</v>
      </c>
      <c r="Q135" s="89" t="s">
        <v>670</v>
      </c>
    </row>
    <row r="136" spans="1:17" ht="76.5">
      <c r="A136" s="89" t="s">
        <v>557</v>
      </c>
      <c r="B136" s="89"/>
      <c r="C136" s="90" t="s">
        <v>777</v>
      </c>
      <c r="D136" s="145">
        <v>43545</v>
      </c>
      <c r="E136" s="85" t="s">
        <v>20</v>
      </c>
      <c r="F136" s="273">
        <v>11953</v>
      </c>
      <c r="G136" s="89"/>
      <c r="H136" s="93" t="s">
        <v>4601</v>
      </c>
      <c r="I136" s="89"/>
      <c r="J136" s="89"/>
      <c r="K136" s="89"/>
      <c r="L136" s="89"/>
      <c r="M136" s="152">
        <v>2684374.07</v>
      </c>
      <c r="N136" s="152">
        <v>0</v>
      </c>
      <c r="O136" s="152">
        <v>18414806.120000001</v>
      </c>
      <c r="P136" s="152">
        <v>0</v>
      </c>
      <c r="Q136" s="89" t="s">
        <v>670</v>
      </c>
    </row>
    <row r="137" spans="1:17" ht="89.25">
      <c r="A137" s="89" t="s">
        <v>556</v>
      </c>
      <c r="B137" s="89"/>
      <c r="C137" s="90" t="s">
        <v>616</v>
      </c>
      <c r="D137" s="145">
        <v>43545</v>
      </c>
      <c r="E137" s="85" t="s">
        <v>13</v>
      </c>
      <c r="F137" s="273">
        <v>949621</v>
      </c>
      <c r="G137" s="89"/>
      <c r="H137" s="93" t="s">
        <v>4602</v>
      </c>
      <c r="I137" s="89"/>
      <c r="J137" s="89"/>
      <c r="K137" s="89"/>
      <c r="L137" s="89"/>
      <c r="M137" s="152">
        <v>60</v>
      </c>
      <c r="N137" s="152">
        <v>0</v>
      </c>
      <c r="O137" s="152">
        <v>411.6</v>
      </c>
      <c r="P137" s="152">
        <v>0</v>
      </c>
      <c r="Q137" s="89" t="s">
        <v>670</v>
      </c>
    </row>
    <row r="138" spans="1:17" ht="63.75">
      <c r="A138" s="89" t="s">
        <v>557</v>
      </c>
      <c r="B138" s="89"/>
      <c r="C138" s="90" t="s">
        <v>777</v>
      </c>
      <c r="D138" s="145">
        <v>43546</v>
      </c>
      <c r="E138" s="85" t="s">
        <v>20</v>
      </c>
      <c r="F138" s="273">
        <v>12092</v>
      </c>
      <c r="G138" s="89"/>
      <c r="H138" s="93" t="s">
        <v>4603</v>
      </c>
      <c r="I138" s="89"/>
      <c r="J138" s="89"/>
      <c r="K138" s="89"/>
      <c r="L138" s="89"/>
      <c r="M138" s="152">
        <v>21777.52</v>
      </c>
      <c r="N138" s="152">
        <v>0</v>
      </c>
      <c r="O138" s="152">
        <v>149393.79</v>
      </c>
      <c r="P138" s="152">
        <v>0</v>
      </c>
      <c r="Q138" s="89" t="s">
        <v>670</v>
      </c>
    </row>
    <row r="139" spans="1:17" ht="76.5">
      <c r="A139" s="89" t="s">
        <v>557</v>
      </c>
      <c r="B139" s="89"/>
      <c r="C139" s="90" t="s">
        <v>777</v>
      </c>
      <c r="D139" s="145">
        <v>43546</v>
      </c>
      <c r="E139" s="85" t="s">
        <v>20</v>
      </c>
      <c r="F139" s="273">
        <v>12093</v>
      </c>
      <c r="G139" s="89"/>
      <c r="H139" s="93" t="s">
        <v>4604</v>
      </c>
      <c r="I139" s="89"/>
      <c r="J139" s="89"/>
      <c r="K139" s="89"/>
      <c r="L139" s="89"/>
      <c r="M139" s="152">
        <v>3127038.01</v>
      </c>
      <c r="N139" s="152">
        <v>0</v>
      </c>
      <c r="O139" s="152">
        <v>21451480.75</v>
      </c>
      <c r="P139" s="152">
        <v>0</v>
      </c>
      <c r="Q139" s="89" t="s">
        <v>670</v>
      </c>
    </row>
    <row r="140" spans="1:17" ht="76.5">
      <c r="A140" s="89" t="s">
        <v>557</v>
      </c>
      <c r="B140" s="89"/>
      <c r="C140" s="90" t="s">
        <v>777</v>
      </c>
      <c r="D140" s="145">
        <v>43549</v>
      </c>
      <c r="E140" s="85" t="s">
        <v>6</v>
      </c>
      <c r="F140" s="273">
        <v>995827</v>
      </c>
      <c r="G140" s="89"/>
      <c r="H140" s="93" t="s">
        <v>4605</v>
      </c>
      <c r="I140" s="89"/>
      <c r="J140" s="89"/>
      <c r="K140" s="89"/>
      <c r="L140" s="89"/>
      <c r="M140" s="152">
        <v>0</v>
      </c>
      <c r="N140" s="152">
        <v>714719.66</v>
      </c>
      <c r="O140" s="152">
        <v>0</v>
      </c>
      <c r="P140" s="152">
        <v>4902976.87</v>
      </c>
      <c r="Q140" s="89" t="s">
        <v>670</v>
      </c>
    </row>
    <row r="141" spans="1:17" ht="76.5">
      <c r="A141" s="89" t="s">
        <v>557</v>
      </c>
      <c r="B141" s="89"/>
      <c r="C141" s="90" t="s">
        <v>777</v>
      </c>
      <c r="D141" s="145">
        <v>43549</v>
      </c>
      <c r="E141" s="85" t="s">
        <v>20</v>
      </c>
      <c r="F141" s="273">
        <v>11998</v>
      </c>
      <c r="G141" s="89"/>
      <c r="H141" s="93" t="s">
        <v>4606</v>
      </c>
      <c r="I141" s="89"/>
      <c r="J141" s="89"/>
      <c r="K141" s="89"/>
      <c r="L141" s="89"/>
      <c r="M141" s="152">
        <v>1544070.29</v>
      </c>
      <c r="N141" s="152">
        <v>0</v>
      </c>
      <c r="O141" s="152">
        <v>10592322.189999999</v>
      </c>
      <c r="P141" s="152">
        <v>0</v>
      </c>
      <c r="Q141" s="89" t="s">
        <v>670</v>
      </c>
    </row>
    <row r="142" spans="1:17" ht="63.75">
      <c r="A142" s="89" t="s">
        <v>557</v>
      </c>
      <c r="B142" s="89"/>
      <c r="C142" s="90" t="s">
        <v>777</v>
      </c>
      <c r="D142" s="145">
        <v>43549</v>
      </c>
      <c r="E142" s="85" t="s">
        <v>20</v>
      </c>
      <c r="F142" s="273">
        <v>11986</v>
      </c>
      <c r="G142" s="89"/>
      <c r="H142" s="93" t="s">
        <v>4607</v>
      </c>
      <c r="I142" s="89"/>
      <c r="J142" s="89"/>
      <c r="K142" s="89"/>
      <c r="L142" s="89"/>
      <c r="M142" s="152">
        <v>62503.72</v>
      </c>
      <c r="N142" s="152">
        <v>0</v>
      </c>
      <c r="O142" s="152">
        <v>428775.52</v>
      </c>
      <c r="P142" s="152">
        <v>0</v>
      </c>
      <c r="Q142" s="89" t="s">
        <v>670</v>
      </c>
    </row>
    <row r="143" spans="1:17" ht="63.75">
      <c r="A143" s="89" t="s">
        <v>557</v>
      </c>
      <c r="B143" s="89"/>
      <c r="C143" s="90" t="s">
        <v>777</v>
      </c>
      <c r="D143" s="145">
        <v>43549</v>
      </c>
      <c r="E143" s="85" t="s">
        <v>20</v>
      </c>
      <c r="F143" s="273">
        <v>11990</v>
      </c>
      <c r="G143" s="89"/>
      <c r="H143" s="93" t="s">
        <v>4608</v>
      </c>
      <c r="I143" s="89"/>
      <c r="J143" s="89"/>
      <c r="K143" s="89"/>
      <c r="L143" s="89"/>
      <c r="M143" s="152">
        <v>24050</v>
      </c>
      <c r="N143" s="152">
        <v>0</v>
      </c>
      <c r="O143" s="152">
        <v>164983</v>
      </c>
      <c r="P143" s="152">
        <v>0</v>
      </c>
      <c r="Q143" s="89" t="s">
        <v>670</v>
      </c>
    </row>
    <row r="144" spans="1:17" ht="63.75">
      <c r="A144" s="89" t="s">
        <v>557</v>
      </c>
      <c r="B144" s="89"/>
      <c r="C144" s="90" t="s">
        <v>777</v>
      </c>
      <c r="D144" s="145">
        <v>43549</v>
      </c>
      <c r="E144" s="85" t="s">
        <v>20</v>
      </c>
      <c r="F144" s="273">
        <v>11989</v>
      </c>
      <c r="G144" s="89"/>
      <c r="H144" s="93" t="s">
        <v>4609</v>
      </c>
      <c r="I144" s="89"/>
      <c r="J144" s="89"/>
      <c r="K144" s="89"/>
      <c r="L144" s="89"/>
      <c r="M144" s="152">
        <v>19748.18</v>
      </c>
      <c r="N144" s="152">
        <v>0</v>
      </c>
      <c r="O144" s="152">
        <v>135472.51</v>
      </c>
      <c r="P144" s="152">
        <v>0</v>
      </c>
      <c r="Q144" s="89" t="s">
        <v>670</v>
      </c>
    </row>
    <row r="145" spans="1:17" ht="76.5">
      <c r="A145" s="89" t="s">
        <v>557</v>
      </c>
      <c r="B145" s="89"/>
      <c r="C145" s="90" t="s">
        <v>777</v>
      </c>
      <c r="D145" s="145">
        <v>43549</v>
      </c>
      <c r="E145" s="85" t="s">
        <v>13</v>
      </c>
      <c r="F145" s="273">
        <v>949859</v>
      </c>
      <c r="G145" s="89"/>
      <c r="H145" s="93" t="s">
        <v>4610</v>
      </c>
      <c r="I145" s="89"/>
      <c r="J145" s="89"/>
      <c r="K145" s="89"/>
      <c r="L145" s="89"/>
      <c r="M145" s="152">
        <v>95.48</v>
      </c>
      <c r="N145" s="152">
        <v>0</v>
      </c>
      <c r="O145" s="152">
        <v>654.99</v>
      </c>
      <c r="P145" s="152">
        <v>0</v>
      </c>
      <c r="Q145" s="89" t="s">
        <v>670</v>
      </c>
    </row>
    <row r="146" spans="1:17" ht="51">
      <c r="A146" s="89" t="s">
        <v>556</v>
      </c>
      <c r="B146" s="89"/>
      <c r="C146" s="90" t="s">
        <v>616</v>
      </c>
      <c r="D146" s="145">
        <v>43549</v>
      </c>
      <c r="E146" s="85" t="s">
        <v>23</v>
      </c>
      <c r="F146" s="273">
        <v>18802</v>
      </c>
      <c r="G146" s="89"/>
      <c r="H146" s="93" t="s">
        <v>4611</v>
      </c>
      <c r="I146" s="89"/>
      <c r="J146" s="89"/>
      <c r="K146" s="89"/>
      <c r="L146" s="89"/>
      <c r="M146" s="152">
        <v>0</v>
      </c>
      <c r="N146" s="152">
        <v>0</v>
      </c>
      <c r="O146" s="152">
        <v>0</v>
      </c>
      <c r="P146" s="152">
        <v>0.01</v>
      </c>
      <c r="Q146" s="89" t="s">
        <v>670</v>
      </c>
    </row>
    <row r="147" spans="1:17" ht="63.75">
      <c r="A147" s="89" t="s">
        <v>557</v>
      </c>
      <c r="B147" s="89"/>
      <c r="C147" s="90" t="s">
        <v>777</v>
      </c>
      <c r="D147" s="145">
        <v>43550</v>
      </c>
      <c r="E147" s="85" t="s">
        <v>20</v>
      </c>
      <c r="F147" s="273">
        <v>11960</v>
      </c>
      <c r="G147" s="89"/>
      <c r="H147" s="93" t="s">
        <v>4612</v>
      </c>
      <c r="I147" s="89"/>
      <c r="J147" s="89"/>
      <c r="K147" s="89"/>
      <c r="L147" s="89"/>
      <c r="M147" s="152">
        <v>5861.52</v>
      </c>
      <c r="N147" s="152">
        <v>0</v>
      </c>
      <c r="O147" s="152">
        <v>40210.03</v>
      </c>
      <c r="P147" s="152">
        <v>0</v>
      </c>
      <c r="Q147" s="89" t="s">
        <v>670</v>
      </c>
    </row>
    <row r="148" spans="1:17" ht="76.5">
      <c r="A148" s="89" t="s">
        <v>557</v>
      </c>
      <c r="B148" s="89"/>
      <c r="C148" s="90" t="s">
        <v>777</v>
      </c>
      <c r="D148" s="145">
        <v>43550</v>
      </c>
      <c r="E148" s="85" t="s">
        <v>20</v>
      </c>
      <c r="F148" s="273">
        <v>12097</v>
      </c>
      <c r="G148" s="89"/>
      <c r="H148" s="93" t="s">
        <v>4613</v>
      </c>
      <c r="I148" s="89"/>
      <c r="J148" s="89"/>
      <c r="K148" s="89"/>
      <c r="L148" s="89"/>
      <c r="M148" s="152">
        <v>422522.47</v>
      </c>
      <c r="N148" s="152">
        <v>0</v>
      </c>
      <c r="O148" s="152">
        <v>2898504.14</v>
      </c>
      <c r="P148" s="152">
        <v>0</v>
      </c>
      <c r="Q148" s="89" t="s">
        <v>670</v>
      </c>
    </row>
    <row r="149" spans="1:17" ht="51">
      <c r="A149" s="89" t="s">
        <v>557</v>
      </c>
      <c r="B149" s="89"/>
      <c r="C149" s="90" t="s">
        <v>777</v>
      </c>
      <c r="D149" s="145">
        <v>43551</v>
      </c>
      <c r="E149" s="85" t="s">
        <v>20</v>
      </c>
      <c r="F149" s="273">
        <v>11995</v>
      </c>
      <c r="G149" s="89"/>
      <c r="H149" s="93" t="s">
        <v>4614</v>
      </c>
      <c r="I149" s="89"/>
      <c r="J149" s="89"/>
      <c r="K149" s="89"/>
      <c r="L149" s="89"/>
      <c r="M149" s="152">
        <v>251076.49</v>
      </c>
      <c r="N149" s="152">
        <v>0</v>
      </c>
      <c r="O149" s="152">
        <v>1722384.72</v>
      </c>
      <c r="P149" s="152">
        <v>0</v>
      </c>
      <c r="Q149" s="89" t="s">
        <v>670</v>
      </c>
    </row>
    <row r="150" spans="1:17" ht="51">
      <c r="A150" s="89" t="s">
        <v>557</v>
      </c>
      <c r="B150" s="89"/>
      <c r="C150" s="90" t="s">
        <v>777</v>
      </c>
      <c r="D150" s="145">
        <v>43551</v>
      </c>
      <c r="E150" s="85" t="s">
        <v>20</v>
      </c>
      <c r="F150" s="273">
        <v>11991</v>
      </c>
      <c r="G150" s="89"/>
      <c r="H150" s="93" t="s">
        <v>4615</v>
      </c>
      <c r="I150" s="89"/>
      <c r="J150" s="89"/>
      <c r="K150" s="89"/>
      <c r="L150" s="89"/>
      <c r="M150" s="152">
        <v>5535.1</v>
      </c>
      <c r="N150" s="152">
        <v>0</v>
      </c>
      <c r="O150" s="152">
        <v>37970.79</v>
      </c>
      <c r="P150" s="152">
        <v>0</v>
      </c>
      <c r="Q150" s="89" t="s">
        <v>670</v>
      </c>
    </row>
    <row r="151" spans="1:17" ht="51">
      <c r="A151" s="89" t="s">
        <v>557</v>
      </c>
      <c r="B151" s="89"/>
      <c r="C151" s="90" t="s">
        <v>777</v>
      </c>
      <c r="D151" s="145">
        <v>43551</v>
      </c>
      <c r="E151" s="85" t="s">
        <v>20</v>
      </c>
      <c r="F151" s="273">
        <v>11994</v>
      </c>
      <c r="G151" s="89"/>
      <c r="H151" s="93" t="s">
        <v>4616</v>
      </c>
      <c r="I151" s="89"/>
      <c r="J151" s="89"/>
      <c r="K151" s="89"/>
      <c r="L151" s="89"/>
      <c r="M151" s="152">
        <v>3719.18</v>
      </c>
      <c r="N151" s="152">
        <v>0</v>
      </c>
      <c r="O151" s="152">
        <v>25513.57</v>
      </c>
      <c r="P151" s="152">
        <v>0</v>
      </c>
      <c r="Q151" s="89" t="s">
        <v>670</v>
      </c>
    </row>
    <row r="152" spans="1:17" ht="51">
      <c r="A152" s="89" t="s">
        <v>557</v>
      </c>
      <c r="B152" s="89"/>
      <c r="C152" s="90" t="s">
        <v>777</v>
      </c>
      <c r="D152" s="145">
        <v>43551</v>
      </c>
      <c r="E152" s="85" t="s">
        <v>20</v>
      </c>
      <c r="F152" s="273">
        <v>11992</v>
      </c>
      <c r="G152" s="89"/>
      <c r="H152" s="93" t="s">
        <v>4617</v>
      </c>
      <c r="I152" s="89"/>
      <c r="J152" s="89"/>
      <c r="K152" s="89"/>
      <c r="L152" s="89"/>
      <c r="M152" s="152">
        <v>376702.41</v>
      </c>
      <c r="N152" s="152">
        <v>0</v>
      </c>
      <c r="O152" s="152">
        <v>2584178.5299999998</v>
      </c>
      <c r="P152" s="152">
        <v>0</v>
      </c>
      <c r="Q152" s="89" t="s">
        <v>670</v>
      </c>
    </row>
    <row r="153" spans="1:17" ht="51">
      <c r="A153" s="89" t="s">
        <v>557</v>
      </c>
      <c r="B153" s="89"/>
      <c r="C153" s="90" t="s">
        <v>777</v>
      </c>
      <c r="D153" s="145">
        <v>43551</v>
      </c>
      <c r="E153" s="85" t="s">
        <v>20</v>
      </c>
      <c r="F153" s="273">
        <v>11972</v>
      </c>
      <c r="G153" s="89"/>
      <c r="H153" s="93" t="s">
        <v>4618</v>
      </c>
      <c r="I153" s="89"/>
      <c r="J153" s="89"/>
      <c r="K153" s="89"/>
      <c r="L153" s="89"/>
      <c r="M153" s="152">
        <v>402468.28</v>
      </c>
      <c r="N153" s="152">
        <v>0</v>
      </c>
      <c r="O153" s="152">
        <v>2760932.4</v>
      </c>
      <c r="P153" s="152">
        <v>0</v>
      </c>
      <c r="Q153" s="89" t="s">
        <v>670</v>
      </c>
    </row>
    <row r="154" spans="1:17" ht="51">
      <c r="A154" s="89" t="s">
        <v>557</v>
      </c>
      <c r="B154" s="89"/>
      <c r="C154" s="90" t="s">
        <v>777</v>
      </c>
      <c r="D154" s="145">
        <v>43551</v>
      </c>
      <c r="E154" s="85" t="s">
        <v>20</v>
      </c>
      <c r="F154" s="273">
        <v>11973</v>
      </c>
      <c r="G154" s="89"/>
      <c r="H154" s="93" t="s">
        <v>4619</v>
      </c>
      <c r="I154" s="89"/>
      <c r="J154" s="89"/>
      <c r="K154" s="89"/>
      <c r="L154" s="89"/>
      <c r="M154" s="152">
        <v>5961.73</v>
      </c>
      <c r="N154" s="152">
        <v>0</v>
      </c>
      <c r="O154" s="152">
        <v>40897.47</v>
      </c>
      <c r="P154" s="152">
        <v>0</v>
      </c>
      <c r="Q154" s="89" t="s">
        <v>670</v>
      </c>
    </row>
    <row r="155" spans="1:17" ht="51">
      <c r="A155" s="89" t="s">
        <v>557</v>
      </c>
      <c r="B155" s="89"/>
      <c r="C155" s="90" t="s">
        <v>777</v>
      </c>
      <c r="D155" s="145">
        <v>43551</v>
      </c>
      <c r="E155" s="85" t="s">
        <v>20</v>
      </c>
      <c r="F155" s="273">
        <v>11970</v>
      </c>
      <c r="G155" s="89"/>
      <c r="H155" s="93" t="s">
        <v>4620</v>
      </c>
      <c r="I155" s="89"/>
      <c r="J155" s="89"/>
      <c r="K155" s="89"/>
      <c r="L155" s="89"/>
      <c r="M155" s="152">
        <v>825102.7</v>
      </c>
      <c r="N155" s="152">
        <v>0</v>
      </c>
      <c r="O155" s="152">
        <v>5660204.5199999996</v>
      </c>
      <c r="P155" s="152">
        <v>0</v>
      </c>
      <c r="Q155" s="89" t="s">
        <v>670</v>
      </c>
    </row>
    <row r="156" spans="1:17" ht="51">
      <c r="A156" s="89" t="s">
        <v>557</v>
      </c>
      <c r="B156" s="89"/>
      <c r="C156" s="90" t="s">
        <v>777</v>
      </c>
      <c r="D156" s="145">
        <v>43551</v>
      </c>
      <c r="E156" s="85" t="s">
        <v>20</v>
      </c>
      <c r="F156" s="273">
        <v>11961</v>
      </c>
      <c r="G156" s="89"/>
      <c r="H156" s="93" t="s">
        <v>4621</v>
      </c>
      <c r="I156" s="89"/>
      <c r="J156" s="89"/>
      <c r="K156" s="89"/>
      <c r="L156" s="89"/>
      <c r="M156" s="152">
        <v>12248.71</v>
      </c>
      <c r="N156" s="152">
        <v>0</v>
      </c>
      <c r="O156" s="152">
        <v>84026.15</v>
      </c>
      <c r="P156" s="152">
        <v>0</v>
      </c>
      <c r="Q156" s="89" t="s">
        <v>670</v>
      </c>
    </row>
    <row r="157" spans="1:17" ht="51">
      <c r="A157" s="89" t="s">
        <v>557</v>
      </c>
      <c r="B157" s="89"/>
      <c r="C157" s="90" t="s">
        <v>777</v>
      </c>
      <c r="D157" s="145">
        <v>43551</v>
      </c>
      <c r="E157" s="85" t="s">
        <v>20</v>
      </c>
      <c r="F157" s="273">
        <v>11984</v>
      </c>
      <c r="G157" s="89"/>
      <c r="H157" s="93" t="s">
        <v>4622</v>
      </c>
      <c r="I157" s="89"/>
      <c r="J157" s="89"/>
      <c r="K157" s="89"/>
      <c r="L157" s="89"/>
      <c r="M157" s="152">
        <v>1131605.1200000001</v>
      </c>
      <c r="N157" s="152">
        <v>0</v>
      </c>
      <c r="O157" s="152">
        <v>7762811.1200000001</v>
      </c>
      <c r="P157" s="152">
        <v>0</v>
      </c>
      <c r="Q157" s="89" t="s">
        <v>670</v>
      </c>
    </row>
    <row r="158" spans="1:17" ht="51">
      <c r="A158" s="89" t="s">
        <v>557</v>
      </c>
      <c r="B158" s="89"/>
      <c r="C158" s="90" t="s">
        <v>777</v>
      </c>
      <c r="D158" s="145">
        <v>43551</v>
      </c>
      <c r="E158" s="85" t="s">
        <v>20</v>
      </c>
      <c r="F158" s="273">
        <v>11956</v>
      </c>
      <c r="G158" s="89"/>
      <c r="H158" s="93" t="s">
        <v>4623</v>
      </c>
      <c r="I158" s="89"/>
      <c r="J158" s="89"/>
      <c r="K158" s="89"/>
      <c r="L158" s="89"/>
      <c r="M158" s="152">
        <v>3394374.82</v>
      </c>
      <c r="N158" s="152">
        <v>0</v>
      </c>
      <c r="O158" s="152">
        <v>23285411.27</v>
      </c>
      <c r="P158" s="152">
        <v>0</v>
      </c>
      <c r="Q158" s="89" t="s">
        <v>670</v>
      </c>
    </row>
    <row r="159" spans="1:17" ht="51">
      <c r="A159" s="89" t="s">
        <v>557</v>
      </c>
      <c r="B159" s="89"/>
      <c r="C159" s="90" t="s">
        <v>777</v>
      </c>
      <c r="D159" s="145">
        <v>43551</v>
      </c>
      <c r="E159" s="85" t="s">
        <v>20</v>
      </c>
      <c r="F159" s="273">
        <v>11974</v>
      </c>
      <c r="G159" s="89"/>
      <c r="H159" s="93" t="s">
        <v>4624</v>
      </c>
      <c r="I159" s="89"/>
      <c r="J159" s="89"/>
      <c r="K159" s="89"/>
      <c r="L159" s="89"/>
      <c r="M159" s="152">
        <v>5533056.1699999999</v>
      </c>
      <c r="N159" s="152">
        <v>0</v>
      </c>
      <c r="O159" s="152">
        <v>37956765.329999998</v>
      </c>
      <c r="P159" s="152">
        <v>0</v>
      </c>
      <c r="Q159" s="89" t="s">
        <v>670</v>
      </c>
    </row>
    <row r="160" spans="1:17" ht="76.5">
      <c r="A160" s="89" t="s">
        <v>557</v>
      </c>
      <c r="B160" s="89"/>
      <c r="C160" s="90" t="s">
        <v>777</v>
      </c>
      <c r="D160" s="145">
        <v>43551</v>
      </c>
      <c r="E160" s="85" t="s">
        <v>13</v>
      </c>
      <c r="F160" s="273">
        <v>950227</v>
      </c>
      <c r="G160" s="89"/>
      <c r="H160" s="93" t="s">
        <v>4625</v>
      </c>
      <c r="I160" s="89"/>
      <c r="J160" s="89"/>
      <c r="K160" s="89"/>
      <c r="L160" s="89"/>
      <c r="M160" s="152">
        <v>94.98</v>
      </c>
      <c r="N160" s="152">
        <v>0</v>
      </c>
      <c r="O160" s="152">
        <v>651.55999999999995</v>
      </c>
      <c r="P160" s="152">
        <v>0</v>
      </c>
      <c r="Q160" s="89" t="s">
        <v>670</v>
      </c>
    </row>
    <row r="161" spans="1:17" ht="51">
      <c r="A161" s="89" t="s">
        <v>556</v>
      </c>
      <c r="B161" s="89"/>
      <c r="C161" s="90" t="s">
        <v>616</v>
      </c>
      <c r="D161" s="145">
        <v>43551</v>
      </c>
      <c r="E161" s="85" t="s">
        <v>23</v>
      </c>
      <c r="F161" s="273">
        <v>18811</v>
      </c>
      <c r="G161" s="89"/>
      <c r="H161" s="93" t="s">
        <v>4626</v>
      </c>
      <c r="I161" s="89"/>
      <c r="J161" s="89"/>
      <c r="K161" s="89"/>
      <c r="L161" s="89"/>
      <c r="M161" s="152">
        <v>0</v>
      </c>
      <c r="N161" s="152">
        <v>0</v>
      </c>
      <c r="O161" s="152">
        <v>0.03</v>
      </c>
      <c r="P161" s="152">
        <v>0</v>
      </c>
      <c r="Q161" s="89" t="s">
        <v>670</v>
      </c>
    </row>
    <row r="162" spans="1:17" ht="63.75">
      <c r="A162" s="89">
        <v>287</v>
      </c>
      <c r="B162" s="89"/>
      <c r="C162" s="90" t="s">
        <v>126</v>
      </c>
      <c r="D162" s="145">
        <v>43552</v>
      </c>
      <c r="E162" s="85" t="s">
        <v>6</v>
      </c>
      <c r="F162" s="273">
        <v>999524</v>
      </c>
      <c r="G162" s="89"/>
      <c r="H162" s="93" t="s">
        <v>4627</v>
      </c>
      <c r="I162" s="89"/>
      <c r="J162" s="89"/>
      <c r="K162" s="89"/>
      <c r="L162" s="89"/>
      <c r="M162" s="152">
        <v>0</v>
      </c>
      <c r="N162" s="152">
        <v>1960000</v>
      </c>
      <c r="O162" s="152">
        <v>0</v>
      </c>
      <c r="P162" s="152">
        <v>13445600</v>
      </c>
      <c r="Q162" s="89" t="s">
        <v>670</v>
      </c>
    </row>
    <row r="163" spans="1:17" ht="51">
      <c r="A163" s="89" t="s">
        <v>556</v>
      </c>
      <c r="B163" s="89"/>
      <c r="C163" s="90" t="s">
        <v>616</v>
      </c>
      <c r="D163" s="145">
        <v>43552</v>
      </c>
      <c r="E163" s="85" t="s">
        <v>23</v>
      </c>
      <c r="F163" s="273">
        <v>18815</v>
      </c>
      <c r="G163" s="89"/>
      <c r="H163" s="93" t="s">
        <v>4628</v>
      </c>
      <c r="I163" s="89"/>
      <c r="J163" s="89"/>
      <c r="K163" s="89"/>
      <c r="L163" s="89"/>
      <c r="M163" s="152">
        <v>0</v>
      </c>
      <c r="N163" s="152">
        <v>0</v>
      </c>
      <c r="O163" s="152">
        <v>0</v>
      </c>
      <c r="P163" s="152">
        <v>0.01</v>
      </c>
      <c r="Q163" s="89" t="s">
        <v>670</v>
      </c>
    </row>
    <row r="164" spans="1:17" ht="51">
      <c r="A164" s="89" t="s">
        <v>556</v>
      </c>
      <c r="B164" s="89"/>
      <c r="C164" s="90" t="s">
        <v>616</v>
      </c>
      <c r="D164" s="145">
        <v>43553</v>
      </c>
      <c r="E164" s="85" t="s">
        <v>6</v>
      </c>
      <c r="F164" s="273">
        <v>950409</v>
      </c>
      <c r="G164" s="89"/>
      <c r="H164" s="93" t="s">
        <v>4629</v>
      </c>
      <c r="I164" s="89"/>
      <c r="J164" s="89"/>
      <c r="K164" s="89"/>
      <c r="L164" s="89"/>
      <c r="M164" s="152">
        <v>0</v>
      </c>
      <c r="N164" s="152">
        <v>100000</v>
      </c>
      <c r="O164" s="152">
        <v>0</v>
      </c>
      <c r="P164" s="152">
        <v>686000</v>
      </c>
      <c r="Q164" s="89" t="s">
        <v>670</v>
      </c>
    </row>
    <row r="165" spans="1:17" ht="63.75">
      <c r="A165" s="89">
        <v>85</v>
      </c>
      <c r="B165" s="89"/>
      <c r="C165" s="90" t="s">
        <v>735</v>
      </c>
      <c r="D165" s="145">
        <v>43553</v>
      </c>
      <c r="E165" s="85" t="s">
        <v>6</v>
      </c>
      <c r="F165" s="273">
        <v>1000440</v>
      </c>
      <c r="G165" s="89"/>
      <c r="H165" s="93" t="s">
        <v>4630</v>
      </c>
      <c r="I165" s="89"/>
      <c r="J165" s="89"/>
      <c r="K165" s="89"/>
      <c r="L165" s="89"/>
      <c r="M165" s="152">
        <v>0</v>
      </c>
      <c r="N165" s="152">
        <v>23665</v>
      </c>
      <c r="O165" s="152">
        <v>0</v>
      </c>
      <c r="P165" s="152">
        <v>162341.9</v>
      </c>
      <c r="Q165" s="89" t="s">
        <v>670</v>
      </c>
    </row>
    <row r="166" spans="1:17" ht="51">
      <c r="A166" s="89" t="s">
        <v>557</v>
      </c>
      <c r="B166" s="89"/>
      <c r="C166" s="90" t="s">
        <v>777</v>
      </c>
      <c r="D166" s="145">
        <v>43553</v>
      </c>
      <c r="E166" s="85" t="s">
        <v>20</v>
      </c>
      <c r="F166" s="273">
        <v>11957</v>
      </c>
      <c r="G166" s="89"/>
      <c r="H166" s="93" t="s">
        <v>4631</v>
      </c>
      <c r="I166" s="89"/>
      <c r="J166" s="89"/>
      <c r="K166" s="89"/>
      <c r="L166" s="89"/>
      <c r="M166" s="152">
        <v>145094.44</v>
      </c>
      <c r="N166" s="152">
        <v>0</v>
      </c>
      <c r="O166" s="152">
        <v>995347.86</v>
      </c>
      <c r="P166" s="152">
        <v>0</v>
      </c>
      <c r="Q166" s="89" t="s">
        <v>670</v>
      </c>
    </row>
    <row r="167" spans="1:17" ht="51">
      <c r="A167" s="89" t="s">
        <v>556</v>
      </c>
      <c r="B167" s="89"/>
      <c r="C167" s="90" t="s">
        <v>616</v>
      </c>
      <c r="D167" s="145">
        <v>43553</v>
      </c>
      <c r="E167" s="85" t="s">
        <v>23</v>
      </c>
      <c r="F167" s="273">
        <v>18819</v>
      </c>
      <c r="G167" s="89"/>
      <c r="H167" s="93" t="s">
        <v>4632</v>
      </c>
      <c r="I167" s="89"/>
      <c r="J167" s="89"/>
      <c r="K167" s="89"/>
      <c r="L167" s="89"/>
      <c r="M167" s="152">
        <v>0</v>
      </c>
      <c r="N167" s="152">
        <v>0</v>
      </c>
      <c r="O167" s="152">
        <v>0</v>
      </c>
      <c r="P167" s="152">
        <v>0.01</v>
      </c>
      <c r="Q167" s="89" t="s">
        <v>670</v>
      </c>
    </row>
    <row r="168" spans="1:17" ht="51">
      <c r="A168" s="89" t="s">
        <v>556</v>
      </c>
      <c r="B168" s="89"/>
      <c r="C168" s="90" t="s">
        <v>616</v>
      </c>
      <c r="D168" s="145">
        <v>43556</v>
      </c>
      <c r="E168" s="85" t="s">
        <v>23</v>
      </c>
      <c r="F168" s="273">
        <v>18824</v>
      </c>
      <c r="G168" s="89"/>
      <c r="H168" s="93" t="s">
        <v>5710</v>
      </c>
      <c r="I168" s="89"/>
      <c r="J168" s="89"/>
      <c r="K168" s="89"/>
      <c r="L168" s="89"/>
      <c r="M168" s="152">
        <v>0</v>
      </c>
      <c r="N168" s="152">
        <v>0</v>
      </c>
      <c r="O168" s="152">
        <v>0</v>
      </c>
      <c r="P168" s="152">
        <v>0.01</v>
      </c>
      <c r="Q168" s="89" t="s">
        <v>670</v>
      </c>
    </row>
    <row r="169" spans="1:17" ht="51">
      <c r="A169" s="89" t="s">
        <v>556</v>
      </c>
      <c r="B169" s="89"/>
      <c r="C169" s="90" t="s">
        <v>616</v>
      </c>
      <c r="D169" s="145">
        <v>43557</v>
      </c>
      <c r="E169" s="85" t="s">
        <v>23</v>
      </c>
      <c r="F169" s="273">
        <v>18828</v>
      </c>
      <c r="G169" s="89"/>
      <c r="H169" s="93" t="s">
        <v>5711</v>
      </c>
      <c r="I169" s="89"/>
      <c r="J169" s="89"/>
      <c r="K169" s="89"/>
      <c r="L169" s="89"/>
      <c r="M169" s="152">
        <v>0</v>
      </c>
      <c r="N169" s="152">
        <v>0</v>
      </c>
      <c r="O169" s="152">
        <v>0</v>
      </c>
      <c r="P169" s="152">
        <v>0.01</v>
      </c>
      <c r="Q169" s="89" t="s">
        <v>670</v>
      </c>
    </row>
    <row r="170" spans="1:17" ht="76.5">
      <c r="A170" s="89">
        <v>585</v>
      </c>
      <c r="B170" s="89"/>
      <c r="C170" s="90" t="s">
        <v>183</v>
      </c>
      <c r="D170" s="145">
        <v>43558</v>
      </c>
      <c r="E170" s="85" t="s">
        <v>6</v>
      </c>
      <c r="F170" s="273">
        <v>1101559</v>
      </c>
      <c r="G170" s="89"/>
      <c r="H170" s="93" t="s">
        <v>5712</v>
      </c>
      <c r="I170" s="89"/>
      <c r="J170" s="89"/>
      <c r="K170" s="89"/>
      <c r="L170" s="89"/>
      <c r="M170" s="152">
        <v>0</v>
      </c>
      <c r="N170" s="152">
        <v>31000</v>
      </c>
      <c r="O170" s="152">
        <v>0</v>
      </c>
      <c r="P170" s="152">
        <v>212660</v>
      </c>
      <c r="Q170" s="89" t="s">
        <v>670</v>
      </c>
    </row>
    <row r="171" spans="1:17" ht="76.5">
      <c r="A171" s="89" t="s">
        <v>556</v>
      </c>
      <c r="B171" s="89"/>
      <c r="C171" s="90" t="s">
        <v>616</v>
      </c>
      <c r="D171" s="145">
        <v>43559</v>
      </c>
      <c r="E171" s="85" t="s">
        <v>6</v>
      </c>
      <c r="F171" s="273">
        <v>950764</v>
      </c>
      <c r="G171" s="89"/>
      <c r="H171" s="93" t="s">
        <v>5713</v>
      </c>
      <c r="I171" s="89"/>
      <c r="J171" s="89"/>
      <c r="K171" s="89"/>
      <c r="L171" s="89"/>
      <c r="M171" s="152">
        <v>0</v>
      </c>
      <c r="N171" s="152">
        <v>13315.74</v>
      </c>
      <c r="O171" s="152">
        <v>0</v>
      </c>
      <c r="P171" s="152">
        <v>91345.98</v>
      </c>
      <c r="Q171" s="89" t="s">
        <v>670</v>
      </c>
    </row>
    <row r="172" spans="1:17" ht="51">
      <c r="A172" s="89" t="s">
        <v>557</v>
      </c>
      <c r="B172" s="89"/>
      <c r="C172" s="90" t="s">
        <v>777</v>
      </c>
      <c r="D172" s="145">
        <v>43560</v>
      </c>
      <c r="E172" s="85" t="s">
        <v>20</v>
      </c>
      <c r="F172" s="273">
        <v>12067</v>
      </c>
      <c r="G172" s="89"/>
      <c r="H172" s="93" t="s">
        <v>5714</v>
      </c>
      <c r="I172" s="89"/>
      <c r="J172" s="89"/>
      <c r="K172" s="89"/>
      <c r="L172" s="89"/>
      <c r="M172" s="152">
        <v>1869.87</v>
      </c>
      <c r="N172" s="152">
        <v>0</v>
      </c>
      <c r="O172" s="152">
        <v>12827.31</v>
      </c>
      <c r="P172" s="152">
        <v>0</v>
      </c>
      <c r="Q172" s="89" t="s">
        <v>670</v>
      </c>
    </row>
    <row r="173" spans="1:17" ht="51">
      <c r="A173" s="89" t="s">
        <v>556</v>
      </c>
      <c r="B173" s="89"/>
      <c r="C173" s="90" t="s">
        <v>616</v>
      </c>
      <c r="D173" s="145">
        <v>43560</v>
      </c>
      <c r="E173" s="85" t="s">
        <v>23</v>
      </c>
      <c r="F173" s="273">
        <v>18841</v>
      </c>
      <c r="G173" s="89"/>
      <c r="H173" s="93" t="s">
        <v>5715</v>
      </c>
      <c r="I173" s="89"/>
      <c r="J173" s="89"/>
      <c r="K173" s="89"/>
      <c r="L173" s="89"/>
      <c r="M173" s="152">
        <v>0</v>
      </c>
      <c r="N173" s="152">
        <v>0</v>
      </c>
      <c r="O173" s="152">
        <v>0</v>
      </c>
      <c r="P173" s="152">
        <v>0.02</v>
      </c>
      <c r="Q173" s="89" t="s">
        <v>670</v>
      </c>
    </row>
    <row r="174" spans="1:17" ht="51">
      <c r="A174" s="89" t="s">
        <v>556</v>
      </c>
      <c r="B174" s="89"/>
      <c r="C174" s="90" t="s">
        <v>616</v>
      </c>
      <c r="D174" s="145">
        <v>43563</v>
      </c>
      <c r="E174" s="85" t="s">
        <v>23</v>
      </c>
      <c r="F174" s="273">
        <v>18845</v>
      </c>
      <c r="G174" s="89"/>
      <c r="H174" s="93" t="s">
        <v>5716</v>
      </c>
      <c r="I174" s="89"/>
      <c r="J174" s="89"/>
      <c r="K174" s="89"/>
      <c r="L174" s="89"/>
      <c r="M174" s="152">
        <v>0</v>
      </c>
      <c r="N174" s="152">
        <v>0</v>
      </c>
      <c r="O174" s="152">
        <v>0</v>
      </c>
      <c r="P174" s="152">
        <v>0.01</v>
      </c>
      <c r="Q174" s="89" t="s">
        <v>670</v>
      </c>
    </row>
    <row r="175" spans="1:17" ht="51">
      <c r="A175" s="89" t="s">
        <v>556</v>
      </c>
      <c r="B175" s="89"/>
      <c r="C175" s="90" t="s">
        <v>616</v>
      </c>
      <c r="D175" s="145">
        <v>43564</v>
      </c>
      <c r="E175" s="85" t="s">
        <v>23</v>
      </c>
      <c r="F175" s="273">
        <v>18849</v>
      </c>
      <c r="G175" s="89"/>
      <c r="H175" s="93" t="s">
        <v>5717</v>
      </c>
      <c r="I175" s="89"/>
      <c r="J175" s="89"/>
      <c r="K175" s="89"/>
      <c r="L175" s="89"/>
      <c r="M175" s="152">
        <v>0</v>
      </c>
      <c r="N175" s="152">
        <v>0</v>
      </c>
      <c r="O175" s="152">
        <v>0.01</v>
      </c>
      <c r="P175" s="152">
        <v>0</v>
      </c>
      <c r="Q175" s="89" t="s">
        <v>670</v>
      </c>
    </row>
    <row r="176" spans="1:17" ht="51">
      <c r="A176" s="89">
        <v>291</v>
      </c>
      <c r="B176" s="89"/>
      <c r="C176" s="90" t="s">
        <v>129</v>
      </c>
      <c r="D176" s="145">
        <v>43565</v>
      </c>
      <c r="E176" s="85" t="s">
        <v>3</v>
      </c>
      <c r="F176" s="273">
        <v>1727754</v>
      </c>
      <c r="G176" s="89"/>
      <c r="H176" s="93" t="s">
        <v>5718</v>
      </c>
      <c r="I176" s="89"/>
      <c r="J176" s="89"/>
      <c r="K176" s="89"/>
      <c r="L176" s="89"/>
      <c r="M176" s="152">
        <v>0</v>
      </c>
      <c r="N176" s="152">
        <v>39200</v>
      </c>
      <c r="O176" s="152">
        <v>0</v>
      </c>
      <c r="P176" s="152">
        <v>268912</v>
      </c>
      <c r="Q176" s="89" t="s">
        <v>670</v>
      </c>
    </row>
    <row r="177" spans="1:17" ht="51">
      <c r="A177" s="89" t="s">
        <v>556</v>
      </c>
      <c r="B177" s="89"/>
      <c r="C177" s="90" t="s">
        <v>616</v>
      </c>
      <c r="D177" s="145">
        <v>43565</v>
      </c>
      <c r="E177" s="85" t="s">
        <v>23</v>
      </c>
      <c r="F177" s="273">
        <v>18854</v>
      </c>
      <c r="G177" s="89"/>
      <c r="H177" s="93" t="s">
        <v>5720</v>
      </c>
      <c r="I177" s="89"/>
      <c r="J177" s="89"/>
      <c r="K177" s="89"/>
      <c r="L177" s="89"/>
      <c r="M177" s="152">
        <v>0</v>
      </c>
      <c r="N177" s="152">
        <v>0</v>
      </c>
      <c r="O177" s="152">
        <v>0</v>
      </c>
      <c r="P177" s="152">
        <v>0.01</v>
      </c>
      <c r="Q177" s="89" t="s">
        <v>670</v>
      </c>
    </row>
    <row r="178" spans="1:17" ht="76.5">
      <c r="A178" s="89">
        <v>16</v>
      </c>
      <c r="B178" s="89"/>
      <c r="C178" s="90" t="s">
        <v>43</v>
      </c>
      <c r="D178" s="145">
        <v>43566</v>
      </c>
      <c r="E178" s="85" t="s">
        <v>671</v>
      </c>
      <c r="F178" s="273">
        <v>315829</v>
      </c>
      <c r="G178" s="89"/>
      <c r="H178" s="93" t="s">
        <v>5721</v>
      </c>
      <c r="I178" s="89"/>
      <c r="J178" s="89"/>
      <c r="K178" s="89"/>
      <c r="L178" s="89"/>
      <c r="M178" s="152">
        <v>0</v>
      </c>
      <c r="N178" s="152">
        <v>4909.21</v>
      </c>
      <c r="O178" s="152">
        <v>0</v>
      </c>
      <c r="P178" s="152">
        <v>33677.18</v>
      </c>
      <c r="Q178" s="89" t="s">
        <v>670</v>
      </c>
    </row>
    <row r="179" spans="1:17" ht="51">
      <c r="A179" s="89" t="s">
        <v>556</v>
      </c>
      <c r="B179" s="89"/>
      <c r="C179" s="90" t="s">
        <v>616</v>
      </c>
      <c r="D179" s="145">
        <v>43566</v>
      </c>
      <c r="E179" s="85" t="s">
        <v>23</v>
      </c>
      <c r="F179" s="273">
        <v>18858</v>
      </c>
      <c r="G179" s="89"/>
      <c r="H179" s="93" t="s">
        <v>5722</v>
      </c>
      <c r="I179" s="89"/>
      <c r="J179" s="89"/>
      <c r="K179" s="89"/>
      <c r="L179" s="89"/>
      <c r="M179" s="152">
        <v>0</v>
      </c>
      <c r="N179" s="152">
        <v>0</v>
      </c>
      <c r="O179" s="152">
        <v>0</v>
      </c>
      <c r="P179" s="152">
        <v>0.01</v>
      </c>
      <c r="Q179" s="89" t="s">
        <v>670</v>
      </c>
    </row>
    <row r="180" spans="1:17" ht="51">
      <c r="A180" s="89" t="s">
        <v>556</v>
      </c>
      <c r="B180" s="89"/>
      <c r="C180" s="90" t="s">
        <v>616</v>
      </c>
      <c r="D180" s="145">
        <v>43567</v>
      </c>
      <c r="E180" s="85" t="s">
        <v>23</v>
      </c>
      <c r="F180" s="273">
        <v>18862</v>
      </c>
      <c r="G180" s="89"/>
      <c r="H180" s="93" t="s">
        <v>5724</v>
      </c>
      <c r="I180" s="89"/>
      <c r="J180" s="89"/>
      <c r="K180" s="89"/>
      <c r="L180" s="89"/>
      <c r="M180" s="152">
        <v>0</v>
      </c>
      <c r="N180" s="152">
        <v>0</v>
      </c>
      <c r="O180" s="152">
        <v>0.02</v>
      </c>
      <c r="P180" s="152">
        <v>0</v>
      </c>
      <c r="Q180" s="89" t="s">
        <v>670</v>
      </c>
    </row>
    <row r="181" spans="1:17" ht="51">
      <c r="A181" s="89" t="s">
        <v>557</v>
      </c>
      <c r="B181" s="89"/>
      <c r="C181" s="90" t="s">
        <v>777</v>
      </c>
      <c r="D181" s="145">
        <v>43570</v>
      </c>
      <c r="E181" s="85" t="s">
        <v>20</v>
      </c>
      <c r="F181" s="273">
        <v>12074</v>
      </c>
      <c r="G181" s="89"/>
      <c r="H181" s="93" t="s">
        <v>5725</v>
      </c>
      <c r="I181" s="89"/>
      <c r="J181" s="89"/>
      <c r="K181" s="89"/>
      <c r="L181" s="89"/>
      <c r="M181" s="152">
        <v>258651.24</v>
      </c>
      <c r="N181" s="152">
        <v>0</v>
      </c>
      <c r="O181" s="152">
        <v>1774347.51</v>
      </c>
      <c r="P181" s="152">
        <v>0</v>
      </c>
      <c r="Q181" s="89" t="s">
        <v>670</v>
      </c>
    </row>
    <row r="182" spans="1:17" ht="51">
      <c r="A182" s="89" t="s">
        <v>557</v>
      </c>
      <c r="B182" s="89"/>
      <c r="C182" s="90" t="s">
        <v>777</v>
      </c>
      <c r="D182" s="145">
        <v>43570</v>
      </c>
      <c r="E182" s="85" t="s">
        <v>20</v>
      </c>
      <c r="F182" s="273">
        <v>12072</v>
      </c>
      <c r="G182" s="89"/>
      <c r="H182" s="93" t="s">
        <v>5726</v>
      </c>
      <c r="I182" s="89"/>
      <c r="J182" s="89"/>
      <c r="K182" s="89"/>
      <c r="L182" s="89"/>
      <c r="M182" s="152">
        <v>2880.53</v>
      </c>
      <c r="N182" s="152">
        <v>0</v>
      </c>
      <c r="O182" s="152">
        <v>19760.439999999999</v>
      </c>
      <c r="P182" s="152">
        <v>0</v>
      </c>
      <c r="Q182" s="89" t="s">
        <v>670</v>
      </c>
    </row>
    <row r="183" spans="1:17" ht="63.75">
      <c r="A183" s="89" t="s">
        <v>557</v>
      </c>
      <c r="B183" s="89"/>
      <c r="C183" s="90" t="s">
        <v>777</v>
      </c>
      <c r="D183" s="145">
        <v>43570</v>
      </c>
      <c r="E183" s="85" t="s">
        <v>20</v>
      </c>
      <c r="F183" s="273">
        <v>12128</v>
      </c>
      <c r="G183" s="89"/>
      <c r="H183" s="93" t="s">
        <v>5727</v>
      </c>
      <c r="I183" s="89"/>
      <c r="J183" s="89"/>
      <c r="K183" s="89"/>
      <c r="L183" s="89"/>
      <c r="M183" s="152">
        <v>400.68</v>
      </c>
      <c r="N183" s="152">
        <v>0</v>
      </c>
      <c r="O183" s="152">
        <v>2748.66</v>
      </c>
      <c r="P183" s="152">
        <v>0</v>
      </c>
      <c r="Q183" s="89" t="s">
        <v>670</v>
      </c>
    </row>
    <row r="184" spans="1:17" ht="76.5">
      <c r="A184" s="89" t="s">
        <v>557</v>
      </c>
      <c r="B184" s="89"/>
      <c r="C184" s="90" t="s">
        <v>777</v>
      </c>
      <c r="D184" s="145">
        <v>43570</v>
      </c>
      <c r="E184" s="85" t="s">
        <v>20</v>
      </c>
      <c r="F184" s="273">
        <v>12124</v>
      </c>
      <c r="G184" s="89"/>
      <c r="H184" s="93" t="s">
        <v>5728</v>
      </c>
      <c r="I184" s="89"/>
      <c r="J184" s="89"/>
      <c r="K184" s="89"/>
      <c r="L184" s="89"/>
      <c r="M184" s="152">
        <v>160097.85</v>
      </c>
      <c r="N184" s="152">
        <v>0</v>
      </c>
      <c r="O184" s="152">
        <v>1098271.25</v>
      </c>
      <c r="P184" s="152">
        <v>0</v>
      </c>
      <c r="Q184" s="89" t="s">
        <v>670</v>
      </c>
    </row>
    <row r="185" spans="1:17" ht="51">
      <c r="A185" s="89" t="s">
        <v>556</v>
      </c>
      <c r="B185" s="89"/>
      <c r="C185" s="90" t="s">
        <v>616</v>
      </c>
      <c r="D185" s="145">
        <v>43570</v>
      </c>
      <c r="E185" s="85" t="s">
        <v>23</v>
      </c>
      <c r="F185" s="273">
        <v>18866</v>
      </c>
      <c r="G185" s="89"/>
      <c r="H185" s="93" t="s">
        <v>5729</v>
      </c>
      <c r="I185" s="89"/>
      <c r="J185" s="89"/>
      <c r="K185" s="89"/>
      <c r="L185" s="89"/>
      <c r="M185" s="152">
        <v>0</v>
      </c>
      <c r="N185" s="152">
        <v>0</v>
      </c>
      <c r="O185" s="152">
        <v>0</v>
      </c>
      <c r="P185" s="152">
        <v>0.01</v>
      </c>
      <c r="Q185" s="89" t="s">
        <v>670</v>
      </c>
    </row>
    <row r="186" spans="1:17" ht="51">
      <c r="A186" s="89" t="s">
        <v>556</v>
      </c>
      <c r="B186" s="89"/>
      <c r="C186" s="90" t="s">
        <v>616</v>
      </c>
      <c r="D186" s="145">
        <v>43572</v>
      </c>
      <c r="E186" s="85" t="s">
        <v>23</v>
      </c>
      <c r="F186" s="273">
        <v>18874</v>
      </c>
      <c r="G186" s="89"/>
      <c r="H186" s="93" t="s">
        <v>5730</v>
      </c>
      <c r="I186" s="89"/>
      <c r="J186" s="89"/>
      <c r="K186" s="89"/>
      <c r="L186" s="89"/>
      <c r="M186" s="152">
        <v>0</v>
      </c>
      <c r="N186" s="152">
        <v>0</v>
      </c>
      <c r="O186" s="152">
        <v>0.01</v>
      </c>
      <c r="P186" s="152">
        <v>0</v>
      </c>
      <c r="Q186" s="89" t="s">
        <v>670</v>
      </c>
    </row>
    <row r="187" spans="1:17" ht="63.75">
      <c r="A187" s="89" t="s">
        <v>557</v>
      </c>
      <c r="B187" s="89"/>
      <c r="C187" s="90" t="s">
        <v>777</v>
      </c>
      <c r="D187" s="145">
        <v>43573</v>
      </c>
      <c r="E187" s="85" t="s">
        <v>6</v>
      </c>
      <c r="F187" s="273">
        <v>1017681</v>
      </c>
      <c r="G187" s="89"/>
      <c r="H187" s="93" t="s">
        <v>5731</v>
      </c>
      <c r="I187" s="89"/>
      <c r="J187" s="89"/>
      <c r="K187" s="89"/>
      <c r="L187" s="89"/>
      <c r="M187" s="152">
        <v>0</v>
      </c>
      <c r="N187" s="152">
        <v>197526.92</v>
      </c>
      <c r="O187" s="152">
        <v>0</v>
      </c>
      <c r="P187" s="152">
        <v>1355034.67</v>
      </c>
      <c r="Q187" s="89" t="s">
        <v>670</v>
      </c>
    </row>
    <row r="188" spans="1:17" ht="76.5">
      <c r="A188" s="89" t="s">
        <v>556</v>
      </c>
      <c r="B188" s="89"/>
      <c r="C188" s="90" t="s">
        <v>616</v>
      </c>
      <c r="D188" s="145">
        <v>43573</v>
      </c>
      <c r="E188" s="85" t="s">
        <v>671</v>
      </c>
      <c r="F188" s="273">
        <v>341217</v>
      </c>
      <c r="G188" s="89"/>
      <c r="H188" s="93" t="s">
        <v>5732</v>
      </c>
      <c r="I188" s="89"/>
      <c r="J188" s="89"/>
      <c r="K188" s="89"/>
      <c r="L188" s="89"/>
      <c r="M188" s="152">
        <v>0</v>
      </c>
      <c r="N188" s="152">
        <v>6291.57</v>
      </c>
      <c r="O188" s="152">
        <v>0</v>
      </c>
      <c r="P188" s="152">
        <v>43160.17</v>
      </c>
      <c r="Q188" s="89" t="s">
        <v>670</v>
      </c>
    </row>
    <row r="189" spans="1:17" ht="63.75">
      <c r="A189" s="89" t="s">
        <v>557</v>
      </c>
      <c r="B189" s="89"/>
      <c r="C189" s="90" t="s">
        <v>777</v>
      </c>
      <c r="D189" s="145">
        <v>43573</v>
      </c>
      <c r="E189" s="85" t="s">
        <v>20</v>
      </c>
      <c r="F189" s="273">
        <v>12234</v>
      </c>
      <c r="G189" s="89"/>
      <c r="H189" s="93" t="s">
        <v>5733</v>
      </c>
      <c r="I189" s="89"/>
      <c r="J189" s="89"/>
      <c r="K189" s="89"/>
      <c r="L189" s="89"/>
      <c r="M189" s="152">
        <v>832676.12</v>
      </c>
      <c r="N189" s="152">
        <v>0</v>
      </c>
      <c r="O189" s="152">
        <v>5712158.1799999997</v>
      </c>
      <c r="P189" s="152">
        <v>0</v>
      </c>
      <c r="Q189" s="89" t="s">
        <v>670</v>
      </c>
    </row>
    <row r="190" spans="1:17" ht="63.75">
      <c r="A190" s="89" t="s">
        <v>557</v>
      </c>
      <c r="B190" s="89"/>
      <c r="C190" s="90" t="s">
        <v>777</v>
      </c>
      <c r="D190" s="145">
        <v>43573</v>
      </c>
      <c r="E190" s="85" t="s">
        <v>20</v>
      </c>
      <c r="F190" s="273">
        <v>12218</v>
      </c>
      <c r="G190" s="89"/>
      <c r="H190" s="93" t="s">
        <v>5734</v>
      </c>
      <c r="I190" s="89"/>
      <c r="J190" s="89"/>
      <c r="K190" s="89"/>
      <c r="L190" s="89"/>
      <c r="M190" s="152">
        <v>13603.59</v>
      </c>
      <c r="N190" s="152">
        <v>0</v>
      </c>
      <c r="O190" s="152">
        <v>93320.63</v>
      </c>
      <c r="P190" s="152">
        <v>0</v>
      </c>
      <c r="Q190" s="89" t="s">
        <v>670</v>
      </c>
    </row>
    <row r="191" spans="1:17" ht="89.25">
      <c r="A191" s="89">
        <v>132</v>
      </c>
      <c r="B191" s="89"/>
      <c r="C191" s="90" t="s">
        <v>68</v>
      </c>
      <c r="D191" s="145">
        <v>43573</v>
      </c>
      <c r="E191" s="85" t="s">
        <v>11</v>
      </c>
      <c r="F191" s="273">
        <v>952012</v>
      </c>
      <c r="G191" s="89"/>
      <c r="H191" s="93" t="s">
        <v>5735</v>
      </c>
      <c r="I191" s="89"/>
      <c r="J191" s="89"/>
      <c r="K191" s="89"/>
      <c r="L191" s="89"/>
      <c r="M191" s="152">
        <v>141.80000000000001</v>
      </c>
      <c r="N191" s="152">
        <v>0</v>
      </c>
      <c r="O191" s="152">
        <v>972.75</v>
      </c>
      <c r="P191" s="152">
        <v>0</v>
      </c>
      <c r="Q191" s="89" t="s">
        <v>670</v>
      </c>
    </row>
    <row r="192" spans="1:17" ht="51">
      <c r="A192" s="89" t="s">
        <v>556</v>
      </c>
      <c r="B192" s="89"/>
      <c r="C192" s="90" t="s">
        <v>616</v>
      </c>
      <c r="D192" s="145">
        <v>43577</v>
      </c>
      <c r="E192" s="85" t="s">
        <v>23</v>
      </c>
      <c r="F192" s="273">
        <v>18882</v>
      </c>
      <c r="G192" s="89"/>
      <c r="H192" s="93" t="s">
        <v>5736</v>
      </c>
      <c r="I192" s="89"/>
      <c r="J192" s="89"/>
      <c r="K192" s="89"/>
      <c r="L192" s="89"/>
      <c r="M192" s="152">
        <v>0</v>
      </c>
      <c r="N192" s="152">
        <v>0</v>
      </c>
      <c r="O192" s="152">
        <v>0.01</v>
      </c>
      <c r="P192" s="152">
        <v>0</v>
      </c>
      <c r="Q192" s="89" t="s">
        <v>670</v>
      </c>
    </row>
    <row r="193" spans="1:17" ht="63.75">
      <c r="A193" s="89">
        <v>287</v>
      </c>
      <c r="B193" s="89"/>
      <c r="C193" s="90" t="s">
        <v>126</v>
      </c>
      <c r="D193" s="145">
        <v>43578</v>
      </c>
      <c r="E193" s="85" t="s">
        <v>6</v>
      </c>
      <c r="F193" s="273">
        <v>1020803</v>
      </c>
      <c r="G193" s="89"/>
      <c r="H193" s="93" t="s">
        <v>5737</v>
      </c>
      <c r="I193" s="89"/>
      <c r="J193" s="89"/>
      <c r="K193" s="89"/>
      <c r="L193" s="89"/>
      <c r="M193" s="152">
        <v>0</v>
      </c>
      <c r="N193" s="152">
        <v>5000000</v>
      </c>
      <c r="O193" s="152">
        <v>0</v>
      </c>
      <c r="P193" s="152">
        <v>34300000</v>
      </c>
      <c r="Q193" s="89" t="s">
        <v>670</v>
      </c>
    </row>
    <row r="194" spans="1:17" ht="63.75">
      <c r="A194" s="89" t="s">
        <v>557</v>
      </c>
      <c r="B194" s="89"/>
      <c r="C194" s="90" t="s">
        <v>777</v>
      </c>
      <c r="D194" s="145">
        <v>43578</v>
      </c>
      <c r="E194" s="85" t="s">
        <v>20</v>
      </c>
      <c r="F194" s="273">
        <v>952253</v>
      </c>
      <c r="G194" s="89"/>
      <c r="H194" s="93" t="s">
        <v>5738</v>
      </c>
      <c r="I194" s="89"/>
      <c r="J194" s="89"/>
      <c r="K194" s="89"/>
      <c r="L194" s="89"/>
      <c r="M194" s="152">
        <v>176113.01</v>
      </c>
      <c r="N194" s="152">
        <v>0</v>
      </c>
      <c r="O194" s="152">
        <v>1208135.25</v>
      </c>
      <c r="P194" s="152">
        <v>0</v>
      </c>
      <c r="Q194" s="89" t="s">
        <v>670</v>
      </c>
    </row>
    <row r="195" spans="1:17" ht="51">
      <c r="A195" s="89" t="s">
        <v>557</v>
      </c>
      <c r="B195" s="89"/>
      <c r="C195" s="90" t="s">
        <v>777</v>
      </c>
      <c r="D195" s="145">
        <v>43579</v>
      </c>
      <c r="E195" s="85" t="s">
        <v>20</v>
      </c>
      <c r="F195" s="273">
        <v>12036</v>
      </c>
      <c r="G195" s="89"/>
      <c r="H195" s="93" t="s">
        <v>5739</v>
      </c>
      <c r="I195" s="89"/>
      <c r="J195" s="89"/>
      <c r="K195" s="89"/>
      <c r="L195" s="89"/>
      <c r="M195" s="152">
        <v>57811.360000000001</v>
      </c>
      <c r="N195" s="152">
        <v>0</v>
      </c>
      <c r="O195" s="152">
        <v>396585.93</v>
      </c>
      <c r="P195" s="152">
        <v>0</v>
      </c>
      <c r="Q195" s="89" t="s">
        <v>670</v>
      </c>
    </row>
    <row r="196" spans="1:17" ht="63.75">
      <c r="A196" s="89">
        <v>287</v>
      </c>
      <c r="B196" s="89"/>
      <c r="C196" s="90" t="s">
        <v>126</v>
      </c>
      <c r="D196" s="145">
        <v>43579</v>
      </c>
      <c r="E196" s="85" t="s">
        <v>6</v>
      </c>
      <c r="F196" s="273">
        <v>1021620</v>
      </c>
      <c r="G196" s="89"/>
      <c r="H196" s="93" t="s">
        <v>5740</v>
      </c>
      <c r="I196" s="89"/>
      <c r="J196" s="89"/>
      <c r="K196" s="89"/>
      <c r="L196" s="89"/>
      <c r="M196" s="152">
        <v>0</v>
      </c>
      <c r="N196" s="152">
        <v>10000000</v>
      </c>
      <c r="O196" s="152">
        <v>0</v>
      </c>
      <c r="P196" s="152">
        <v>68600000</v>
      </c>
      <c r="Q196" s="89" t="s">
        <v>670</v>
      </c>
    </row>
    <row r="197" spans="1:17" ht="51">
      <c r="A197" s="89" t="s">
        <v>556</v>
      </c>
      <c r="B197" s="89"/>
      <c r="C197" s="90" t="s">
        <v>616</v>
      </c>
      <c r="D197" s="145">
        <v>43579</v>
      </c>
      <c r="E197" s="85" t="s">
        <v>23</v>
      </c>
      <c r="F197" s="273">
        <v>18891</v>
      </c>
      <c r="G197" s="89"/>
      <c r="H197" s="93" t="s">
        <v>5741</v>
      </c>
      <c r="I197" s="89"/>
      <c r="J197" s="89"/>
      <c r="K197" s="89"/>
      <c r="L197" s="89"/>
      <c r="M197" s="152">
        <v>0</v>
      </c>
      <c r="N197" s="152">
        <v>0</v>
      </c>
      <c r="O197" s="152">
        <v>0</v>
      </c>
      <c r="P197" s="152">
        <v>0.01</v>
      </c>
      <c r="Q197" s="89" t="s">
        <v>670</v>
      </c>
    </row>
    <row r="198" spans="1:17" ht="63.75">
      <c r="A198" s="89">
        <v>382</v>
      </c>
      <c r="B198" s="89"/>
      <c r="C198" s="90" t="s">
        <v>1356</v>
      </c>
      <c r="D198" s="145">
        <v>43580</v>
      </c>
      <c r="E198" s="85" t="s">
        <v>6</v>
      </c>
      <c r="F198" s="273">
        <v>1022607</v>
      </c>
      <c r="G198" s="89"/>
      <c r="H198" s="93" t="s">
        <v>5742</v>
      </c>
      <c r="I198" s="89"/>
      <c r="J198" s="89"/>
      <c r="K198" s="89"/>
      <c r="L198" s="89"/>
      <c r="M198" s="152">
        <v>0</v>
      </c>
      <c r="N198" s="152">
        <v>50000000</v>
      </c>
      <c r="O198" s="152">
        <v>0</v>
      </c>
      <c r="P198" s="152">
        <v>343000000</v>
      </c>
      <c r="Q198" s="89" t="s">
        <v>670</v>
      </c>
    </row>
    <row r="199" spans="1:17" ht="76.5">
      <c r="A199" s="89">
        <v>382</v>
      </c>
      <c r="B199" s="89"/>
      <c r="C199" s="90" t="s">
        <v>1356</v>
      </c>
      <c r="D199" s="145">
        <v>43580</v>
      </c>
      <c r="E199" s="85" t="s">
        <v>11</v>
      </c>
      <c r="F199" s="273">
        <v>1022607</v>
      </c>
      <c r="G199" s="89"/>
      <c r="H199" s="93" t="s">
        <v>5743</v>
      </c>
      <c r="I199" s="89"/>
      <c r="J199" s="89"/>
      <c r="K199" s="89"/>
      <c r="L199" s="89"/>
      <c r="M199" s="152">
        <v>7.29</v>
      </c>
      <c r="N199" s="152">
        <v>0</v>
      </c>
      <c r="O199" s="152">
        <v>50.01</v>
      </c>
      <c r="P199" s="152">
        <v>0</v>
      </c>
      <c r="Q199" s="89" t="s">
        <v>670</v>
      </c>
    </row>
    <row r="200" spans="1:17" ht="51">
      <c r="A200" s="89" t="s">
        <v>556</v>
      </c>
      <c r="B200" s="89"/>
      <c r="C200" s="90" t="s">
        <v>616</v>
      </c>
      <c r="D200" s="145">
        <v>43580</v>
      </c>
      <c r="E200" s="85" t="s">
        <v>23</v>
      </c>
      <c r="F200" s="273">
        <v>18895</v>
      </c>
      <c r="G200" s="89"/>
      <c r="H200" s="93" t="s">
        <v>5744</v>
      </c>
      <c r="I200" s="89"/>
      <c r="J200" s="89"/>
      <c r="K200" s="89"/>
      <c r="L200" s="89"/>
      <c r="M200" s="152">
        <v>0</v>
      </c>
      <c r="N200" s="152">
        <v>0</v>
      </c>
      <c r="O200" s="152">
        <v>0</v>
      </c>
      <c r="P200" s="152">
        <v>0.01</v>
      </c>
      <c r="Q200" s="89" t="s">
        <v>670</v>
      </c>
    </row>
    <row r="201" spans="1:17" ht="63.75">
      <c r="A201" s="89">
        <v>382</v>
      </c>
      <c r="B201" s="89"/>
      <c r="C201" s="90" t="s">
        <v>1356</v>
      </c>
      <c r="D201" s="145">
        <v>43584</v>
      </c>
      <c r="E201" s="85" t="s">
        <v>6</v>
      </c>
      <c r="F201" s="273">
        <v>1025664</v>
      </c>
      <c r="G201" s="89"/>
      <c r="H201" s="93" t="s">
        <v>5745</v>
      </c>
      <c r="I201" s="89"/>
      <c r="J201" s="89"/>
      <c r="K201" s="89"/>
      <c r="L201" s="89"/>
      <c r="M201" s="152">
        <v>0</v>
      </c>
      <c r="N201" s="152">
        <v>500000</v>
      </c>
      <c r="O201" s="152">
        <v>0</v>
      </c>
      <c r="P201" s="152">
        <v>3430000</v>
      </c>
      <c r="Q201" s="89" t="s">
        <v>670</v>
      </c>
    </row>
    <row r="202" spans="1:17" ht="51">
      <c r="A202" s="89">
        <v>287</v>
      </c>
      <c r="B202" s="89"/>
      <c r="C202" s="90" t="s">
        <v>126</v>
      </c>
      <c r="D202" s="145">
        <v>43584</v>
      </c>
      <c r="E202" s="85" t="s">
        <v>6</v>
      </c>
      <c r="F202" s="273">
        <v>1025663</v>
      </c>
      <c r="G202" s="89"/>
      <c r="H202" s="93" t="s">
        <v>5746</v>
      </c>
      <c r="I202" s="89"/>
      <c r="J202" s="89"/>
      <c r="K202" s="89"/>
      <c r="L202" s="89"/>
      <c r="M202" s="152">
        <v>0</v>
      </c>
      <c r="N202" s="152">
        <v>1050000</v>
      </c>
      <c r="O202" s="152">
        <v>0</v>
      </c>
      <c r="P202" s="152">
        <v>7203000</v>
      </c>
      <c r="Q202" s="89" t="s">
        <v>670</v>
      </c>
    </row>
    <row r="203" spans="1:17" ht="76.5">
      <c r="A203" s="89">
        <v>382</v>
      </c>
      <c r="B203" s="89"/>
      <c r="C203" s="90" t="s">
        <v>1356</v>
      </c>
      <c r="D203" s="145">
        <v>43584</v>
      </c>
      <c r="E203" s="85" t="s">
        <v>11</v>
      </c>
      <c r="F203" s="273">
        <v>1025664</v>
      </c>
      <c r="G203" s="89"/>
      <c r="H203" s="93" t="s">
        <v>5747</v>
      </c>
      <c r="I203" s="89"/>
      <c r="J203" s="89"/>
      <c r="K203" s="89"/>
      <c r="L203" s="89"/>
      <c r="M203" s="152">
        <v>7.29</v>
      </c>
      <c r="N203" s="152">
        <v>0</v>
      </c>
      <c r="O203" s="152">
        <v>50.01</v>
      </c>
      <c r="P203" s="152">
        <v>0</v>
      </c>
      <c r="Q203" s="89" t="s">
        <v>670</v>
      </c>
    </row>
    <row r="204" spans="1:17" ht="51">
      <c r="A204" s="89" t="s">
        <v>556</v>
      </c>
      <c r="B204" s="89"/>
      <c r="C204" s="90" t="s">
        <v>616</v>
      </c>
      <c r="D204" s="145">
        <v>43584</v>
      </c>
      <c r="E204" s="85" t="s">
        <v>23</v>
      </c>
      <c r="F204" s="273">
        <v>18904</v>
      </c>
      <c r="G204" s="89"/>
      <c r="H204" s="93" t="s">
        <v>5748</v>
      </c>
      <c r="I204" s="89"/>
      <c r="J204" s="89"/>
      <c r="K204" s="89"/>
      <c r="L204" s="89"/>
      <c r="M204" s="152">
        <v>0</v>
      </c>
      <c r="N204" s="152">
        <v>0</v>
      </c>
      <c r="O204" s="152">
        <v>0.01</v>
      </c>
      <c r="P204" s="152">
        <v>0</v>
      </c>
      <c r="Q204" s="89" t="s">
        <v>670</v>
      </c>
    </row>
    <row r="205" spans="1:17" ht="76.5">
      <c r="A205" s="89">
        <v>514</v>
      </c>
      <c r="B205" s="89"/>
      <c r="C205" s="90" t="s">
        <v>172</v>
      </c>
      <c r="D205" s="145">
        <v>43585</v>
      </c>
      <c r="E205" s="85" t="s">
        <v>11</v>
      </c>
      <c r="F205" s="273">
        <v>1026462</v>
      </c>
      <c r="G205" s="89"/>
      <c r="H205" s="93" t="s">
        <v>5749</v>
      </c>
      <c r="I205" s="89"/>
      <c r="J205" s="89"/>
      <c r="K205" s="89"/>
      <c r="L205" s="89"/>
      <c r="M205" s="152">
        <v>7.29</v>
      </c>
      <c r="N205" s="152">
        <v>0</v>
      </c>
      <c r="O205" s="152">
        <v>50.01</v>
      </c>
      <c r="P205" s="152">
        <v>0</v>
      </c>
      <c r="Q205" s="89" t="s">
        <v>670</v>
      </c>
    </row>
    <row r="206" spans="1:17" ht="63.75">
      <c r="A206" s="89">
        <v>512</v>
      </c>
      <c r="B206" s="89"/>
      <c r="C206" s="90" t="s">
        <v>779</v>
      </c>
      <c r="D206" s="145">
        <v>43585</v>
      </c>
      <c r="E206" s="85" t="s">
        <v>15</v>
      </c>
      <c r="F206" s="273">
        <v>1027442</v>
      </c>
      <c r="G206" s="89"/>
      <c r="H206" s="93" t="s">
        <v>5750</v>
      </c>
      <c r="I206" s="89"/>
      <c r="J206" s="89"/>
      <c r="K206" s="89"/>
      <c r="L206" s="89"/>
      <c r="M206" s="152">
        <v>7.29</v>
      </c>
      <c r="N206" s="152">
        <v>0</v>
      </c>
      <c r="O206" s="152">
        <v>50.01</v>
      </c>
      <c r="P206" s="152">
        <v>0</v>
      </c>
      <c r="Q206" s="89" t="s">
        <v>670</v>
      </c>
    </row>
    <row r="207" spans="1:17" ht="63.75">
      <c r="A207" s="89" t="s">
        <v>557</v>
      </c>
      <c r="B207" s="89"/>
      <c r="C207" s="90" t="s">
        <v>777</v>
      </c>
      <c r="D207" s="145">
        <v>43587</v>
      </c>
      <c r="E207" s="85" t="s">
        <v>6</v>
      </c>
      <c r="F207" s="273">
        <v>1028344</v>
      </c>
      <c r="G207" s="89"/>
      <c r="H207" s="93" t="s">
        <v>7437</v>
      </c>
      <c r="I207" s="89"/>
      <c r="J207" s="89"/>
      <c r="K207" s="89"/>
      <c r="L207" s="89"/>
      <c r="M207" s="152">
        <v>0</v>
      </c>
      <c r="N207" s="152">
        <v>3300000</v>
      </c>
      <c r="O207" s="152">
        <v>0</v>
      </c>
      <c r="P207" s="152">
        <v>22638000</v>
      </c>
      <c r="Q207" s="89" t="s">
        <v>670</v>
      </c>
    </row>
    <row r="208" spans="1:17" ht="63.75">
      <c r="A208" s="89" t="s">
        <v>557</v>
      </c>
      <c r="B208" s="89"/>
      <c r="C208" s="90" t="s">
        <v>777</v>
      </c>
      <c r="D208" s="145">
        <v>43587</v>
      </c>
      <c r="E208" s="85" t="s">
        <v>11</v>
      </c>
      <c r="F208" s="273">
        <v>1028344</v>
      </c>
      <c r="G208" s="89"/>
      <c r="H208" s="93" t="s">
        <v>7438</v>
      </c>
      <c r="I208" s="89"/>
      <c r="J208" s="89"/>
      <c r="K208" s="89"/>
      <c r="L208" s="89"/>
      <c r="M208" s="152">
        <v>7.29</v>
      </c>
      <c r="N208" s="152">
        <v>0</v>
      </c>
      <c r="O208" s="152">
        <v>50.01</v>
      </c>
      <c r="P208" s="152">
        <v>0</v>
      </c>
      <c r="Q208" s="89" t="s">
        <v>670</v>
      </c>
    </row>
    <row r="209" spans="1:17" ht="63.75">
      <c r="A209" s="89">
        <v>512</v>
      </c>
      <c r="B209" s="89"/>
      <c r="C209" s="90" t="s">
        <v>779</v>
      </c>
      <c r="D209" s="145">
        <v>43587</v>
      </c>
      <c r="E209" s="85" t="s">
        <v>15</v>
      </c>
      <c r="F209" s="273">
        <v>1028478</v>
      </c>
      <c r="G209" s="89"/>
      <c r="H209" s="93" t="s">
        <v>7439</v>
      </c>
      <c r="I209" s="89"/>
      <c r="J209" s="89"/>
      <c r="K209" s="89"/>
      <c r="L209" s="89"/>
      <c r="M209" s="152">
        <v>7.29</v>
      </c>
      <c r="N209" s="152">
        <v>0</v>
      </c>
      <c r="O209" s="152">
        <v>50.01</v>
      </c>
      <c r="P209" s="152">
        <v>0</v>
      </c>
      <c r="Q209" s="89" t="s">
        <v>670</v>
      </c>
    </row>
    <row r="210" spans="1:17" ht="63.75">
      <c r="A210" s="89">
        <v>512</v>
      </c>
      <c r="B210" s="89"/>
      <c r="C210" s="90" t="s">
        <v>779</v>
      </c>
      <c r="D210" s="145">
        <v>43587</v>
      </c>
      <c r="E210" s="85" t="s">
        <v>15</v>
      </c>
      <c r="F210" s="273">
        <v>1028484</v>
      </c>
      <c r="G210" s="89"/>
      <c r="H210" s="93" t="s">
        <v>5723</v>
      </c>
      <c r="I210" s="89"/>
      <c r="J210" s="89"/>
      <c r="K210" s="89"/>
      <c r="L210" s="89"/>
      <c r="M210" s="152">
        <v>7.29</v>
      </c>
      <c r="N210" s="152">
        <v>0</v>
      </c>
      <c r="O210" s="152">
        <v>50.01</v>
      </c>
      <c r="P210" s="152">
        <v>0</v>
      </c>
      <c r="Q210" s="89" t="s">
        <v>670</v>
      </c>
    </row>
    <row r="211" spans="1:17" ht="63.75">
      <c r="A211" s="89">
        <v>512</v>
      </c>
      <c r="B211" s="89"/>
      <c r="C211" s="90" t="s">
        <v>779</v>
      </c>
      <c r="D211" s="145">
        <v>43587</v>
      </c>
      <c r="E211" s="85" t="s">
        <v>15</v>
      </c>
      <c r="F211" s="273">
        <v>1028486</v>
      </c>
      <c r="G211" s="89"/>
      <c r="H211" s="93" t="s">
        <v>7440</v>
      </c>
      <c r="I211" s="89"/>
      <c r="J211" s="89"/>
      <c r="K211" s="89"/>
      <c r="L211" s="89"/>
      <c r="M211" s="152">
        <v>7.29</v>
      </c>
      <c r="N211" s="152">
        <v>0</v>
      </c>
      <c r="O211" s="152">
        <v>50.01</v>
      </c>
      <c r="P211" s="152">
        <v>0</v>
      </c>
      <c r="Q211" s="89" t="s">
        <v>670</v>
      </c>
    </row>
    <row r="212" spans="1:17" ht="63.75">
      <c r="A212" s="89">
        <v>512</v>
      </c>
      <c r="B212" s="89"/>
      <c r="C212" s="90" t="s">
        <v>779</v>
      </c>
      <c r="D212" s="145">
        <v>43587</v>
      </c>
      <c r="E212" s="85" t="s">
        <v>11</v>
      </c>
      <c r="F212" s="273">
        <v>953152</v>
      </c>
      <c r="G212" s="89"/>
      <c r="H212" s="93" t="s">
        <v>7441</v>
      </c>
      <c r="I212" s="89"/>
      <c r="J212" s="89"/>
      <c r="K212" s="89"/>
      <c r="L212" s="89"/>
      <c r="M212" s="152">
        <v>7.29</v>
      </c>
      <c r="N212" s="152">
        <v>0</v>
      </c>
      <c r="O212" s="152">
        <v>50.01</v>
      </c>
      <c r="P212" s="152">
        <v>0</v>
      </c>
      <c r="Q212" s="89" t="s">
        <v>670</v>
      </c>
    </row>
    <row r="213" spans="1:17" ht="51">
      <c r="A213" s="89" t="s">
        <v>556</v>
      </c>
      <c r="B213" s="89"/>
      <c r="C213" s="90" t="s">
        <v>616</v>
      </c>
      <c r="D213" s="145">
        <v>43587</v>
      </c>
      <c r="E213" s="85" t="s">
        <v>23</v>
      </c>
      <c r="F213" s="273">
        <v>18913</v>
      </c>
      <c r="G213" s="89"/>
      <c r="H213" s="93" t="s">
        <v>7442</v>
      </c>
      <c r="I213" s="89"/>
      <c r="J213" s="89"/>
      <c r="K213" s="89"/>
      <c r="L213" s="89"/>
      <c r="M213" s="152">
        <v>0</v>
      </c>
      <c r="N213" s="152">
        <v>0</v>
      </c>
      <c r="O213" s="152">
        <v>0</v>
      </c>
      <c r="P213" s="152">
        <v>0.01</v>
      </c>
      <c r="Q213" s="89" t="s">
        <v>670</v>
      </c>
    </row>
    <row r="214" spans="1:17" ht="51">
      <c r="A214" s="89">
        <v>291</v>
      </c>
      <c r="B214" s="89"/>
      <c r="C214" s="90" t="s">
        <v>129</v>
      </c>
      <c r="D214" s="145">
        <v>43588</v>
      </c>
      <c r="E214" s="85" t="s">
        <v>3</v>
      </c>
      <c r="F214" s="273">
        <v>1737337</v>
      </c>
      <c r="G214" s="89"/>
      <c r="H214" s="93" t="s">
        <v>7443</v>
      </c>
      <c r="I214" s="89"/>
      <c r="J214" s="89"/>
      <c r="K214" s="89"/>
      <c r="L214" s="89"/>
      <c r="M214" s="152">
        <v>0</v>
      </c>
      <c r="N214" s="152">
        <v>104.97</v>
      </c>
      <c r="O214" s="152">
        <v>0</v>
      </c>
      <c r="P214" s="152">
        <v>720.09</v>
      </c>
      <c r="Q214" s="89" t="s">
        <v>670</v>
      </c>
    </row>
    <row r="215" spans="1:17" ht="63.75">
      <c r="A215" s="89">
        <v>512</v>
      </c>
      <c r="B215" s="89"/>
      <c r="C215" s="90" t="s">
        <v>779</v>
      </c>
      <c r="D215" s="145">
        <v>43588</v>
      </c>
      <c r="E215" s="85" t="s">
        <v>15</v>
      </c>
      <c r="F215" s="273">
        <v>1029303</v>
      </c>
      <c r="G215" s="89"/>
      <c r="H215" s="93" t="s">
        <v>7444</v>
      </c>
      <c r="I215" s="89"/>
      <c r="J215" s="89"/>
      <c r="K215" s="89"/>
      <c r="L215" s="89"/>
      <c r="M215" s="152">
        <v>7.29</v>
      </c>
      <c r="N215" s="152">
        <v>0</v>
      </c>
      <c r="O215" s="152">
        <v>50.01</v>
      </c>
      <c r="P215" s="152">
        <v>0</v>
      </c>
      <c r="Q215" s="89" t="s">
        <v>670</v>
      </c>
    </row>
    <row r="216" spans="1:17" ht="63.75">
      <c r="A216" s="89">
        <v>512</v>
      </c>
      <c r="B216" s="89"/>
      <c r="C216" s="90" t="s">
        <v>779</v>
      </c>
      <c r="D216" s="145">
        <v>43588</v>
      </c>
      <c r="E216" s="85" t="s">
        <v>15</v>
      </c>
      <c r="F216" s="273">
        <v>1029305</v>
      </c>
      <c r="G216" s="89"/>
      <c r="H216" s="93" t="s">
        <v>7445</v>
      </c>
      <c r="I216" s="89"/>
      <c r="J216" s="89"/>
      <c r="K216" s="89"/>
      <c r="L216" s="89"/>
      <c r="M216" s="152">
        <v>7.29</v>
      </c>
      <c r="N216" s="152">
        <v>0</v>
      </c>
      <c r="O216" s="152">
        <v>50.01</v>
      </c>
      <c r="P216" s="152">
        <v>0</v>
      </c>
      <c r="Q216" s="89" t="s">
        <v>670</v>
      </c>
    </row>
    <row r="217" spans="1:17" ht="63.75">
      <c r="A217" s="89">
        <v>512</v>
      </c>
      <c r="B217" s="89"/>
      <c r="C217" s="90" t="s">
        <v>779</v>
      </c>
      <c r="D217" s="145">
        <v>43588</v>
      </c>
      <c r="E217" s="85" t="s">
        <v>11</v>
      </c>
      <c r="F217" s="273">
        <v>953253</v>
      </c>
      <c r="G217" s="89"/>
      <c r="H217" s="93" t="s">
        <v>7446</v>
      </c>
      <c r="I217" s="89"/>
      <c r="J217" s="89"/>
      <c r="K217" s="89"/>
      <c r="L217" s="89"/>
      <c r="M217" s="152">
        <v>7.29</v>
      </c>
      <c r="N217" s="152">
        <v>0</v>
      </c>
      <c r="O217" s="152">
        <v>50.01</v>
      </c>
      <c r="P217" s="152">
        <v>0</v>
      </c>
      <c r="Q217" s="89" t="s">
        <v>670</v>
      </c>
    </row>
    <row r="218" spans="1:17" ht="51">
      <c r="A218" s="89" t="s">
        <v>556</v>
      </c>
      <c r="B218" s="89"/>
      <c r="C218" s="90" t="s">
        <v>616</v>
      </c>
      <c r="D218" s="145">
        <v>43588</v>
      </c>
      <c r="E218" s="85" t="s">
        <v>23</v>
      </c>
      <c r="F218" s="273">
        <v>18917</v>
      </c>
      <c r="G218" s="89"/>
      <c r="H218" s="93" t="s">
        <v>7447</v>
      </c>
      <c r="I218" s="89"/>
      <c r="J218" s="89"/>
      <c r="K218" s="89"/>
      <c r="L218" s="89"/>
      <c r="M218" s="152">
        <v>0</v>
      </c>
      <c r="N218" s="152">
        <v>0</v>
      </c>
      <c r="O218" s="152">
        <v>0</v>
      </c>
      <c r="P218" s="152">
        <v>0.03</v>
      </c>
      <c r="Q218" s="89" t="s">
        <v>670</v>
      </c>
    </row>
    <row r="219" spans="1:17" ht="51">
      <c r="A219" s="89" t="s">
        <v>556</v>
      </c>
      <c r="B219" s="89"/>
      <c r="C219" s="90" t="s">
        <v>616</v>
      </c>
      <c r="D219" s="145">
        <v>43591</v>
      </c>
      <c r="E219" s="85" t="s">
        <v>23</v>
      </c>
      <c r="F219" s="273">
        <v>18921</v>
      </c>
      <c r="G219" s="89"/>
      <c r="H219" s="93" t="s">
        <v>7448</v>
      </c>
      <c r="I219" s="89"/>
      <c r="J219" s="89"/>
      <c r="K219" s="89"/>
      <c r="L219" s="89"/>
      <c r="M219" s="152">
        <v>0</v>
      </c>
      <c r="N219" s="152">
        <v>0</v>
      </c>
      <c r="O219" s="152">
        <v>0.01</v>
      </c>
      <c r="P219" s="152">
        <v>0</v>
      </c>
      <c r="Q219" s="89" t="s">
        <v>670</v>
      </c>
    </row>
    <row r="220" spans="1:17" ht="63.75">
      <c r="A220" s="89">
        <v>512</v>
      </c>
      <c r="B220" s="89"/>
      <c r="C220" s="90" t="s">
        <v>779</v>
      </c>
      <c r="D220" s="145">
        <v>43592</v>
      </c>
      <c r="E220" s="85" t="s">
        <v>15</v>
      </c>
      <c r="F220" s="273">
        <v>1032674</v>
      </c>
      <c r="G220" s="89"/>
      <c r="H220" s="93" t="s">
        <v>7449</v>
      </c>
      <c r="I220" s="89"/>
      <c r="J220" s="89"/>
      <c r="K220" s="89"/>
      <c r="L220" s="89"/>
      <c r="M220" s="152">
        <v>7.29</v>
      </c>
      <c r="N220" s="152">
        <v>0</v>
      </c>
      <c r="O220" s="152">
        <v>50.01</v>
      </c>
      <c r="P220" s="152">
        <v>0</v>
      </c>
      <c r="Q220" s="89" t="s">
        <v>670</v>
      </c>
    </row>
    <row r="221" spans="1:17" ht="51">
      <c r="A221" s="89" t="s">
        <v>556</v>
      </c>
      <c r="B221" s="89"/>
      <c r="C221" s="90" t="s">
        <v>616</v>
      </c>
      <c r="D221" s="145">
        <v>43592</v>
      </c>
      <c r="E221" s="85" t="s">
        <v>23</v>
      </c>
      <c r="F221" s="273">
        <v>18925</v>
      </c>
      <c r="G221" s="89"/>
      <c r="H221" s="93" t="s">
        <v>7450</v>
      </c>
      <c r="I221" s="89"/>
      <c r="J221" s="89"/>
      <c r="K221" s="89"/>
      <c r="L221" s="89"/>
      <c r="M221" s="152">
        <v>0</v>
      </c>
      <c r="N221" s="152">
        <v>0</v>
      </c>
      <c r="O221" s="152">
        <v>0.01</v>
      </c>
      <c r="P221" s="152">
        <v>0</v>
      </c>
      <c r="Q221" s="89" t="s">
        <v>670</v>
      </c>
    </row>
    <row r="222" spans="1:17" ht="63.75">
      <c r="A222" s="89">
        <v>512</v>
      </c>
      <c r="B222" s="89"/>
      <c r="C222" s="90" t="s">
        <v>779</v>
      </c>
      <c r="D222" s="145">
        <v>43593</v>
      </c>
      <c r="E222" s="85" t="s">
        <v>15</v>
      </c>
      <c r="F222" s="273">
        <v>1033669</v>
      </c>
      <c r="G222" s="89"/>
      <c r="H222" s="93" t="s">
        <v>7451</v>
      </c>
      <c r="I222" s="89"/>
      <c r="J222" s="89"/>
      <c r="K222" s="89"/>
      <c r="L222" s="89"/>
      <c r="M222" s="152">
        <v>7.29</v>
      </c>
      <c r="N222" s="152">
        <v>0</v>
      </c>
      <c r="O222" s="152">
        <v>50.01</v>
      </c>
      <c r="P222" s="152">
        <v>0</v>
      </c>
      <c r="Q222" s="89" t="s">
        <v>670</v>
      </c>
    </row>
    <row r="223" spans="1:17" ht="51">
      <c r="A223" s="89" t="s">
        <v>556</v>
      </c>
      <c r="B223" s="89"/>
      <c r="C223" s="90" t="s">
        <v>616</v>
      </c>
      <c r="D223" s="145">
        <v>43593</v>
      </c>
      <c r="E223" s="85" t="s">
        <v>23</v>
      </c>
      <c r="F223" s="273">
        <v>18929</v>
      </c>
      <c r="G223" s="89"/>
      <c r="H223" s="93" t="s">
        <v>7452</v>
      </c>
      <c r="I223" s="89"/>
      <c r="J223" s="89"/>
      <c r="K223" s="89"/>
      <c r="L223" s="89"/>
      <c r="M223" s="152">
        <v>0</v>
      </c>
      <c r="N223" s="152">
        <v>0</v>
      </c>
      <c r="O223" s="152">
        <v>0.01</v>
      </c>
      <c r="P223" s="152">
        <v>0</v>
      </c>
      <c r="Q223" s="89" t="s">
        <v>670</v>
      </c>
    </row>
    <row r="224" spans="1:17" ht="63.75">
      <c r="A224" s="89">
        <v>512</v>
      </c>
      <c r="B224" s="89"/>
      <c r="C224" s="90" t="s">
        <v>779</v>
      </c>
      <c r="D224" s="145">
        <v>43594</v>
      </c>
      <c r="E224" s="85" t="s">
        <v>15</v>
      </c>
      <c r="F224" s="273">
        <v>1034988</v>
      </c>
      <c r="G224" s="89"/>
      <c r="H224" s="93" t="s">
        <v>7453</v>
      </c>
      <c r="I224" s="89"/>
      <c r="J224" s="89"/>
      <c r="K224" s="89"/>
      <c r="L224" s="89"/>
      <c r="M224" s="152">
        <v>7.29</v>
      </c>
      <c r="N224" s="152">
        <v>0</v>
      </c>
      <c r="O224" s="152">
        <v>50.01</v>
      </c>
      <c r="P224" s="152">
        <v>0</v>
      </c>
      <c r="Q224" s="89" t="s">
        <v>670</v>
      </c>
    </row>
    <row r="225" spans="1:17" ht="51">
      <c r="A225" s="89" t="s">
        <v>556</v>
      </c>
      <c r="B225" s="89"/>
      <c r="C225" s="90" t="s">
        <v>616</v>
      </c>
      <c r="D225" s="145">
        <v>43594</v>
      </c>
      <c r="E225" s="85" t="s">
        <v>23</v>
      </c>
      <c r="F225" s="273">
        <v>18933</v>
      </c>
      <c r="G225" s="89"/>
      <c r="H225" s="93" t="s">
        <v>7454</v>
      </c>
      <c r="I225" s="89"/>
      <c r="J225" s="89"/>
      <c r="K225" s="89"/>
      <c r="L225" s="89"/>
      <c r="M225" s="152">
        <v>0</v>
      </c>
      <c r="N225" s="152">
        <v>0</v>
      </c>
      <c r="O225" s="152">
        <v>0</v>
      </c>
      <c r="P225" s="152">
        <v>0.02</v>
      </c>
      <c r="Q225" s="89" t="s">
        <v>670</v>
      </c>
    </row>
    <row r="226" spans="1:17" ht="63.75">
      <c r="A226" s="89">
        <v>512</v>
      </c>
      <c r="B226" s="89"/>
      <c r="C226" s="90" t="s">
        <v>779</v>
      </c>
      <c r="D226" s="145">
        <v>43595</v>
      </c>
      <c r="E226" s="85" t="s">
        <v>15</v>
      </c>
      <c r="F226" s="273">
        <v>1035880</v>
      </c>
      <c r="G226" s="89"/>
      <c r="H226" s="93" t="s">
        <v>7455</v>
      </c>
      <c r="I226" s="89"/>
      <c r="J226" s="89"/>
      <c r="K226" s="89"/>
      <c r="L226" s="89"/>
      <c r="M226" s="152">
        <v>7.29</v>
      </c>
      <c r="N226" s="152">
        <v>0</v>
      </c>
      <c r="O226" s="152">
        <v>50.01</v>
      </c>
      <c r="P226" s="152">
        <v>0</v>
      </c>
      <c r="Q226" s="89" t="s">
        <v>670</v>
      </c>
    </row>
    <row r="227" spans="1:17" ht="51">
      <c r="A227" s="89" t="s">
        <v>556</v>
      </c>
      <c r="B227" s="89"/>
      <c r="C227" s="90" t="s">
        <v>616</v>
      </c>
      <c r="D227" s="145">
        <v>43595</v>
      </c>
      <c r="E227" s="85" t="s">
        <v>23</v>
      </c>
      <c r="F227" s="273">
        <v>18937</v>
      </c>
      <c r="G227" s="89"/>
      <c r="H227" s="93" t="s">
        <v>7456</v>
      </c>
      <c r="I227" s="89"/>
      <c r="J227" s="89"/>
      <c r="K227" s="89"/>
      <c r="L227" s="89"/>
      <c r="M227" s="152">
        <v>0</v>
      </c>
      <c r="N227" s="152">
        <v>0</v>
      </c>
      <c r="O227" s="152">
        <v>0</v>
      </c>
      <c r="P227" s="152">
        <v>0.01</v>
      </c>
      <c r="Q227" s="89" t="s">
        <v>670</v>
      </c>
    </row>
    <row r="228" spans="1:17" ht="63.75">
      <c r="A228" s="89">
        <v>512</v>
      </c>
      <c r="B228" s="89"/>
      <c r="C228" s="90" t="s">
        <v>779</v>
      </c>
      <c r="D228" s="145">
        <v>43598</v>
      </c>
      <c r="E228" s="85" t="s">
        <v>15</v>
      </c>
      <c r="F228" s="273">
        <v>1037410</v>
      </c>
      <c r="G228" s="89"/>
      <c r="H228" s="93" t="s">
        <v>7457</v>
      </c>
      <c r="I228" s="89"/>
      <c r="J228" s="89"/>
      <c r="K228" s="89"/>
      <c r="L228" s="89"/>
      <c r="M228" s="152">
        <v>7.29</v>
      </c>
      <c r="N228" s="152">
        <v>0</v>
      </c>
      <c r="O228" s="152">
        <v>50.01</v>
      </c>
      <c r="P228" s="152">
        <v>0</v>
      </c>
      <c r="Q228" s="89" t="s">
        <v>670</v>
      </c>
    </row>
    <row r="229" spans="1:17" ht="76.5">
      <c r="A229" s="89" t="s">
        <v>557</v>
      </c>
      <c r="B229" s="89"/>
      <c r="C229" s="90" t="s">
        <v>777</v>
      </c>
      <c r="D229" s="145">
        <v>43598</v>
      </c>
      <c r="E229" s="85" t="s">
        <v>6</v>
      </c>
      <c r="F229" s="273">
        <v>953891</v>
      </c>
      <c r="G229" s="89"/>
      <c r="H229" s="93" t="s">
        <v>7458</v>
      </c>
      <c r="I229" s="89"/>
      <c r="J229" s="89"/>
      <c r="K229" s="89"/>
      <c r="L229" s="89"/>
      <c r="M229" s="152">
        <v>0</v>
      </c>
      <c r="N229" s="152">
        <v>5998.25</v>
      </c>
      <c r="O229" s="152">
        <v>0</v>
      </c>
      <c r="P229" s="152">
        <v>41148</v>
      </c>
      <c r="Q229" s="89" t="s">
        <v>670</v>
      </c>
    </row>
    <row r="230" spans="1:17" ht="51">
      <c r="A230" s="89" t="s">
        <v>556</v>
      </c>
      <c r="B230" s="89"/>
      <c r="C230" s="90" t="s">
        <v>616</v>
      </c>
      <c r="D230" s="145">
        <v>43598</v>
      </c>
      <c r="E230" s="85" t="s">
        <v>23</v>
      </c>
      <c r="F230" s="273">
        <v>18942</v>
      </c>
      <c r="G230" s="89"/>
      <c r="H230" s="93" t="s">
        <v>7459</v>
      </c>
      <c r="I230" s="89"/>
      <c r="J230" s="89"/>
      <c r="K230" s="89"/>
      <c r="L230" s="89"/>
      <c r="M230" s="152">
        <v>0</v>
      </c>
      <c r="N230" s="152">
        <v>0</v>
      </c>
      <c r="O230" s="152">
        <v>0.01</v>
      </c>
      <c r="P230" s="152">
        <v>0</v>
      </c>
      <c r="Q230" s="89" t="s">
        <v>670</v>
      </c>
    </row>
    <row r="231" spans="1:17" ht="51">
      <c r="A231" s="89" t="s">
        <v>556</v>
      </c>
      <c r="B231" s="89"/>
      <c r="C231" s="90" t="s">
        <v>616</v>
      </c>
      <c r="D231" s="145">
        <v>43599</v>
      </c>
      <c r="E231" s="85" t="s">
        <v>23</v>
      </c>
      <c r="F231" s="273">
        <v>18947</v>
      </c>
      <c r="G231" s="89"/>
      <c r="H231" s="93" t="s">
        <v>7460</v>
      </c>
      <c r="I231" s="89"/>
      <c r="J231" s="89"/>
      <c r="K231" s="89"/>
      <c r="L231" s="89"/>
      <c r="M231" s="152">
        <v>0</v>
      </c>
      <c r="N231" s="152">
        <v>0</v>
      </c>
      <c r="O231" s="152">
        <v>0.01</v>
      </c>
      <c r="P231" s="152">
        <v>0</v>
      </c>
      <c r="Q231" s="89" t="s">
        <v>670</v>
      </c>
    </row>
    <row r="232" spans="1:17" ht="51">
      <c r="A232" s="89" t="s">
        <v>557</v>
      </c>
      <c r="B232" s="89"/>
      <c r="C232" s="90" t="s">
        <v>777</v>
      </c>
      <c r="D232" s="145">
        <v>43600</v>
      </c>
      <c r="E232" s="85" t="s">
        <v>20</v>
      </c>
      <c r="F232" s="273">
        <v>12163</v>
      </c>
      <c r="G232" s="89"/>
      <c r="H232" s="93" t="s">
        <v>7461</v>
      </c>
      <c r="I232" s="89"/>
      <c r="J232" s="89"/>
      <c r="K232" s="89"/>
      <c r="L232" s="89"/>
      <c r="M232" s="152">
        <v>278.94</v>
      </c>
      <c r="N232" s="152">
        <v>0</v>
      </c>
      <c r="O232" s="152">
        <v>1913.53</v>
      </c>
      <c r="P232" s="152">
        <v>0</v>
      </c>
      <c r="Q232" s="89" t="s">
        <v>670</v>
      </c>
    </row>
    <row r="233" spans="1:17" ht="89.25">
      <c r="A233" s="89">
        <v>132</v>
      </c>
      <c r="B233" s="89"/>
      <c r="C233" s="90" t="s">
        <v>68</v>
      </c>
      <c r="D233" s="145">
        <v>43600</v>
      </c>
      <c r="E233" s="85" t="s">
        <v>11</v>
      </c>
      <c r="F233" s="273">
        <v>954257</v>
      </c>
      <c r="G233" s="89"/>
      <c r="H233" s="93" t="s">
        <v>7462</v>
      </c>
      <c r="I233" s="89"/>
      <c r="J233" s="89"/>
      <c r="K233" s="89"/>
      <c r="L233" s="89"/>
      <c r="M233" s="152">
        <v>79.86</v>
      </c>
      <c r="N233" s="152">
        <v>0</v>
      </c>
      <c r="O233" s="152">
        <v>547.84</v>
      </c>
      <c r="P233" s="152">
        <v>0</v>
      </c>
      <c r="Q233" s="89" t="s">
        <v>670</v>
      </c>
    </row>
    <row r="234" spans="1:17" ht="63.75">
      <c r="A234" s="89">
        <v>512</v>
      </c>
      <c r="B234" s="89"/>
      <c r="C234" s="90" t="s">
        <v>779</v>
      </c>
      <c r="D234" s="145">
        <v>43600</v>
      </c>
      <c r="E234" s="85" t="s">
        <v>15</v>
      </c>
      <c r="F234" s="273">
        <v>1040011</v>
      </c>
      <c r="G234" s="89"/>
      <c r="H234" s="93" t="s">
        <v>5719</v>
      </c>
      <c r="I234" s="89"/>
      <c r="J234" s="89"/>
      <c r="K234" s="89"/>
      <c r="L234" s="89"/>
      <c r="M234" s="152">
        <v>7.29</v>
      </c>
      <c r="N234" s="152">
        <v>0</v>
      </c>
      <c r="O234" s="152">
        <v>50.01</v>
      </c>
      <c r="P234" s="152">
        <v>0</v>
      </c>
      <c r="Q234" s="89" t="s">
        <v>670</v>
      </c>
    </row>
    <row r="235" spans="1:17" ht="51">
      <c r="A235" s="89" t="s">
        <v>557</v>
      </c>
      <c r="B235" s="89"/>
      <c r="C235" s="90" t="s">
        <v>777</v>
      </c>
      <c r="D235" s="145">
        <v>43600</v>
      </c>
      <c r="E235" s="85" t="s">
        <v>20</v>
      </c>
      <c r="F235" s="273">
        <v>12314</v>
      </c>
      <c r="G235" s="89"/>
      <c r="H235" s="93" t="s">
        <v>7463</v>
      </c>
      <c r="I235" s="89"/>
      <c r="J235" s="89"/>
      <c r="K235" s="89"/>
      <c r="L235" s="89"/>
      <c r="M235" s="152">
        <v>30767.32</v>
      </c>
      <c r="N235" s="152">
        <v>0</v>
      </c>
      <c r="O235" s="152">
        <v>211063.82</v>
      </c>
      <c r="P235" s="152">
        <v>0</v>
      </c>
      <c r="Q235" s="89" t="s">
        <v>670</v>
      </c>
    </row>
    <row r="236" spans="1:17" ht="51">
      <c r="A236" s="89" t="s">
        <v>556</v>
      </c>
      <c r="B236" s="89"/>
      <c r="C236" s="90" t="s">
        <v>616</v>
      </c>
      <c r="D236" s="145">
        <v>43600</v>
      </c>
      <c r="E236" s="85" t="s">
        <v>23</v>
      </c>
      <c r="F236" s="273">
        <v>18951</v>
      </c>
      <c r="G236" s="89"/>
      <c r="H236" s="93" t="s">
        <v>7464</v>
      </c>
      <c r="I236" s="89"/>
      <c r="J236" s="89"/>
      <c r="K236" s="89"/>
      <c r="L236" s="89"/>
      <c r="M236" s="152">
        <v>0</v>
      </c>
      <c r="N236" s="152">
        <v>0</v>
      </c>
      <c r="O236" s="152">
        <v>0</v>
      </c>
      <c r="P236" s="152">
        <v>0.03</v>
      </c>
      <c r="Q236" s="89" t="s">
        <v>670</v>
      </c>
    </row>
    <row r="237" spans="1:17" ht="51">
      <c r="A237" s="89" t="s">
        <v>556</v>
      </c>
      <c r="B237" s="89"/>
      <c r="C237" s="90" t="s">
        <v>616</v>
      </c>
      <c r="D237" s="145">
        <v>43601</v>
      </c>
      <c r="E237" s="85" t="s">
        <v>23</v>
      </c>
      <c r="F237" s="273">
        <v>18955</v>
      </c>
      <c r="G237" s="89"/>
      <c r="H237" s="93" t="s">
        <v>7465</v>
      </c>
      <c r="I237" s="89"/>
      <c r="J237" s="89"/>
      <c r="K237" s="89"/>
      <c r="L237" s="89"/>
      <c r="M237" s="152">
        <v>0</v>
      </c>
      <c r="N237" s="152">
        <v>0</v>
      </c>
      <c r="O237" s="152">
        <v>0.01</v>
      </c>
      <c r="P237" s="152">
        <v>0</v>
      </c>
      <c r="Q237" s="89" t="s">
        <v>670</v>
      </c>
    </row>
    <row r="238" spans="1:17" ht="63.75">
      <c r="A238" s="89" t="s">
        <v>557</v>
      </c>
      <c r="B238" s="89"/>
      <c r="C238" s="90" t="s">
        <v>777</v>
      </c>
      <c r="D238" s="145">
        <v>43602</v>
      </c>
      <c r="E238" s="85" t="s">
        <v>20</v>
      </c>
      <c r="F238" s="273">
        <v>12200</v>
      </c>
      <c r="G238" s="89"/>
      <c r="H238" s="93" t="s">
        <v>7466</v>
      </c>
      <c r="I238" s="89"/>
      <c r="J238" s="89"/>
      <c r="K238" s="89"/>
      <c r="L238" s="89"/>
      <c r="M238" s="152">
        <v>1521342.92</v>
      </c>
      <c r="N238" s="152">
        <v>0</v>
      </c>
      <c r="O238" s="152">
        <v>10436412.43</v>
      </c>
      <c r="P238" s="152">
        <v>0</v>
      </c>
      <c r="Q238" s="89" t="s">
        <v>670</v>
      </c>
    </row>
    <row r="239" spans="1:17" ht="76.5">
      <c r="A239" s="89">
        <v>86</v>
      </c>
      <c r="B239" s="89"/>
      <c r="C239" s="90" t="s">
        <v>56</v>
      </c>
      <c r="D239" s="145">
        <v>43602</v>
      </c>
      <c r="E239" s="85" t="s">
        <v>11</v>
      </c>
      <c r="F239" s="273">
        <v>1041754</v>
      </c>
      <c r="G239" s="89"/>
      <c r="H239" s="93" t="s">
        <v>7467</v>
      </c>
      <c r="I239" s="89"/>
      <c r="J239" s="89"/>
      <c r="K239" s="89"/>
      <c r="L239" s="89"/>
      <c r="M239" s="152">
        <v>7.29</v>
      </c>
      <c r="N239" s="152">
        <v>0</v>
      </c>
      <c r="O239" s="152">
        <v>50.01</v>
      </c>
      <c r="P239" s="152">
        <v>0</v>
      </c>
      <c r="Q239" s="89" t="s">
        <v>670</v>
      </c>
    </row>
    <row r="240" spans="1:17" ht="63.75">
      <c r="A240" s="89">
        <v>512</v>
      </c>
      <c r="B240" s="89"/>
      <c r="C240" s="90" t="s">
        <v>779</v>
      </c>
      <c r="D240" s="145">
        <v>43602</v>
      </c>
      <c r="E240" s="85" t="s">
        <v>15</v>
      </c>
      <c r="F240" s="273">
        <v>1042395</v>
      </c>
      <c r="G240" s="89"/>
      <c r="H240" s="93" t="s">
        <v>7468</v>
      </c>
      <c r="I240" s="89"/>
      <c r="J240" s="89"/>
      <c r="K240" s="89"/>
      <c r="L240" s="89"/>
      <c r="M240" s="152">
        <v>7.29</v>
      </c>
      <c r="N240" s="152">
        <v>0</v>
      </c>
      <c r="O240" s="152">
        <v>50.01</v>
      </c>
      <c r="P240" s="152">
        <v>0</v>
      </c>
      <c r="Q240" s="89" t="s">
        <v>670</v>
      </c>
    </row>
    <row r="241" spans="1:17" ht="63.75">
      <c r="A241" s="89">
        <v>512</v>
      </c>
      <c r="B241" s="89"/>
      <c r="C241" s="90" t="s">
        <v>779</v>
      </c>
      <c r="D241" s="145">
        <v>43605</v>
      </c>
      <c r="E241" s="85" t="s">
        <v>15</v>
      </c>
      <c r="F241" s="273">
        <v>1043113</v>
      </c>
      <c r="G241" s="89"/>
      <c r="H241" s="93" t="s">
        <v>7469</v>
      </c>
      <c r="I241" s="89"/>
      <c r="J241" s="89"/>
      <c r="K241" s="89"/>
      <c r="L241" s="89"/>
      <c r="M241" s="152">
        <v>7.29</v>
      </c>
      <c r="N241" s="152">
        <v>0</v>
      </c>
      <c r="O241" s="152">
        <v>50.01</v>
      </c>
      <c r="P241" s="152">
        <v>0</v>
      </c>
      <c r="Q241" s="89" t="s">
        <v>670</v>
      </c>
    </row>
    <row r="242" spans="1:17" ht="63.75">
      <c r="A242" s="89">
        <v>512</v>
      </c>
      <c r="B242" s="89"/>
      <c r="C242" s="90" t="s">
        <v>779</v>
      </c>
      <c r="D242" s="145">
        <v>43605</v>
      </c>
      <c r="E242" s="85" t="s">
        <v>15</v>
      </c>
      <c r="F242" s="273">
        <v>1042989</v>
      </c>
      <c r="G242" s="89"/>
      <c r="H242" s="93" t="s">
        <v>7470</v>
      </c>
      <c r="I242" s="89"/>
      <c r="J242" s="89"/>
      <c r="K242" s="89"/>
      <c r="L242" s="89"/>
      <c r="M242" s="152">
        <v>7.29</v>
      </c>
      <c r="N242" s="152">
        <v>0</v>
      </c>
      <c r="O242" s="152">
        <v>50.01</v>
      </c>
      <c r="P242" s="152">
        <v>0</v>
      </c>
      <c r="Q242" s="89" t="s">
        <v>670</v>
      </c>
    </row>
    <row r="243" spans="1:17" ht="63.75">
      <c r="A243" s="89">
        <v>512</v>
      </c>
      <c r="B243" s="89"/>
      <c r="C243" s="90" t="s">
        <v>779</v>
      </c>
      <c r="D243" s="145">
        <v>43605</v>
      </c>
      <c r="E243" s="85" t="s">
        <v>15</v>
      </c>
      <c r="F243" s="273">
        <v>1043566</v>
      </c>
      <c r="G243" s="89"/>
      <c r="H243" s="93" t="s">
        <v>7471</v>
      </c>
      <c r="I243" s="89"/>
      <c r="J243" s="89"/>
      <c r="K243" s="89"/>
      <c r="L243" s="89"/>
      <c r="M243" s="152">
        <v>7.29</v>
      </c>
      <c r="N243" s="152">
        <v>0</v>
      </c>
      <c r="O243" s="152">
        <v>50.01</v>
      </c>
      <c r="P243" s="152">
        <v>0</v>
      </c>
      <c r="Q243" s="89" t="s">
        <v>670</v>
      </c>
    </row>
    <row r="244" spans="1:17" ht="51">
      <c r="A244" s="89" t="s">
        <v>556</v>
      </c>
      <c r="B244" s="89"/>
      <c r="C244" s="90" t="s">
        <v>616</v>
      </c>
      <c r="D244" s="145">
        <v>43605</v>
      </c>
      <c r="E244" s="85" t="s">
        <v>23</v>
      </c>
      <c r="F244" s="273">
        <v>18963</v>
      </c>
      <c r="G244" s="89"/>
      <c r="H244" s="93" t="s">
        <v>7472</v>
      </c>
      <c r="I244" s="89"/>
      <c r="J244" s="89"/>
      <c r="K244" s="89"/>
      <c r="L244" s="89"/>
      <c r="M244" s="152">
        <v>0</v>
      </c>
      <c r="N244" s="152">
        <v>0</v>
      </c>
      <c r="O244" s="152">
        <v>0.01</v>
      </c>
      <c r="P244" s="152">
        <v>0</v>
      </c>
      <c r="Q244" s="89" t="s">
        <v>670</v>
      </c>
    </row>
    <row r="245" spans="1:17" ht="63.75">
      <c r="A245" s="89">
        <v>512</v>
      </c>
      <c r="B245" s="89"/>
      <c r="C245" s="90" t="s">
        <v>779</v>
      </c>
      <c r="D245" s="145">
        <v>43606</v>
      </c>
      <c r="E245" s="85" t="s">
        <v>11</v>
      </c>
      <c r="F245" s="273">
        <v>954666</v>
      </c>
      <c r="G245" s="89"/>
      <c r="H245" s="93" t="s">
        <v>7473</v>
      </c>
      <c r="I245" s="89"/>
      <c r="J245" s="89"/>
      <c r="K245" s="89"/>
      <c r="L245" s="89"/>
      <c r="M245" s="152">
        <v>7.29</v>
      </c>
      <c r="N245" s="152">
        <v>0</v>
      </c>
      <c r="O245" s="152">
        <v>50.01</v>
      </c>
      <c r="P245" s="152">
        <v>0</v>
      </c>
      <c r="Q245" s="89" t="s">
        <v>670</v>
      </c>
    </row>
    <row r="246" spans="1:17" ht="63.75">
      <c r="A246" s="89">
        <v>512</v>
      </c>
      <c r="B246" s="89"/>
      <c r="C246" s="90" t="s">
        <v>779</v>
      </c>
      <c r="D246" s="145">
        <v>43606</v>
      </c>
      <c r="E246" s="85" t="s">
        <v>15</v>
      </c>
      <c r="F246" s="273">
        <v>1044949</v>
      </c>
      <c r="G246" s="89"/>
      <c r="H246" s="93" t="s">
        <v>7474</v>
      </c>
      <c r="I246" s="89"/>
      <c r="J246" s="89"/>
      <c r="K246" s="89"/>
      <c r="L246" s="89"/>
      <c r="M246" s="152">
        <v>7.29</v>
      </c>
      <c r="N246" s="152">
        <v>0</v>
      </c>
      <c r="O246" s="152">
        <v>50.01</v>
      </c>
      <c r="P246" s="152">
        <v>0</v>
      </c>
      <c r="Q246" s="89" t="s">
        <v>670</v>
      </c>
    </row>
    <row r="247" spans="1:17" ht="63.75">
      <c r="A247" s="89">
        <v>512</v>
      </c>
      <c r="B247" s="89"/>
      <c r="C247" s="90" t="s">
        <v>779</v>
      </c>
      <c r="D247" s="145">
        <v>43607</v>
      </c>
      <c r="E247" s="85" t="s">
        <v>15</v>
      </c>
      <c r="F247" s="273">
        <v>1045922</v>
      </c>
      <c r="G247" s="89"/>
      <c r="H247" s="93" t="s">
        <v>7475</v>
      </c>
      <c r="I247" s="89"/>
      <c r="J247" s="89"/>
      <c r="K247" s="89"/>
      <c r="L247" s="89"/>
      <c r="M247" s="152">
        <v>7.29</v>
      </c>
      <c r="N247" s="152">
        <v>0</v>
      </c>
      <c r="O247" s="152">
        <v>50.01</v>
      </c>
      <c r="P247" s="152">
        <v>0</v>
      </c>
      <c r="Q247" s="89" t="s">
        <v>670</v>
      </c>
    </row>
    <row r="248" spans="1:17" ht="63.75">
      <c r="A248" s="89">
        <v>512</v>
      </c>
      <c r="B248" s="89"/>
      <c r="C248" s="90" t="s">
        <v>779</v>
      </c>
      <c r="D248" s="145">
        <v>43607</v>
      </c>
      <c r="E248" s="85" t="s">
        <v>15</v>
      </c>
      <c r="F248" s="273">
        <v>1045928</v>
      </c>
      <c r="G248" s="89"/>
      <c r="H248" s="93" t="s">
        <v>7476</v>
      </c>
      <c r="I248" s="89"/>
      <c r="J248" s="89"/>
      <c r="K248" s="89"/>
      <c r="L248" s="89"/>
      <c r="M248" s="152">
        <v>7.29</v>
      </c>
      <c r="N248" s="152">
        <v>0</v>
      </c>
      <c r="O248" s="152">
        <v>50.01</v>
      </c>
      <c r="P248" s="152">
        <v>0</v>
      </c>
      <c r="Q248" s="89" t="s">
        <v>670</v>
      </c>
    </row>
    <row r="249" spans="1:17" ht="51">
      <c r="A249" s="89" t="s">
        <v>556</v>
      </c>
      <c r="B249" s="89"/>
      <c r="C249" s="90" t="s">
        <v>616</v>
      </c>
      <c r="D249" s="145">
        <v>43608</v>
      </c>
      <c r="E249" s="85" t="s">
        <v>23</v>
      </c>
      <c r="F249" s="273">
        <v>18977</v>
      </c>
      <c r="G249" s="89"/>
      <c r="H249" s="93" t="s">
        <v>7477</v>
      </c>
      <c r="I249" s="89"/>
      <c r="J249" s="89"/>
      <c r="K249" s="89"/>
      <c r="L249" s="89"/>
      <c r="M249" s="152">
        <v>0</v>
      </c>
      <c r="N249" s="152">
        <v>0</v>
      </c>
      <c r="O249" s="152">
        <v>0</v>
      </c>
      <c r="P249" s="152">
        <v>0.02</v>
      </c>
      <c r="Q249" s="89" t="s">
        <v>670</v>
      </c>
    </row>
    <row r="250" spans="1:17" ht="63.75">
      <c r="A250" s="89">
        <v>512</v>
      </c>
      <c r="B250" s="89"/>
      <c r="C250" s="90" t="s">
        <v>779</v>
      </c>
      <c r="D250" s="145">
        <v>43609</v>
      </c>
      <c r="E250" s="85" t="s">
        <v>15</v>
      </c>
      <c r="F250" s="273">
        <v>1047766</v>
      </c>
      <c r="G250" s="89"/>
      <c r="H250" s="93" t="s">
        <v>7478</v>
      </c>
      <c r="I250" s="89"/>
      <c r="J250" s="89"/>
      <c r="K250" s="89"/>
      <c r="L250" s="89"/>
      <c r="M250" s="152">
        <v>7.29</v>
      </c>
      <c r="N250" s="152">
        <v>0</v>
      </c>
      <c r="O250" s="152">
        <v>50.01</v>
      </c>
      <c r="P250" s="152">
        <v>0</v>
      </c>
      <c r="Q250" s="89" t="s">
        <v>670</v>
      </c>
    </row>
    <row r="251" spans="1:17" ht="63.75">
      <c r="A251" s="89">
        <v>287</v>
      </c>
      <c r="B251" s="89"/>
      <c r="C251" s="90" t="s">
        <v>126</v>
      </c>
      <c r="D251" s="145">
        <v>43609</v>
      </c>
      <c r="E251" s="85" t="s">
        <v>6</v>
      </c>
      <c r="F251" s="273">
        <v>1048146</v>
      </c>
      <c r="G251" s="89"/>
      <c r="H251" s="93" t="s">
        <v>7479</v>
      </c>
      <c r="I251" s="89"/>
      <c r="J251" s="89"/>
      <c r="K251" s="89"/>
      <c r="L251" s="89"/>
      <c r="M251" s="152">
        <v>0</v>
      </c>
      <c r="N251" s="152">
        <v>10000000</v>
      </c>
      <c r="O251" s="152">
        <v>0</v>
      </c>
      <c r="P251" s="152">
        <v>68600000</v>
      </c>
      <c r="Q251" s="89" t="s">
        <v>670</v>
      </c>
    </row>
    <row r="252" spans="1:17" ht="63.75">
      <c r="A252" s="89">
        <v>512</v>
      </c>
      <c r="B252" s="89"/>
      <c r="C252" s="90" t="s">
        <v>779</v>
      </c>
      <c r="D252" s="145">
        <v>43609</v>
      </c>
      <c r="E252" s="85" t="s">
        <v>15</v>
      </c>
      <c r="F252" s="273">
        <v>1048273</v>
      </c>
      <c r="G252" s="89"/>
      <c r="H252" s="93" t="s">
        <v>7480</v>
      </c>
      <c r="I252" s="89"/>
      <c r="J252" s="89"/>
      <c r="K252" s="89"/>
      <c r="L252" s="89"/>
      <c r="M252" s="152">
        <v>7.29</v>
      </c>
      <c r="N252" s="152">
        <v>0</v>
      </c>
      <c r="O252" s="152">
        <v>50.01</v>
      </c>
      <c r="P252" s="152">
        <v>0</v>
      </c>
      <c r="Q252" s="89" t="s">
        <v>670</v>
      </c>
    </row>
    <row r="253" spans="1:17" ht="63.75">
      <c r="A253" s="89">
        <v>512</v>
      </c>
      <c r="B253" s="89"/>
      <c r="C253" s="90" t="s">
        <v>779</v>
      </c>
      <c r="D253" s="145">
        <v>43609</v>
      </c>
      <c r="E253" s="85" t="s">
        <v>15</v>
      </c>
      <c r="F253" s="273">
        <v>1048279</v>
      </c>
      <c r="G253" s="89"/>
      <c r="H253" s="93" t="s">
        <v>7481</v>
      </c>
      <c r="I253" s="89"/>
      <c r="J253" s="89"/>
      <c r="K253" s="89"/>
      <c r="L253" s="89"/>
      <c r="M253" s="152">
        <v>7.29</v>
      </c>
      <c r="N253" s="152">
        <v>0</v>
      </c>
      <c r="O253" s="152">
        <v>50.01</v>
      </c>
      <c r="P253" s="152">
        <v>0</v>
      </c>
      <c r="Q253" s="89" t="s">
        <v>670</v>
      </c>
    </row>
    <row r="254" spans="1:17" ht="63.75">
      <c r="A254" s="89">
        <v>512</v>
      </c>
      <c r="B254" s="89"/>
      <c r="C254" s="90" t="s">
        <v>779</v>
      </c>
      <c r="D254" s="145">
        <v>43609</v>
      </c>
      <c r="E254" s="85" t="s">
        <v>15</v>
      </c>
      <c r="F254" s="273">
        <v>1048507</v>
      </c>
      <c r="G254" s="89"/>
      <c r="H254" s="93" t="s">
        <v>7482</v>
      </c>
      <c r="I254" s="89"/>
      <c r="J254" s="89"/>
      <c r="K254" s="89"/>
      <c r="L254" s="89"/>
      <c r="M254" s="152">
        <v>7.29</v>
      </c>
      <c r="N254" s="152">
        <v>0</v>
      </c>
      <c r="O254" s="152">
        <v>50.01</v>
      </c>
      <c r="P254" s="152">
        <v>0</v>
      </c>
      <c r="Q254" s="89" t="s">
        <v>670</v>
      </c>
    </row>
    <row r="255" spans="1:17" ht="51">
      <c r="A255" s="89" t="s">
        <v>556</v>
      </c>
      <c r="B255" s="89"/>
      <c r="C255" s="90" t="s">
        <v>616</v>
      </c>
      <c r="D255" s="145">
        <v>43609</v>
      </c>
      <c r="E255" s="85" t="s">
        <v>23</v>
      </c>
      <c r="F255" s="273">
        <v>18981</v>
      </c>
      <c r="G255" s="89"/>
      <c r="H255" s="93" t="s">
        <v>7483</v>
      </c>
      <c r="I255" s="89"/>
      <c r="J255" s="89"/>
      <c r="K255" s="89"/>
      <c r="L255" s="89"/>
      <c r="M255" s="152">
        <v>0</v>
      </c>
      <c r="N255" s="152">
        <v>0</v>
      </c>
      <c r="O255" s="152">
        <v>0</v>
      </c>
      <c r="P255" s="152">
        <v>0.01</v>
      </c>
      <c r="Q255" s="89" t="s">
        <v>670</v>
      </c>
    </row>
    <row r="256" spans="1:17" ht="63.75">
      <c r="A256" s="89">
        <v>512</v>
      </c>
      <c r="B256" s="89"/>
      <c r="C256" s="90" t="s">
        <v>779</v>
      </c>
      <c r="D256" s="145">
        <v>43612</v>
      </c>
      <c r="E256" s="85" t="s">
        <v>11</v>
      </c>
      <c r="F256" s="273">
        <v>955123</v>
      </c>
      <c r="G256" s="89"/>
      <c r="H256" s="93" t="s">
        <v>7484</v>
      </c>
      <c r="I256" s="89"/>
      <c r="J256" s="89"/>
      <c r="K256" s="89"/>
      <c r="L256" s="89"/>
      <c r="M256" s="152">
        <v>7.29</v>
      </c>
      <c r="N256" s="152">
        <v>0</v>
      </c>
      <c r="O256" s="152">
        <v>50.01</v>
      </c>
      <c r="P256" s="152">
        <v>0</v>
      </c>
      <c r="Q256" s="89" t="s">
        <v>670</v>
      </c>
    </row>
    <row r="257" spans="1:17" ht="63.75">
      <c r="A257" s="89">
        <v>512</v>
      </c>
      <c r="B257" s="89"/>
      <c r="C257" s="90" t="s">
        <v>779</v>
      </c>
      <c r="D257" s="145">
        <v>43613</v>
      </c>
      <c r="E257" s="85" t="s">
        <v>15</v>
      </c>
      <c r="F257" s="273">
        <v>1049940</v>
      </c>
      <c r="G257" s="89"/>
      <c r="H257" s="93" t="s">
        <v>7485</v>
      </c>
      <c r="I257" s="89"/>
      <c r="J257" s="89"/>
      <c r="K257" s="89"/>
      <c r="L257" s="89"/>
      <c r="M257" s="152">
        <v>7.29</v>
      </c>
      <c r="N257" s="152">
        <v>0</v>
      </c>
      <c r="O257" s="152">
        <v>50.01</v>
      </c>
      <c r="P257" s="152">
        <v>0</v>
      </c>
      <c r="Q257" s="89" t="s">
        <v>670</v>
      </c>
    </row>
    <row r="258" spans="1:17" ht="51">
      <c r="A258" s="89" t="s">
        <v>557</v>
      </c>
      <c r="B258" s="89"/>
      <c r="C258" s="90" t="s">
        <v>777</v>
      </c>
      <c r="D258" s="145">
        <v>43613</v>
      </c>
      <c r="E258" s="85" t="s">
        <v>20</v>
      </c>
      <c r="F258" s="273">
        <v>12249</v>
      </c>
      <c r="G258" s="89"/>
      <c r="H258" s="93" t="s">
        <v>7486</v>
      </c>
      <c r="I258" s="89"/>
      <c r="J258" s="89"/>
      <c r="K258" s="89"/>
      <c r="L258" s="89"/>
      <c r="M258" s="152">
        <v>9157.83</v>
      </c>
      <c r="N258" s="152">
        <v>0</v>
      </c>
      <c r="O258" s="152">
        <v>62822.71</v>
      </c>
      <c r="P258" s="152">
        <v>0</v>
      </c>
      <c r="Q258" s="89" t="s">
        <v>670</v>
      </c>
    </row>
    <row r="259" spans="1:17" ht="63.75">
      <c r="A259" s="89">
        <v>512</v>
      </c>
      <c r="B259" s="89"/>
      <c r="C259" s="90" t="s">
        <v>779</v>
      </c>
      <c r="D259" s="145">
        <v>43613</v>
      </c>
      <c r="E259" s="85" t="s">
        <v>15</v>
      </c>
      <c r="F259" s="273">
        <v>1050471</v>
      </c>
      <c r="G259" s="89"/>
      <c r="H259" s="93" t="s">
        <v>2349</v>
      </c>
      <c r="I259" s="89"/>
      <c r="J259" s="89"/>
      <c r="K259" s="89"/>
      <c r="L259" s="89"/>
      <c r="M259" s="152">
        <v>7.29</v>
      </c>
      <c r="N259" s="152">
        <v>0</v>
      </c>
      <c r="O259" s="152">
        <v>50.01</v>
      </c>
      <c r="P259" s="152">
        <v>0</v>
      </c>
      <c r="Q259" s="89" t="s">
        <v>670</v>
      </c>
    </row>
    <row r="260" spans="1:17" ht="63.75">
      <c r="A260" s="89">
        <v>512</v>
      </c>
      <c r="B260" s="89"/>
      <c r="C260" s="90" t="s">
        <v>779</v>
      </c>
      <c r="D260" s="145">
        <v>43613</v>
      </c>
      <c r="E260" s="85" t="s">
        <v>15</v>
      </c>
      <c r="F260" s="273">
        <v>1050473</v>
      </c>
      <c r="G260" s="89"/>
      <c r="H260" s="93" t="s">
        <v>7487</v>
      </c>
      <c r="I260" s="89"/>
      <c r="J260" s="89"/>
      <c r="K260" s="89"/>
      <c r="L260" s="89"/>
      <c r="M260" s="152">
        <v>7.29</v>
      </c>
      <c r="N260" s="152">
        <v>0</v>
      </c>
      <c r="O260" s="152">
        <v>50.01</v>
      </c>
      <c r="P260" s="152">
        <v>0</v>
      </c>
      <c r="Q260" s="89" t="s">
        <v>670</v>
      </c>
    </row>
    <row r="261" spans="1:17" ht="51">
      <c r="A261" s="89" t="s">
        <v>556</v>
      </c>
      <c r="B261" s="89"/>
      <c r="C261" s="90" t="s">
        <v>616</v>
      </c>
      <c r="D261" s="145">
        <v>43613</v>
      </c>
      <c r="E261" s="85" t="s">
        <v>23</v>
      </c>
      <c r="F261" s="273">
        <v>18989</v>
      </c>
      <c r="G261" s="89"/>
      <c r="H261" s="93" t="s">
        <v>7488</v>
      </c>
      <c r="I261" s="89"/>
      <c r="J261" s="89"/>
      <c r="K261" s="89"/>
      <c r="L261" s="89"/>
      <c r="M261" s="152">
        <v>0</v>
      </c>
      <c r="N261" s="152">
        <v>0</v>
      </c>
      <c r="O261" s="152">
        <v>0.01</v>
      </c>
      <c r="P261" s="152">
        <v>0</v>
      </c>
      <c r="Q261" s="89" t="s">
        <v>670</v>
      </c>
    </row>
    <row r="262" spans="1:17" ht="63.75">
      <c r="A262" s="89">
        <v>287</v>
      </c>
      <c r="B262" s="89"/>
      <c r="C262" s="90" t="s">
        <v>126</v>
      </c>
      <c r="D262" s="145">
        <v>43614</v>
      </c>
      <c r="E262" s="85" t="s">
        <v>6</v>
      </c>
      <c r="F262" s="273">
        <v>1051875</v>
      </c>
      <c r="G262" s="89"/>
      <c r="H262" s="93" t="s">
        <v>7489</v>
      </c>
      <c r="I262" s="89"/>
      <c r="J262" s="89"/>
      <c r="K262" s="89"/>
      <c r="L262" s="89"/>
      <c r="M262" s="152">
        <v>0</v>
      </c>
      <c r="N262" s="152">
        <v>1000000</v>
      </c>
      <c r="O262" s="152">
        <v>0</v>
      </c>
      <c r="P262" s="152">
        <v>6860000</v>
      </c>
      <c r="Q262" s="89" t="s">
        <v>670</v>
      </c>
    </row>
    <row r="263" spans="1:17" ht="51">
      <c r="A263" s="89" t="s">
        <v>556</v>
      </c>
      <c r="B263" s="89"/>
      <c r="C263" s="90" t="s">
        <v>616</v>
      </c>
      <c r="D263" s="145">
        <v>43614</v>
      </c>
      <c r="E263" s="85" t="s">
        <v>23</v>
      </c>
      <c r="F263" s="273">
        <v>18993</v>
      </c>
      <c r="G263" s="89"/>
      <c r="H263" s="93" t="s">
        <v>7490</v>
      </c>
      <c r="I263" s="89"/>
      <c r="J263" s="89"/>
      <c r="K263" s="89"/>
      <c r="L263" s="89"/>
      <c r="M263" s="152">
        <v>0</v>
      </c>
      <c r="N263" s="152">
        <v>0</v>
      </c>
      <c r="O263" s="152">
        <v>0.02</v>
      </c>
      <c r="P263" s="152">
        <v>0</v>
      </c>
      <c r="Q263" s="89" t="s">
        <v>670</v>
      </c>
    </row>
    <row r="264" spans="1:17" ht="63.75">
      <c r="A264" s="89">
        <v>86</v>
      </c>
      <c r="B264" s="89"/>
      <c r="C264" s="90" t="s">
        <v>56</v>
      </c>
      <c r="D264" s="145">
        <v>43615</v>
      </c>
      <c r="E264" s="85" t="s">
        <v>6</v>
      </c>
      <c r="F264" s="273">
        <v>1052489</v>
      </c>
      <c r="G264" s="89"/>
      <c r="H264" s="93" t="s">
        <v>7491</v>
      </c>
      <c r="I264" s="89"/>
      <c r="J264" s="89"/>
      <c r="K264" s="89"/>
      <c r="L264" s="89"/>
      <c r="M264" s="152">
        <v>0</v>
      </c>
      <c r="N264" s="152">
        <v>4000000</v>
      </c>
      <c r="O264" s="152">
        <v>0</v>
      </c>
      <c r="P264" s="152">
        <v>27440000</v>
      </c>
      <c r="Q264" s="89" t="s">
        <v>670</v>
      </c>
    </row>
    <row r="265" spans="1:17" ht="76.5">
      <c r="A265" s="89">
        <v>86</v>
      </c>
      <c r="B265" s="89"/>
      <c r="C265" s="90" t="s">
        <v>56</v>
      </c>
      <c r="D265" s="145">
        <v>43615</v>
      </c>
      <c r="E265" s="85" t="s">
        <v>11</v>
      </c>
      <c r="F265" s="273">
        <v>1052489</v>
      </c>
      <c r="G265" s="89"/>
      <c r="H265" s="93" t="s">
        <v>7492</v>
      </c>
      <c r="I265" s="89"/>
      <c r="J265" s="89"/>
      <c r="K265" s="89"/>
      <c r="L265" s="89"/>
      <c r="M265" s="152">
        <v>7.29</v>
      </c>
      <c r="N265" s="152">
        <v>0</v>
      </c>
      <c r="O265" s="152">
        <v>50.01</v>
      </c>
      <c r="P265" s="152">
        <v>0</v>
      </c>
      <c r="Q265" s="89" t="s">
        <v>670</v>
      </c>
    </row>
    <row r="266" spans="1:17" ht="63.75">
      <c r="A266" s="89">
        <v>512</v>
      </c>
      <c r="B266" s="89"/>
      <c r="C266" s="90" t="s">
        <v>779</v>
      </c>
      <c r="D266" s="145">
        <v>43615</v>
      </c>
      <c r="E266" s="85" t="s">
        <v>15</v>
      </c>
      <c r="F266" s="273">
        <v>1052615</v>
      </c>
      <c r="G266" s="89"/>
      <c r="H266" s="93" t="s">
        <v>3548</v>
      </c>
      <c r="I266" s="89"/>
      <c r="J266" s="89"/>
      <c r="K266" s="89"/>
      <c r="L266" s="89"/>
      <c r="M266" s="152">
        <v>7.29</v>
      </c>
      <c r="N266" s="152">
        <v>0</v>
      </c>
      <c r="O266" s="152">
        <v>50.01</v>
      </c>
      <c r="P266" s="152">
        <v>0</v>
      </c>
      <c r="Q266" s="89" t="s">
        <v>670</v>
      </c>
    </row>
    <row r="267" spans="1:17" ht="63.75">
      <c r="A267" s="89">
        <v>86</v>
      </c>
      <c r="B267" s="89"/>
      <c r="C267" s="90" t="s">
        <v>56</v>
      </c>
      <c r="D267" s="145">
        <v>43615</v>
      </c>
      <c r="E267" s="85" t="s">
        <v>6</v>
      </c>
      <c r="F267" s="273">
        <v>1053011</v>
      </c>
      <c r="G267" s="89"/>
      <c r="H267" s="93" t="s">
        <v>7493</v>
      </c>
      <c r="I267" s="89"/>
      <c r="J267" s="89"/>
      <c r="K267" s="89"/>
      <c r="L267" s="89"/>
      <c r="M267" s="152">
        <v>0</v>
      </c>
      <c r="N267" s="152">
        <v>1000000</v>
      </c>
      <c r="O267" s="152">
        <v>0</v>
      </c>
      <c r="P267" s="152">
        <v>6860000</v>
      </c>
      <c r="Q267" s="89" t="s">
        <v>670</v>
      </c>
    </row>
    <row r="268" spans="1:17" ht="63.75">
      <c r="A268" s="89">
        <v>86</v>
      </c>
      <c r="B268" s="89"/>
      <c r="C268" s="90" t="s">
        <v>56</v>
      </c>
      <c r="D268" s="145">
        <v>43615</v>
      </c>
      <c r="E268" s="85" t="s">
        <v>11</v>
      </c>
      <c r="F268" s="273">
        <v>1053011</v>
      </c>
      <c r="G268" s="89"/>
      <c r="H268" s="93" t="s">
        <v>7494</v>
      </c>
      <c r="I268" s="89"/>
      <c r="J268" s="89"/>
      <c r="K268" s="89"/>
      <c r="L268" s="89"/>
      <c r="M268" s="152">
        <v>7.29</v>
      </c>
      <c r="N268" s="152">
        <v>0</v>
      </c>
      <c r="O268" s="152">
        <v>50.01</v>
      </c>
      <c r="P268" s="152">
        <v>0</v>
      </c>
      <c r="Q268" s="89" t="s">
        <v>670</v>
      </c>
    </row>
    <row r="269" spans="1:17" ht="51">
      <c r="A269" s="89">
        <v>291</v>
      </c>
      <c r="B269" s="89"/>
      <c r="C269" s="90" t="s">
        <v>129</v>
      </c>
      <c r="D269" s="145">
        <v>43616</v>
      </c>
      <c r="E269" s="85" t="s">
        <v>3</v>
      </c>
      <c r="F269" s="273">
        <v>1746752</v>
      </c>
      <c r="G269" s="89"/>
      <c r="H269" s="93" t="s">
        <v>7495</v>
      </c>
      <c r="I269" s="89"/>
      <c r="J269" s="89"/>
      <c r="K269" s="89"/>
      <c r="L269" s="89"/>
      <c r="M269" s="152">
        <v>0</v>
      </c>
      <c r="N269" s="152">
        <v>0.03</v>
      </c>
      <c r="O269" s="152">
        <v>0</v>
      </c>
      <c r="P269" s="152">
        <v>0.21</v>
      </c>
      <c r="Q269" s="89" t="s">
        <v>670</v>
      </c>
    </row>
    <row r="270" spans="1:17" ht="63.75">
      <c r="A270" s="89">
        <v>512</v>
      </c>
      <c r="B270" s="89"/>
      <c r="C270" s="90" t="s">
        <v>779</v>
      </c>
      <c r="D270" s="145">
        <v>43616</v>
      </c>
      <c r="E270" s="85" t="s">
        <v>15</v>
      </c>
      <c r="F270" s="273">
        <v>1053934</v>
      </c>
      <c r="G270" s="89"/>
      <c r="H270" s="93" t="s">
        <v>7496</v>
      </c>
      <c r="I270" s="89"/>
      <c r="J270" s="89"/>
      <c r="K270" s="89"/>
      <c r="L270" s="89"/>
      <c r="M270" s="152">
        <v>7.29</v>
      </c>
      <c r="N270" s="152">
        <v>0</v>
      </c>
      <c r="O270" s="152">
        <v>50.01</v>
      </c>
      <c r="P270" s="152">
        <v>0</v>
      </c>
      <c r="Q270" s="89" t="s">
        <v>670</v>
      </c>
    </row>
    <row r="271" spans="1:17" ht="63.75">
      <c r="A271" s="89">
        <v>512</v>
      </c>
      <c r="B271" s="89"/>
      <c r="C271" s="90" t="s">
        <v>779</v>
      </c>
      <c r="D271" s="145">
        <v>43616</v>
      </c>
      <c r="E271" s="85" t="s">
        <v>15</v>
      </c>
      <c r="F271" s="273">
        <v>1053932</v>
      </c>
      <c r="G271" s="89"/>
      <c r="H271" s="93" t="s">
        <v>7497</v>
      </c>
      <c r="I271" s="89"/>
      <c r="J271" s="89"/>
      <c r="K271" s="89"/>
      <c r="L271" s="89"/>
      <c r="M271" s="152">
        <v>7.29</v>
      </c>
      <c r="N271" s="152">
        <v>0</v>
      </c>
      <c r="O271" s="152">
        <v>50.01</v>
      </c>
      <c r="P271" s="152">
        <v>0</v>
      </c>
      <c r="Q271" s="89" t="s">
        <v>670</v>
      </c>
    </row>
    <row r="272" spans="1:17" ht="63.75">
      <c r="A272" s="89">
        <v>512</v>
      </c>
      <c r="B272" s="89"/>
      <c r="C272" s="90" t="s">
        <v>779</v>
      </c>
      <c r="D272" s="145">
        <v>43616</v>
      </c>
      <c r="E272" s="85" t="s">
        <v>15</v>
      </c>
      <c r="F272" s="273">
        <v>1053936</v>
      </c>
      <c r="G272" s="89"/>
      <c r="H272" s="93" t="s">
        <v>758</v>
      </c>
      <c r="I272" s="89"/>
      <c r="J272" s="89"/>
      <c r="K272" s="89"/>
      <c r="L272" s="89"/>
      <c r="M272" s="152">
        <v>7.29</v>
      </c>
      <c r="N272" s="152">
        <v>0</v>
      </c>
      <c r="O272" s="152">
        <v>50.01</v>
      </c>
      <c r="P272" s="152">
        <v>0</v>
      </c>
      <c r="Q272" s="89" t="s">
        <v>670</v>
      </c>
    </row>
    <row r="273" spans="1:17" ht="63.75">
      <c r="A273" s="89">
        <v>512</v>
      </c>
      <c r="B273" s="89"/>
      <c r="C273" s="90" t="s">
        <v>779</v>
      </c>
      <c r="D273" s="145">
        <v>43616</v>
      </c>
      <c r="E273" s="85" t="s">
        <v>15</v>
      </c>
      <c r="F273" s="273">
        <v>1054460</v>
      </c>
      <c r="G273" s="89"/>
      <c r="H273" s="93" t="s">
        <v>7498</v>
      </c>
      <c r="I273" s="89"/>
      <c r="J273" s="89"/>
      <c r="K273" s="89"/>
      <c r="L273" s="89"/>
      <c r="M273" s="152">
        <v>7.29</v>
      </c>
      <c r="N273" s="152">
        <v>0</v>
      </c>
      <c r="O273" s="152">
        <v>50.01</v>
      </c>
      <c r="P273" s="152">
        <v>0</v>
      </c>
      <c r="Q273" s="89" t="s">
        <v>670</v>
      </c>
    </row>
    <row r="274" spans="1:17" ht="63.75">
      <c r="A274" s="89">
        <v>512</v>
      </c>
      <c r="B274" s="89"/>
      <c r="C274" s="90" t="s">
        <v>779</v>
      </c>
      <c r="D274" s="145">
        <v>43619</v>
      </c>
      <c r="E274" s="85" t="s">
        <v>15</v>
      </c>
      <c r="F274" s="273">
        <v>1055444</v>
      </c>
      <c r="G274" s="89"/>
      <c r="H274" s="93" t="s">
        <v>7439</v>
      </c>
      <c r="I274" s="89"/>
      <c r="J274" s="89"/>
      <c r="K274" s="89"/>
      <c r="L274" s="89"/>
      <c r="M274" s="152">
        <v>7.29</v>
      </c>
      <c r="N274" s="152">
        <v>0</v>
      </c>
      <c r="O274" s="152">
        <v>50.01</v>
      </c>
      <c r="P274" s="152">
        <v>0</v>
      </c>
      <c r="Q274" s="89" t="s">
        <v>670</v>
      </c>
    </row>
    <row r="275" spans="1:17" ht="63.75">
      <c r="A275" s="89">
        <v>512</v>
      </c>
      <c r="B275" s="89"/>
      <c r="C275" s="90" t="s">
        <v>779</v>
      </c>
      <c r="D275" s="145">
        <v>43619</v>
      </c>
      <c r="E275" s="85" t="s">
        <v>15</v>
      </c>
      <c r="F275" s="273">
        <v>1055446</v>
      </c>
      <c r="G275" s="89"/>
      <c r="H275" s="93" t="s">
        <v>9191</v>
      </c>
      <c r="I275" s="89"/>
      <c r="J275" s="89"/>
      <c r="K275" s="89"/>
      <c r="L275" s="89"/>
      <c r="M275" s="152">
        <v>7.29</v>
      </c>
      <c r="N275" s="152">
        <v>0</v>
      </c>
      <c r="O275" s="152">
        <v>50.01</v>
      </c>
      <c r="P275" s="152">
        <v>0</v>
      </c>
      <c r="Q275" s="89" t="s">
        <v>670</v>
      </c>
    </row>
    <row r="276" spans="1:17" ht="63.75">
      <c r="A276" s="89">
        <v>86</v>
      </c>
      <c r="B276" s="89"/>
      <c r="C276" s="90" t="s">
        <v>56</v>
      </c>
      <c r="D276" s="145">
        <v>43619</v>
      </c>
      <c r="E276" s="85" t="s">
        <v>11</v>
      </c>
      <c r="F276" s="273">
        <v>955954</v>
      </c>
      <c r="G276" s="89"/>
      <c r="H276" s="93" t="s">
        <v>9192</v>
      </c>
      <c r="I276" s="89"/>
      <c r="J276" s="89"/>
      <c r="K276" s="89"/>
      <c r="L276" s="89"/>
      <c r="M276" s="152">
        <v>7.29</v>
      </c>
      <c r="N276" s="152">
        <v>0</v>
      </c>
      <c r="O276" s="152">
        <v>50.01</v>
      </c>
      <c r="P276" s="152">
        <v>0</v>
      </c>
      <c r="Q276" s="89" t="s">
        <v>670</v>
      </c>
    </row>
    <row r="277" spans="1:17" ht="63.75">
      <c r="A277" s="89">
        <v>512</v>
      </c>
      <c r="B277" s="89"/>
      <c r="C277" s="90" t="s">
        <v>779</v>
      </c>
      <c r="D277" s="145">
        <v>43619</v>
      </c>
      <c r="E277" s="85" t="s">
        <v>11</v>
      </c>
      <c r="F277" s="273">
        <v>955994</v>
      </c>
      <c r="G277" s="89"/>
      <c r="H277" s="93" t="s">
        <v>9193</v>
      </c>
      <c r="I277" s="89"/>
      <c r="J277" s="89"/>
      <c r="K277" s="89"/>
      <c r="L277" s="89"/>
      <c r="M277" s="152">
        <v>7.29</v>
      </c>
      <c r="N277" s="152">
        <v>0</v>
      </c>
      <c r="O277" s="152">
        <v>50.01</v>
      </c>
      <c r="P277" s="152">
        <v>0</v>
      </c>
      <c r="Q277" s="89" t="s">
        <v>670</v>
      </c>
    </row>
    <row r="278" spans="1:17" ht="63.75">
      <c r="A278" s="89">
        <v>512</v>
      </c>
      <c r="B278" s="89"/>
      <c r="C278" s="90" t="s">
        <v>779</v>
      </c>
      <c r="D278" s="145">
        <v>43619</v>
      </c>
      <c r="E278" s="85" t="s">
        <v>11</v>
      </c>
      <c r="F278" s="273">
        <v>955995</v>
      </c>
      <c r="G278" s="89"/>
      <c r="H278" s="93" t="s">
        <v>9194</v>
      </c>
      <c r="I278" s="89"/>
      <c r="J278" s="89"/>
      <c r="K278" s="89"/>
      <c r="L278" s="89"/>
      <c r="M278" s="152">
        <v>7.29</v>
      </c>
      <c r="N278" s="152">
        <v>0</v>
      </c>
      <c r="O278" s="152">
        <v>50.01</v>
      </c>
      <c r="P278" s="152">
        <v>0</v>
      </c>
      <c r="Q278" s="89" t="s">
        <v>670</v>
      </c>
    </row>
    <row r="279" spans="1:17" ht="63.75">
      <c r="A279" s="89">
        <v>512</v>
      </c>
      <c r="B279" s="89"/>
      <c r="C279" s="90" t="s">
        <v>779</v>
      </c>
      <c r="D279" s="145">
        <v>43620</v>
      </c>
      <c r="E279" s="85" t="s">
        <v>15</v>
      </c>
      <c r="F279" s="273">
        <v>1056409</v>
      </c>
      <c r="G279" s="89"/>
      <c r="H279" s="93" t="s">
        <v>9195</v>
      </c>
      <c r="I279" s="89"/>
      <c r="J279" s="89"/>
      <c r="K279" s="89"/>
      <c r="L279" s="89"/>
      <c r="M279" s="152">
        <v>7.29</v>
      </c>
      <c r="N279" s="152">
        <v>0</v>
      </c>
      <c r="O279" s="152">
        <v>50.01</v>
      </c>
      <c r="P279" s="152">
        <v>0</v>
      </c>
      <c r="Q279" s="89" t="s">
        <v>670</v>
      </c>
    </row>
    <row r="280" spans="1:17" ht="76.5">
      <c r="A280" s="89">
        <v>514</v>
      </c>
      <c r="B280" s="89"/>
      <c r="C280" s="90" t="s">
        <v>172</v>
      </c>
      <c r="D280" s="145">
        <v>43620</v>
      </c>
      <c r="E280" s="85" t="s">
        <v>11</v>
      </c>
      <c r="F280" s="273">
        <v>1057141</v>
      </c>
      <c r="G280" s="89"/>
      <c r="H280" s="93" t="s">
        <v>9196</v>
      </c>
      <c r="I280" s="89"/>
      <c r="J280" s="89"/>
      <c r="K280" s="89"/>
      <c r="L280" s="89"/>
      <c r="M280" s="152">
        <v>7.29</v>
      </c>
      <c r="N280" s="152">
        <v>0</v>
      </c>
      <c r="O280" s="152">
        <v>50.01</v>
      </c>
      <c r="P280" s="152">
        <v>0</v>
      </c>
      <c r="Q280" s="89" t="s">
        <v>670</v>
      </c>
    </row>
    <row r="281" spans="1:17" ht="63.75">
      <c r="A281" s="89">
        <v>512</v>
      </c>
      <c r="B281" s="89"/>
      <c r="C281" s="90" t="s">
        <v>779</v>
      </c>
      <c r="D281" s="145">
        <v>43621</v>
      </c>
      <c r="E281" s="85" t="s">
        <v>15</v>
      </c>
      <c r="F281" s="273">
        <v>1057582</v>
      </c>
      <c r="G281" s="89"/>
      <c r="H281" s="93" t="s">
        <v>9197</v>
      </c>
      <c r="I281" s="89"/>
      <c r="J281" s="89"/>
      <c r="K281" s="89"/>
      <c r="L281" s="89"/>
      <c r="M281" s="152">
        <v>7.29</v>
      </c>
      <c r="N281" s="152">
        <v>0</v>
      </c>
      <c r="O281" s="152">
        <v>50.01</v>
      </c>
      <c r="P281" s="152">
        <v>0</v>
      </c>
      <c r="Q281" s="89" t="s">
        <v>670</v>
      </c>
    </row>
    <row r="282" spans="1:17" ht="51">
      <c r="A282" s="89" t="s">
        <v>556</v>
      </c>
      <c r="B282" s="89"/>
      <c r="C282" s="90" t="s">
        <v>616</v>
      </c>
      <c r="D282" s="145">
        <v>43621</v>
      </c>
      <c r="E282" s="85" t="s">
        <v>23</v>
      </c>
      <c r="F282" s="273">
        <v>19015</v>
      </c>
      <c r="G282" s="89"/>
      <c r="H282" s="93" t="s">
        <v>9198</v>
      </c>
      <c r="I282" s="89"/>
      <c r="J282" s="89"/>
      <c r="K282" s="89"/>
      <c r="L282" s="89"/>
      <c r="M282" s="152">
        <v>0</v>
      </c>
      <c r="N282" s="152">
        <v>0</v>
      </c>
      <c r="O282" s="152">
        <v>0</v>
      </c>
      <c r="P282" s="152">
        <v>0.02</v>
      </c>
      <c r="Q282" s="89" t="s">
        <v>670</v>
      </c>
    </row>
    <row r="283" spans="1:17" ht="63.75">
      <c r="A283" s="89">
        <v>512</v>
      </c>
      <c r="B283" s="89"/>
      <c r="C283" s="90" t="s">
        <v>779</v>
      </c>
      <c r="D283" s="145">
        <v>43622</v>
      </c>
      <c r="E283" s="85" t="s">
        <v>15</v>
      </c>
      <c r="F283" s="273">
        <v>1059142</v>
      </c>
      <c r="G283" s="89"/>
      <c r="H283" s="93" t="s">
        <v>9199</v>
      </c>
      <c r="I283" s="89"/>
      <c r="J283" s="89"/>
      <c r="K283" s="89"/>
      <c r="L283" s="89"/>
      <c r="M283" s="152">
        <v>7.29</v>
      </c>
      <c r="N283" s="152">
        <v>0</v>
      </c>
      <c r="O283" s="152">
        <v>50.01</v>
      </c>
      <c r="P283" s="152">
        <v>0</v>
      </c>
      <c r="Q283" s="89" t="s">
        <v>670</v>
      </c>
    </row>
    <row r="284" spans="1:17" ht="63.75">
      <c r="A284" s="89">
        <v>70</v>
      </c>
      <c r="B284" s="89"/>
      <c r="C284" s="90" t="s">
        <v>53</v>
      </c>
      <c r="D284" s="145">
        <v>43623</v>
      </c>
      <c r="E284" s="85" t="s">
        <v>6</v>
      </c>
      <c r="F284" s="273">
        <v>1059945</v>
      </c>
      <c r="G284" s="89"/>
      <c r="H284" s="93" t="s">
        <v>9200</v>
      </c>
      <c r="I284" s="89"/>
      <c r="J284" s="89"/>
      <c r="K284" s="89"/>
      <c r="L284" s="89"/>
      <c r="M284" s="152">
        <v>0</v>
      </c>
      <c r="N284" s="152">
        <v>1454773.21</v>
      </c>
      <c r="O284" s="152">
        <v>0</v>
      </c>
      <c r="P284" s="152">
        <v>9979744.2200000007</v>
      </c>
      <c r="Q284" s="89" t="s">
        <v>670</v>
      </c>
    </row>
    <row r="285" spans="1:17" ht="76.5">
      <c r="A285" s="89">
        <v>70</v>
      </c>
      <c r="B285" s="89"/>
      <c r="C285" s="90" t="s">
        <v>53</v>
      </c>
      <c r="D285" s="145">
        <v>43623</v>
      </c>
      <c r="E285" s="85" t="s">
        <v>11</v>
      </c>
      <c r="F285" s="273">
        <v>1059945</v>
      </c>
      <c r="G285" s="89"/>
      <c r="H285" s="93" t="s">
        <v>9201</v>
      </c>
      <c r="I285" s="89"/>
      <c r="J285" s="89"/>
      <c r="K285" s="89"/>
      <c r="L285" s="89"/>
      <c r="M285" s="152">
        <v>7.29</v>
      </c>
      <c r="N285" s="152">
        <v>0</v>
      </c>
      <c r="O285" s="152">
        <v>50.01</v>
      </c>
      <c r="P285" s="152">
        <v>0</v>
      </c>
      <c r="Q285" s="89" t="s">
        <v>670</v>
      </c>
    </row>
    <row r="286" spans="1:17" ht="63.75">
      <c r="A286" s="89">
        <v>86</v>
      </c>
      <c r="B286" s="89"/>
      <c r="C286" s="90" t="s">
        <v>56</v>
      </c>
      <c r="D286" s="145">
        <v>43623</v>
      </c>
      <c r="E286" s="85" t="s">
        <v>6</v>
      </c>
      <c r="F286" s="273">
        <v>1060295</v>
      </c>
      <c r="G286" s="89"/>
      <c r="H286" s="93" t="s">
        <v>9202</v>
      </c>
      <c r="I286" s="89"/>
      <c r="J286" s="89"/>
      <c r="K286" s="89"/>
      <c r="L286" s="89"/>
      <c r="M286" s="152">
        <v>0</v>
      </c>
      <c r="N286" s="152">
        <v>650530</v>
      </c>
      <c r="O286" s="152">
        <v>0</v>
      </c>
      <c r="P286" s="152">
        <v>4462635.8</v>
      </c>
      <c r="Q286" s="89" t="s">
        <v>670</v>
      </c>
    </row>
    <row r="287" spans="1:17" ht="63.75">
      <c r="A287" s="89">
        <v>287</v>
      </c>
      <c r="B287" s="89"/>
      <c r="C287" s="90" t="s">
        <v>126</v>
      </c>
      <c r="D287" s="145">
        <v>43623</v>
      </c>
      <c r="E287" s="85" t="s">
        <v>6</v>
      </c>
      <c r="F287" s="273">
        <v>1060294</v>
      </c>
      <c r="G287" s="89"/>
      <c r="H287" s="93" t="s">
        <v>9203</v>
      </c>
      <c r="I287" s="89"/>
      <c r="J287" s="89"/>
      <c r="K287" s="89"/>
      <c r="L287" s="89"/>
      <c r="M287" s="152">
        <v>0</v>
      </c>
      <c r="N287" s="152">
        <v>7100000</v>
      </c>
      <c r="O287" s="152">
        <v>0</v>
      </c>
      <c r="P287" s="152">
        <v>48706000</v>
      </c>
      <c r="Q287" s="89" t="s">
        <v>670</v>
      </c>
    </row>
    <row r="288" spans="1:17" ht="76.5">
      <c r="A288" s="89">
        <v>86</v>
      </c>
      <c r="B288" s="89"/>
      <c r="C288" s="90" t="s">
        <v>56</v>
      </c>
      <c r="D288" s="145">
        <v>43623</v>
      </c>
      <c r="E288" s="85" t="s">
        <v>11</v>
      </c>
      <c r="F288" s="273">
        <v>1060295</v>
      </c>
      <c r="G288" s="89"/>
      <c r="H288" s="93" t="s">
        <v>9204</v>
      </c>
      <c r="I288" s="89"/>
      <c r="J288" s="89"/>
      <c r="K288" s="89"/>
      <c r="L288" s="89"/>
      <c r="M288" s="152">
        <v>7.29</v>
      </c>
      <c r="N288" s="152">
        <v>0</v>
      </c>
      <c r="O288" s="152">
        <v>50.01</v>
      </c>
      <c r="P288" s="152">
        <v>0</v>
      </c>
      <c r="Q288" s="89" t="s">
        <v>670</v>
      </c>
    </row>
    <row r="289" spans="1:17" ht="89.25">
      <c r="A289" s="89">
        <v>585</v>
      </c>
      <c r="B289" s="89"/>
      <c r="C289" s="90" t="s">
        <v>183</v>
      </c>
      <c r="D289" s="145">
        <v>43623</v>
      </c>
      <c r="E289" s="85" t="s">
        <v>6</v>
      </c>
      <c r="F289" s="273">
        <v>1129507</v>
      </c>
      <c r="G289" s="89"/>
      <c r="H289" s="93" t="s">
        <v>9205</v>
      </c>
      <c r="I289" s="89"/>
      <c r="J289" s="89"/>
      <c r="K289" s="89"/>
      <c r="L289" s="89"/>
      <c r="M289" s="152">
        <v>0</v>
      </c>
      <c r="N289" s="152">
        <v>31000</v>
      </c>
      <c r="O289" s="152">
        <v>0</v>
      </c>
      <c r="P289" s="152">
        <v>212660</v>
      </c>
      <c r="Q289" s="89" t="s">
        <v>670</v>
      </c>
    </row>
    <row r="290" spans="1:17" ht="63.75">
      <c r="A290" s="89">
        <v>512</v>
      </c>
      <c r="B290" s="89"/>
      <c r="C290" s="90" t="s">
        <v>779</v>
      </c>
      <c r="D290" s="145">
        <v>43623</v>
      </c>
      <c r="E290" s="85" t="s">
        <v>15</v>
      </c>
      <c r="F290" s="273">
        <v>1060442</v>
      </c>
      <c r="G290" s="89"/>
      <c r="H290" s="93" t="s">
        <v>9195</v>
      </c>
      <c r="I290" s="89"/>
      <c r="J290" s="89"/>
      <c r="K290" s="89"/>
      <c r="L290" s="89"/>
      <c r="M290" s="152">
        <v>7.29</v>
      </c>
      <c r="N290" s="152">
        <v>0</v>
      </c>
      <c r="O290" s="152">
        <v>50.01</v>
      </c>
      <c r="P290" s="152">
        <v>0</v>
      </c>
      <c r="Q290" s="89" t="s">
        <v>670</v>
      </c>
    </row>
    <row r="291" spans="1:17" ht="63.75">
      <c r="A291" s="89">
        <v>512</v>
      </c>
      <c r="B291" s="89"/>
      <c r="C291" s="90" t="s">
        <v>779</v>
      </c>
      <c r="D291" s="145">
        <v>43623</v>
      </c>
      <c r="E291" s="85" t="s">
        <v>15</v>
      </c>
      <c r="F291" s="273">
        <v>1060432</v>
      </c>
      <c r="G291" s="89"/>
      <c r="H291" s="93" t="s">
        <v>7475</v>
      </c>
      <c r="I291" s="89"/>
      <c r="J291" s="89"/>
      <c r="K291" s="89"/>
      <c r="L291" s="89"/>
      <c r="M291" s="152">
        <v>7.29</v>
      </c>
      <c r="N291" s="152">
        <v>0</v>
      </c>
      <c r="O291" s="152">
        <v>50.01</v>
      </c>
      <c r="P291" s="152">
        <v>0</v>
      </c>
      <c r="Q291" s="89" t="s">
        <v>670</v>
      </c>
    </row>
    <row r="292" spans="1:17" ht="63.75">
      <c r="A292" s="89">
        <v>512</v>
      </c>
      <c r="B292" s="89"/>
      <c r="C292" s="90" t="s">
        <v>779</v>
      </c>
      <c r="D292" s="145">
        <v>43623</v>
      </c>
      <c r="E292" s="85" t="s">
        <v>15</v>
      </c>
      <c r="F292" s="273">
        <v>1060454</v>
      </c>
      <c r="G292" s="89"/>
      <c r="H292" s="93" t="s">
        <v>9206</v>
      </c>
      <c r="I292" s="89"/>
      <c r="J292" s="89"/>
      <c r="K292" s="89"/>
      <c r="L292" s="89"/>
      <c r="M292" s="152">
        <v>7.29</v>
      </c>
      <c r="N292" s="152">
        <v>0</v>
      </c>
      <c r="O292" s="152">
        <v>50.01</v>
      </c>
      <c r="P292" s="152">
        <v>0</v>
      </c>
      <c r="Q292" s="89" t="s">
        <v>670</v>
      </c>
    </row>
    <row r="293" spans="1:17" ht="51">
      <c r="A293" s="89" t="s">
        <v>556</v>
      </c>
      <c r="B293" s="89"/>
      <c r="C293" s="90" t="s">
        <v>616</v>
      </c>
      <c r="D293" s="145">
        <v>43623</v>
      </c>
      <c r="E293" s="85" t="s">
        <v>23</v>
      </c>
      <c r="F293" s="273">
        <v>19023</v>
      </c>
      <c r="G293" s="89"/>
      <c r="H293" s="93" t="s">
        <v>9207</v>
      </c>
      <c r="I293" s="89"/>
      <c r="J293" s="89"/>
      <c r="K293" s="89"/>
      <c r="L293" s="89"/>
      <c r="M293" s="152">
        <v>0</v>
      </c>
      <c r="N293" s="152">
        <v>0</v>
      </c>
      <c r="O293" s="152">
        <v>0.01</v>
      </c>
      <c r="P293" s="152">
        <v>0</v>
      </c>
      <c r="Q293" s="89" t="s">
        <v>670</v>
      </c>
    </row>
    <row r="294" spans="1:17" ht="51">
      <c r="A294" s="89" t="s">
        <v>557</v>
      </c>
      <c r="B294" s="89"/>
      <c r="C294" s="90" t="s">
        <v>777</v>
      </c>
      <c r="D294" s="145">
        <v>43626</v>
      </c>
      <c r="E294" s="85" t="s">
        <v>20</v>
      </c>
      <c r="F294" s="273">
        <v>12318</v>
      </c>
      <c r="G294" s="89"/>
      <c r="H294" s="93" t="s">
        <v>9208</v>
      </c>
      <c r="I294" s="89"/>
      <c r="J294" s="89"/>
      <c r="K294" s="89"/>
      <c r="L294" s="89"/>
      <c r="M294" s="152">
        <v>111938.25</v>
      </c>
      <c r="N294" s="152">
        <v>0</v>
      </c>
      <c r="O294" s="152">
        <v>767896.4</v>
      </c>
      <c r="P294" s="152">
        <v>0</v>
      </c>
      <c r="Q294" s="89" t="s">
        <v>670</v>
      </c>
    </row>
    <row r="295" spans="1:17" ht="51">
      <c r="A295" s="89" t="s">
        <v>556</v>
      </c>
      <c r="B295" s="89"/>
      <c r="C295" s="90" t="s">
        <v>616</v>
      </c>
      <c r="D295" s="145">
        <v>43626</v>
      </c>
      <c r="E295" s="85" t="s">
        <v>23</v>
      </c>
      <c r="F295" s="273">
        <v>19027</v>
      </c>
      <c r="G295" s="89"/>
      <c r="H295" s="93" t="s">
        <v>9209</v>
      </c>
      <c r="I295" s="89"/>
      <c r="J295" s="89"/>
      <c r="K295" s="89"/>
      <c r="L295" s="89"/>
      <c r="M295" s="152">
        <v>0</v>
      </c>
      <c r="N295" s="152">
        <v>0</v>
      </c>
      <c r="O295" s="152">
        <v>0.01</v>
      </c>
      <c r="P295" s="152">
        <v>0</v>
      </c>
      <c r="Q295" s="89" t="s">
        <v>670</v>
      </c>
    </row>
    <row r="296" spans="1:17" ht="51">
      <c r="A296" s="89">
        <v>86</v>
      </c>
      <c r="B296" s="89"/>
      <c r="C296" s="90" t="s">
        <v>56</v>
      </c>
      <c r="D296" s="145">
        <v>43628</v>
      </c>
      <c r="E296" s="85" t="s">
        <v>6</v>
      </c>
      <c r="F296" s="273">
        <v>1063643</v>
      </c>
      <c r="G296" s="89"/>
      <c r="H296" s="93" t="s">
        <v>9210</v>
      </c>
      <c r="I296" s="89"/>
      <c r="J296" s="89"/>
      <c r="K296" s="89"/>
      <c r="L296" s="89"/>
      <c r="M296" s="152">
        <v>0</v>
      </c>
      <c r="N296" s="152">
        <v>129013.57</v>
      </c>
      <c r="O296" s="152">
        <v>0</v>
      </c>
      <c r="P296" s="152">
        <v>885033.09</v>
      </c>
      <c r="Q296" s="89" t="s">
        <v>670</v>
      </c>
    </row>
    <row r="297" spans="1:17" ht="51">
      <c r="A297" s="89" t="s">
        <v>556</v>
      </c>
      <c r="B297" s="89"/>
      <c r="C297" s="90" t="s">
        <v>616</v>
      </c>
      <c r="D297" s="145">
        <v>43628</v>
      </c>
      <c r="E297" s="85" t="s">
        <v>23</v>
      </c>
      <c r="F297" s="273">
        <v>19035</v>
      </c>
      <c r="G297" s="89"/>
      <c r="H297" s="93" t="s">
        <v>9211</v>
      </c>
      <c r="I297" s="89"/>
      <c r="J297" s="89"/>
      <c r="K297" s="89"/>
      <c r="L297" s="89"/>
      <c r="M297" s="152">
        <v>0</v>
      </c>
      <c r="N297" s="152">
        <v>0</v>
      </c>
      <c r="O297" s="152">
        <v>0</v>
      </c>
      <c r="P297" s="152">
        <v>0.01</v>
      </c>
      <c r="Q297" s="89" t="s">
        <v>670</v>
      </c>
    </row>
    <row r="298" spans="1:17" ht="76.5">
      <c r="A298" s="89">
        <v>660</v>
      </c>
      <c r="B298" s="89"/>
      <c r="C298" s="90" t="s">
        <v>188</v>
      </c>
      <c r="D298" s="145">
        <v>43629</v>
      </c>
      <c r="E298" s="85" t="s">
        <v>671</v>
      </c>
      <c r="F298" s="273">
        <v>501096</v>
      </c>
      <c r="G298" s="89"/>
      <c r="H298" s="93" t="s">
        <v>9212</v>
      </c>
      <c r="I298" s="89"/>
      <c r="J298" s="89"/>
      <c r="K298" s="89"/>
      <c r="L298" s="89"/>
      <c r="M298" s="152">
        <v>0</v>
      </c>
      <c r="N298" s="152">
        <v>3.29</v>
      </c>
      <c r="O298" s="152">
        <v>0</v>
      </c>
      <c r="P298" s="152">
        <v>22.57</v>
      </c>
      <c r="Q298" s="89" t="s">
        <v>670</v>
      </c>
    </row>
    <row r="299" spans="1:17" ht="76.5">
      <c r="A299" s="89">
        <v>660</v>
      </c>
      <c r="B299" s="89"/>
      <c r="C299" s="90" t="s">
        <v>188</v>
      </c>
      <c r="D299" s="145">
        <v>43629</v>
      </c>
      <c r="E299" s="85" t="s">
        <v>671</v>
      </c>
      <c r="F299" s="273">
        <v>495516</v>
      </c>
      <c r="G299" s="89"/>
      <c r="H299" s="93" t="s">
        <v>9213</v>
      </c>
      <c r="I299" s="89"/>
      <c r="J299" s="89"/>
      <c r="K299" s="89"/>
      <c r="L299" s="89"/>
      <c r="M299" s="152">
        <v>0</v>
      </c>
      <c r="N299" s="152">
        <v>11762.96</v>
      </c>
      <c r="O299" s="152">
        <v>0</v>
      </c>
      <c r="P299" s="152">
        <v>80693.91</v>
      </c>
      <c r="Q299" s="89" t="s">
        <v>670</v>
      </c>
    </row>
    <row r="300" spans="1:17" ht="51">
      <c r="A300" s="89">
        <v>86</v>
      </c>
      <c r="B300" s="89"/>
      <c r="C300" s="90" t="s">
        <v>56</v>
      </c>
      <c r="D300" s="145">
        <v>43629</v>
      </c>
      <c r="E300" s="85" t="s">
        <v>6</v>
      </c>
      <c r="F300" s="273">
        <v>956948</v>
      </c>
      <c r="G300" s="89"/>
      <c r="H300" s="93" t="s">
        <v>9214</v>
      </c>
      <c r="I300" s="89"/>
      <c r="J300" s="89"/>
      <c r="K300" s="89"/>
      <c r="L300" s="89"/>
      <c r="M300" s="152">
        <v>0</v>
      </c>
      <c r="N300" s="152">
        <v>168839.23</v>
      </c>
      <c r="O300" s="152">
        <v>0</v>
      </c>
      <c r="P300" s="152">
        <v>1158237.1200000001</v>
      </c>
      <c r="Q300" s="89" t="s">
        <v>670</v>
      </c>
    </row>
    <row r="301" spans="1:17" ht="63.75">
      <c r="A301" s="89">
        <v>86</v>
      </c>
      <c r="B301" s="89"/>
      <c r="C301" s="90" t="s">
        <v>56</v>
      </c>
      <c r="D301" s="145">
        <v>43629</v>
      </c>
      <c r="E301" s="85" t="s">
        <v>11</v>
      </c>
      <c r="F301" s="273">
        <v>956948</v>
      </c>
      <c r="G301" s="89"/>
      <c r="H301" s="93" t="s">
        <v>9215</v>
      </c>
      <c r="I301" s="89"/>
      <c r="J301" s="89"/>
      <c r="K301" s="89"/>
      <c r="L301" s="89"/>
      <c r="M301" s="152">
        <v>7.29</v>
      </c>
      <c r="N301" s="152">
        <v>0</v>
      </c>
      <c r="O301" s="152">
        <v>50.01</v>
      </c>
      <c r="P301" s="152">
        <v>0</v>
      </c>
      <c r="Q301" s="89" t="s">
        <v>670</v>
      </c>
    </row>
    <row r="302" spans="1:17" ht="51">
      <c r="A302" s="89" t="s">
        <v>556</v>
      </c>
      <c r="B302" s="89"/>
      <c r="C302" s="90" t="s">
        <v>616</v>
      </c>
      <c r="D302" s="145">
        <v>43629</v>
      </c>
      <c r="E302" s="85" t="s">
        <v>23</v>
      </c>
      <c r="F302" s="273">
        <v>19039</v>
      </c>
      <c r="G302" s="89"/>
      <c r="H302" s="93" t="s">
        <v>9216</v>
      </c>
      <c r="I302" s="89"/>
      <c r="J302" s="89"/>
      <c r="K302" s="89"/>
      <c r="L302" s="89"/>
      <c r="M302" s="152">
        <v>0</v>
      </c>
      <c r="N302" s="152">
        <v>0</v>
      </c>
      <c r="O302" s="152">
        <v>0</v>
      </c>
      <c r="P302" s="152">
        <v>0.01</v>
      </c>
      <c r="Q302" s="89" t="s">
        <v>670</v>
      </c>
    </row>
    <row r="303" spans="1:17" ht="63.75">
      <c r="A303" s="89">
        <v>291</v>
      </c>
      <c r="B303" s="89"/>
      <c r="C303" s="90" t="s">
        <v>129</v>
      </c>
      <c r="D303" s="145">
        <v>43630</v>
      </c>
      <c r="E303" s="85" t="s">
        <v>6</v>
      </c>
      <c r="F303" s="273">
        <v>957082</v>
      </c>
      <c r="G303" s="89"/>
      <c r="H303" s="93" t="s">
        <v>9217</v>
      </c>
      <c r="I303" s="89"/>
      <c r="J303" s="89"/>
      <c r="K303" s="89"/>
      <c r="L303" s="89"/>
      <c r="M303" s="152">
        <v>0</v>
      </c>
      <c r="N303" s="152">
        <v>10000000</v>
      </c>
      <c r="O303" s="152">
        <v>0</v>
      </c>
      <c r="P303" s="152">
        <v>68600000</v>
      </c>
      <c r="Q303" s="89" t="s">
        <v>670</v>
      </c>
    </row>
    <row r="304" spans="1:17" ht="51">
      <c r="A304" s="89">
        <v>86</v>
      </c>
      <c r="B304" s="89"/>
      <c r="C304" s="90" t="s">
        <v>56</v>
      </c>
      <c r="D304" s="145">
        <v>43630</v>
      </c>
      <c r="E304" s="85" t="s">
        <v>6</v>
      </c>
      <c r="F304" s="273">
        <v>957045</v>
      </c>
      <c r="G304" s="89"/>
      <c r="H304" s="93" t="s">
        <v>9218</v>
      </c>
      <c r="I304" s="89"/>
      <c r="J304" s="89"/>
      <c r="K304" s="89"/>
      <c r="L304" s="89"/>
      <c r="M304" s="152">
        <v>0</v>
      </c>
      <c r="N304" s="152">
        <v>64923.95</v>
      </c>
      <c r="O304" s="152">
        <v>0</v>
      </c>
      <c r="P304" s="152">
        <v>445378.3</v>
      </c>
      <c r="Q304" s="89" t="s">
        <v>670</v>
      </c>
    </row>
    <row r="305" spans="1:17" ht="63.75">
      <c r="A305" s="89">
        <v>86</v>
      </c>
      <c r="B305" s="89"/>
      <c r="C305" s="90" t="s">
        <v>56</v>
      </c>
      <c r="D305" s="145">
        <v>43630</v>
      </c>
      <c r="E305" s="85" t="s">
        <v>11</v>
      </c>
      <c r="F305" s="273">
        <v>957045</v>
      </c>
      <c r="G305" s="89"/>
      <c r="H305" s="93" t="s">
        <v>9219</v>
      </c>
      <c r="I305" s="89"/>
      <c r="J305" s="89"/>
      <c r="K305" s="89"/>
      <c r="L305" s="89"/>
      <c r="M305" s="152">
        <v>7.29</v>
      </c>
      <c r="N305" s="152">
        <v>0</v>
      </c>
      <c r="O305" s="152">
        <v>50.01</v>
      </c>
      <c r="P305" s="152">
        <v>0</v>
      </c>
      <c r="Q305" s="89" t="s">
        <v>670</v>
      </c>
    </row>
    <row r="306" spans="1:17" ht="51">
      <c r="A306" s="89" t="s">
        <v>557</v>
      </c>
      <c r="B306" s="89"/>
      <c r="C306" s="90" t="s">
        <v>777</v>
      </c>
      <c r="D306" s="145">
        <v>43630</v>
      </c>
      <c r="E306" s="85" t="s">
        <v>20</v>
      </c>
      <c r="F306" s="273">
        <v>12276</v>
      </c>
      <c r="G306" s="89"/>
      <c r="H306" s="93" t="s">
        <v>9220</v>
      </c>
      <c r="I306" s="89"/>
      <c r="J306" s="89"/>
      <c r="K306" s="89"/>
      <c r="L306" s="89"/>
      <c r="M306" s="152">
        <v>7452948.1500000004</v>
      </c>
      <c r="N306" s="152">
        <v>0</v>
      </c>
      <c r="O306" s="152">
        <v>51127224.310000002</v>
      </c>
      <c r="P306" s="152">
        <v>0</v>
      </c>
      <c r="Q306" s="89" t="s">
        <v>670</v>
      </c>
    </row>
    <row r="307" spans="1:17" ht="51">
      <c r="A307" s="89" t="s">
        <v>556</v>
      </c>
      <c r="B307" s="89"/>
      <c r="C307" s="90" t="s">
        <v>616</v>
      </c>
      <c r="D307" s="145">
        <v>43630</v>
      </c>
      <c r="E307" s="85" t="s">
        <v>23</v>
      </c>
      <c r="F307" s="273">
        <v>19043</v>
      </c>
      <c r="G307" s="89"/>
      <c r="H307" s="93" t="s">
        <v>9221</v>
      </c>
      <c r="I307" s="89"/>
      <c r="J307" s="89"/>
      <c r="K307" s="89"/>
      <c r="L307" s="89"/>
      <c r="M307" s="152">
        <v>0</v>
      </c>
      <c r="N307" s="152">
        <v>0</v>
      </c>
      <c r="O307" s="152">
        <v>0.02</v>
      </c>
      <c r="P307" s="152">
        <v>0</v>
      </c>
      <c r="Q307" s="89" t="s">
        <v>670</v>
      </c>
    </row>
    <row r="308" spans="1:17" ht="63.75">
      <c r="A308" s="89">
        <v>512</v>
      </c>
      <c r="B308" s="89"/>
      <c r="C308" s="90" t="s">
        <v>779</v>
      </c>
      <c r="D308" s="145">
        <v>43633</v>
      </c>
      <c r="E308" s="85" t="s">
        <v>11</v>
      </c>
      <c r="F308" s="273">
        <v>957151</v>
      </c>
      <c r="G308" s="89"/>
      <c r="H308" s="93" t="s">
        <v>9222</v>
      </c>
      <c r="I308" s="89"/>
      <c r="J308" s="89"/>
      <c r="K308" s="89"/>
      <c r="L308" s="89"/>
      <c r="M308" s="152">
        <v>7.29</v>
      </c>
      <c r="N308" s="152">
        <v>0</v>
      </c>
      <c r="O308" s="152">
        <v>50.01</v>
      </c>
      <c r="P308" s="152">
        <v>0</v>
      </c>
      <c r="Q308" s="89" t="s">
        <v>670</v>
      </c>
    </row>
    <row r="309" spans="1:17" ht="51">
      <c r="A309" s="89" t="s">
        <v>557</v>
      </c>
      <c r="B309" s="89"/>
      <c r="C309" s="90" t="s">
        <v>777</v>
      </c>
      <c r="D309" s="145">
        <v>43633</v>
      </c>
      <c r="E309" s="85" t="s">
        <v>20</v>
      </c>
      <c r="F309" s="273">
        <v>12251</v>
      </c>
      <c r="G309" s="89"/>
      <c r="H309" s="93" t="s">
        <v>9223</v>
      </c>
      <c r="I309" s="89"/>
      <c r="J309" s="89"/>
      <c r="K309" s="89"/>
      <c r="L309" s="89"/>
      <c r="M309" s="152">
        <v>314941</v>
      </c>
      <c r="N309" s="152">
        <v>0</v>
      </c>
      <c r="O309" s="152">
        <v>2160495.2599999998</v>
      </c>
      <c r="P309" s="152">
        <v>0</v>
      </c>
      <c r="Q309" s="89" t="s">
        <v>670</v>
      </c>
    </row>
    <row r="310" spans="1:17" ht="63.75">
      <c r="A310" s="89">
        <v>512</v>
      </c>
      <c r="B310" s="89"/>
      <c r="C310" s="90" t="s">
        <v>779</v>
      </c>
      <c r="D310" s="145">
        <v>43633</v>
      </c>
      <c r="E310" s="85" t="s">
        <v>11</v>
      </c>
      <c r="F310" s="273">
        <v>957219</v>
      </c>
      <c r="G310" s="89"/>
      <c r="H310" s="93" t="s">
        <v>9224</v>
      </c>
      <c r="I310" s="89"/>
      <c r="J310" s="89"/>
      <c r="K310" s="89"/>
      <c r="L310" s="89"/>
      <c r="M310" s="152">
        <v>7.29</v>
      </c>
      <c r="N310" s="152">
        <v>0</v>
      </c>
      <c r="O310" s="152">
        <v>50.01</v>
      </c>
      <c r="P310" s="152">
        <v>0</v>
      </c>
      <c r="Q310" s="89" t="s">
        <v>670</v>
      </c>
    </row>
    <row r="311" spans="1:17" ht="63.75">
      <c r="A311" s="89">
        <v>512</v>
      </c>
      <c r="B311" s="89"/>
      <c r="C311" s="90" t="s">
        <v>779</v>
      </c>
      <c r="D311" s="145">
        <v>43634</v>
      </c>
      <c r="E311" s="85" t="s">
        <v>11</v>
      </c>
      <c r="F311" s="273">
        <v>957314</v>
      </c>
      <c r="G311" s="89"/>
      <c r="H311" s="93" t="s">
        <v>9225</v>
      </c>
      <c r="I311" s="89"/>
      <c r="J311" s="89"/>
      <c r="K311" s="89"/>
      <c r="L311" s="89"/>
      <c r="M311" s="152">
        <v>7.29</v>
      </c>
      <c r="N311" s="152">
        <v>0</v>
      </c>
      <c r="O311" s="152">
        <v>50.01</v>
      </c>
      <c r="P311" s="152">
        <v>0</v>
      </c>
      <c r="Q311" s="89" t="s">
        <v>670</v>
      </c>
    </row>
    <row r="312" spans="1:17" ht="51">
      <c r="A312" s="89" t="s">
        <v>557</v>
      </c>
      <c r="B312" s="89"/>
      <c r="C312" s="90" t="s">
        <v>777</v>
      </c>
      <c r="D312" s="145">
        <v>43635</v>
      </c>
      <c r="E312" s="85" t="s">
        <v>20</v>
      </c>
      <c r="F312" s="273">
        <v>12326</v>
      </c>
      <c r="G312" s="89"/>
      <c r="H312" s="93" t="s">
        <v>9226</v>
      </c>
      <c r="I312" s="89"/>
      <c r="J312" s="89"/>
      <c r="K312" s="89"/>
      <c r="L312" s="89"/>
      <c r="M312" s="152">
        <v>686041.49</v>
      </c>
      <c r="N312" s="152">
        <v>0</v>
      </c>
      <c r="O312" s="152">
        <v>4706244.62</v>
      </c>
      <c r="P312" s="152">
        <v>0</v>
      </c>
      <c r="Q312" s="89" t="s">
        <v>670</v>
      </c>
    </row>
    <row r="313" spans="1:17" ht="63.75">
      <c r="A313" s="89">
        <v>382</v>
      </c>
      <c r="B313" s="89"/>
      <c r="C313" s="90" t="s">
        <v>1356</v>
      </c>
      <c r="D313" s="145">
        <v>43635</v>
      </c>
      <c r="E313" s="85" t="s">
        <v>6</v>
      </c>
      <c r="F313" s="273">
        <v>1070526</v>
      </c>
      <c r="G313" s="89"/>
      <c r="H313" s="93" t="s">
        <v>9227</v>
      </c>
      <c r="I313" s="89"/>
      <c r="J313" s="89"/>
      <c r="K313" s="89"/>
      <c r="L313" s="89"/>
      <c r="M313" s="152">
        <v>0</v>
      </c>
      <c r="N313" s="152">
        <v>3500000</v>
      </c>
      <c r="O313" s="152">
        <v>0</v>
      </c>
      <c r="P313" s="152">
        <v>24010000</v>
      </c>
      <c r="Q313" s="89" t="s">
        <v>670</v>
      </c>
    </row>
    <row r="314" spans="1:17" ht="63.75">
      <c r="A314" s="89">
        <v>382</v>
      </c>
      <c r="B314" s="89"/>
      <c r="C314" s="90" t="s">
        <v>1356</v>
      </c>
      <c r="D314" s="145">
        <v>43635</v>
      </c>
      <c r="E314" s="85" t="s">
        <v>6</v>
      </c>
      <c r="F314" s="273">
        <v>957428</v>
      </c>
      <c r="G314" s="89"/>
      <c r="H314" s="93" t="s">
        <v>9228</v>
      </c>
      <c r="I314" s="89"/>
      <c r="J314" s="89"/>
      <c r="K314" s="89"/>
      <c r="L314" s="89"/>
      <c r="M314" s="152">
        <v>0</v>
      </c>
      <c r="N314" s="152">
        <v>2500000</v>
      </c>
      <c r="O314" s="152">
        <v>0</v>
      </c>
      <c r="P314" s="152">
        <v>17150000</v>
      </c>
      <c r="Q314" s="89" t="s">
        <v>670</v>
      </c>
    </row>
    <row r="315" spans="1:17" ht="51">
      <c r="A315" s="89">
        <v>86</v>
      </c>
      <c r="B315" s="89"/>
      <c r="C315" s="90" t="s">
        <v>56</v>
      </c>
      <c r="D315" s="145">
        <v>43635</v>
      </c>
      <c r="E315" s="85" t="s">
        <v>6</v>
      </c>
      <c r="F315" s="273">
        <v>957369</v>
      </c>
      <c r="G315" s="89"/>
      <c r="H315" s="93" t="s">
        <v>9229</v>
      </c>
      <c r="I315" s="89"/>
      <c r="J315" s="89"/>
      <c r="K315" s="89"/>
      <c r="L315" s="89"/>
      <c r="M315" s="152">
        <v>0</v>
      </c>
      <c r="N315" s="152">
        <v>200640.44</v>
      </c>
      <c r="O315" s="152">
        <v>0</v>
      </c>
      <c r="P315" s="152">
        <v>1376393.42</v>
      </c>
      <c r="Q315" s="89" t="s">
        <v>670</v>
      </c>
    </row>
    <row r="316" spans="1:17" ht="63.75">
      <c r="A316" s="89">
        <v>512</v>
      </c>
      <c r="B316" s="89"/>
      <c r="C316" s="90" t="s">
        <v>779</v>
      </c>
      <c r="D316" s="145">
        <v>43635</v>
      </c>
      <c r="E316" s="85" t="s">
        <v>11</v>
      </c>
      <c r="F316" s="273">
        <v>957427</v>
      </c>
      <c r="G316" s="89"/>
      <c r="H316" s="93" t="s">
        <v>9230</v>
      </c>
      <c r="I316" s="89"/>
      <c r="J316" s="89"/>
      <c r="K316" s="89"/>
      <c r="L316" s="89"/>
      <c r="M316" s="152">
        <v>7.29</v>
      </c>
      <c r="N316" s="152">
        <v>0</v>
      </c>
      <c r="O316" s="152">
        <v>50.01</v>
      </c>
      <c r="P316" s="152">
        <v>0</v>
      </c>
      <c r="Q316" s="89" t="s">
        <v>670</v>
      </c>
    </row>
    <row r="317" spans="1:17" ht="63.75">
      <c r="A317" s="89">
        <v>86</v>
      </c>
      <c r="B317" s="89"/>
      <c r="C317" s="90" t="s">
        <v>56</v>
      </c>
      <c r="D317" s="145">
        <v>43635</v>
      </c>
      <c r="E317" s="85" t="s">
        <v>11</v>
      </c>
      <c r="F317" s="273">
        <v>957369</v>
      </c>
      <c r="G317" s="89"/>
      <c r="H317" s="93" t="s">
        <v>9231</v>
      </c>
      <c r="I317" s="89"/>
      <c r="J317" s="89"/>
      <c r="K317" s="89"/>
      <c r="L317" s="89"/>
      <c r="M317" s="152">
        <v>7.29</v>
      </c>
      <c r="N317" s="152">
        <v>0</v>
      </c>
      <c r="O317" s="152">
        <v>50.01</v>
      </c>
      <c r="P317" s="152">
        <v>0</v>
      </c>
      <c r="Q317" s="89" t="s">
        <v>670</v>
      </c>
    </row>
    <row r="318" spans="1:17" ht="76.5">
      <c r="A318" s="89">
        <v>382</v>
      </c>
      <c r="B318" s="89"/>
      <c r="C318" s="90" t="s">
        <v>1356</v>
      </c>
      <c r="D318" s="145">
        <v>43635</v>
      </c>
      <c r="E318" s="85" t="s">
        <v>11</v>
      </c>
      <c r="F318" s="273">
        <v>1070526</v>
      </c>
      <c r="G318" s="89"/>
      <c r="H318" s="93" t="s">
        <v>9232</v>
      </c>
      <c r="I318" s="89"/>
      <c r="J318" s="89"/>
      <c r="K318" s="89"/>
      <c r="L318" s="89"/>
      <c r="M318" s="152">
        <v>7.29</v>
      </c>
      <c r="N318" s="152">
        <v>0</v>
      </c>
      <c r="O318" s="152">
        <v>50.01</v>
      </c>
      <c r="P318" s="152">
        <v>0</v>
      </c>
      <c r="Q318" s="89" t="s">
        <v>670</v>
      </c>
    </row>
    <row r="319" spans="1:17" ht="63.75">
      <c r="A319" s="89">
        <v>382</v>
      </c>
      <c r="B319" s="89"/>
      <c r="C319" s="90" t="s">
        <v>1356</v>
      </c>
      <c r="D319" s="145">
        <v>43635</v>
      </c>
      <c r="E319" s="85" t="s">
        <v>11</v>
      </c>
      <c r="F319" s="273">
        <v>957428</v>
      </c>
      <c r="G319" s="89"/>
      <c r="H319" s="93" t="s">
        <v>9233</v>
      </c>
      <c r="I319" s="89"/>
      <c r="J319" s="89"/>
      <c r="K319" s="89"/>
      <c r="L319" s="89"/>
      <c r="M319" s="152">
        <v>7.29</v>
      </c>
      <c r="N319" s="152">
        <v>0</v>
      </c>
      <c r="O319" s="152">
        <v>50.01</v>
      </c>
      <c r="P319" s="152">
        <v>0</v>
      </c>
      <c r="Q319" s="89" t="s">
        <v>670</v>
      </c>
    </row>
    <row r="320" spans="1:17" ht="51">
      <c r="A320" s="89" t="s">
        <v>556</v>
      </c>
      <c r="B320" s="89"/>
      <c r="C320" s="90" t="s">
        <v>616</v>
      </c>
      <c r="D320" s="145">
        <v>43635</v>
      </c>
      <c r="E320" s="85" t="s">
        <v>23</v>
      </c>
      <c r="F320" s="273">
        <v>19055</v>
      </c>
      <c r="G320" s="89"/>
      <c r="H320" s="93" t="s">
        <v>9234</v>
      </c>
      <c r="I320" s="89"/>
      <c r="J320" s="89"/>
      <c r="K320" s="89"/>
      <c r="L320" s="89"/>
      <c r="M320" s="152">
        <v>0</v>
      </c>
      <c r="N320" s="152">
        <v>0</v>
      </c>
      <c r="O320" s="152">
        <v>0</v>
      </c>
      <c r="P320" s="152">
        <v>0.01</v>
      </c>
      <c r="Q320" s="89" t="s">
        <v>670</v>
      </c>
    </row>
    <row r="321" spans="1:17" ht="63.75">
      <c r="A321" s="89">
        <v>512</v>
      </c>
      <c r="B321" s="89"/>
      <c r="C321" s="90" t="s">
        <v>779</v>
      </c>
      <c r="D321" s="145">
        <v>43640</v>
      </c>
      <c r="E321" s="85" t="s">
        <v>15</v>
      </c>
      <c r="F321" s="273">
        <v>1072109</v>
      </c>
      <c r="G321" s="89"/>
      <c r="H321" s="93" t="s">
        <v>9235</v>
      </c>
      <c r="I321" s="89"/>
      <c r="J321" s="89"/>
      <c r="K321" s="89"/>
      <c r="L321" s="89"/>
      <c r="M321" s="152">
        <v>7.29</v>
      </c>
      <c r="N321" s="152">
        <v>0</v>
      </c>
      <c r="O321" s="152">
        <v>50.01</v>
      </c>
      <c r="P321" s="152">
        <v>0</v>
      </c>
      <c r="Q321" s="89" t="s">
        <v>670</v>
      </c>
    </row>
    <row r="322" spans="1:17" ht="63.75">
      <c r="A322" s="89">
        <v>512</v>
      </c>
      <c r="B322" s="89"/>
      <c r="C322" s="90" t="s">
        <v>779</v>
      </c>
      <c r="D322" s="145">
        <v>43640</v>
      </c>
      <c r="E322" s="85" t="s">
        <v>15</v>
      </c>
      <c r="F322" s="273">
        <v>1072111</v>
      </c>
      <c r="G322" s="89"/>
      <c r="H322" s="93" t="s">
        <v>9236</v>
      </c>
      <c r="I322" s="89"/>
      <c r="J322" s="89"/>
      <c r="K322" s="89"/>
      <c r="L322" s="89"/>
      <c r="M322" s="152">
        <v>7.29</v>
      </c>
      <c r="N322" s="152">
        <v>0</v>
      </c>
      <c r="O322" s="152">
        <v>50.01</v>
      </c>
      <c r="P322" s="152">
        <v>0</v>
      </c>
      <c r="Q322" s="89" t="s">
        <v>670</v>
      </c>
    </row>
    <row r="323" spans="1:17" ht="76.5">
      <c r="A323" s="89" t="s">
        <v>556</v>
      </c>
      <c r="B323" s="89"/>
      <c r="C323" s="90" t="s">
        <v>616</v>
      </c>
      <c r="D323" s="145">
        <v>43640</v>
      </c>
      <c r="E323" s="85" t="s">
        <v>13</v>
      </c>
      <c r="F323" s="273">
        <v>957548</v>
      </c>
      <c r="G323" s="89"/>
      <c r="H323" s="93" t="s">
        <v>9237</v>
      </c>
      <c r="I323" s="89"/>
      <c r="J323" s="89"/>
      <c r="K323" s="89"/>
      <c r="L323" s="89"/>
      <c r="M323" s="152">
        <v>60.15</v>
      </c>
      <c r="N323" s="152">
        <v>0</v>
      </c>
      <c r="O323" s="152">
        <v>412.63</v>
      </c>
      <c r="P323" s="152">
        <v>0</v>
      </c>
      <c r="Q323" s="89" t="s">
        <v>670</v>
      </c>
    </row>
    <row r="324" spans="1:17" ht="51">
      <c r="A324" s="89" t="s">
        <v>556</v>
      </c>
      <c r="B324" s="89"/>
      <c r="C324" s="90" t="s">
        <v>616</v>
      </c>
      <c r="D324" s="145">
        <v>43640</v>
      </c>
      <c r="E324" s="85" t="s">
        <v>23</v>
      </c>
      <c r="F324" s="273">
        <v>19059</v>
      </c>
      <c r="G324" s="89"/>
      <c r="H324" s="93" t="s">
        <v>9238</v>
      </c>
      <c r="I324" s="89"/>
      <c r="J324" s="89"/>
      <c r="K324" s="89"/>
      <c r="L324" s="89"/>
      <c r="M324" s="152">
        <v>0</v>
      </c>
      <c r="N324" s="152">
        <v>0</v>
      </c>
      <c r="O324" s="152">
        <v>0.01</v>
      </c>
      <c r="P324" s="152">
        <v>0</v>
      </c>
      <c r="Q324" s="89" t="s">
        <v>670</v>
      </c>
    </row>
    <row r="325" spans="1:17" ht="51">
      <c r="A325" s="89">
        <v>86</v>
      </c>
      <c r="B325" s="89"/>
      <c r="C325" s="90" t="s">
        <v>56</v>
      </c>
      <c r="D325" s="145">
        <v>43641</v>
      </c>
      <c r="E325" s="85" t="s">
        <v>6</v>
      </c>
      <c r="F325" s="273">
        <v>1072983</v>
      </c>
      <c r="G325" s="89"/>
      <c r="H325" s="93" t="s">
        <v>9239</v>
      </c>
      <c r="I325" s="89"/>
      <c r="J325" s="89"/>
      <c r="K325" s="89"/>
      <c r="L325" s="89"/>
      <c r="M325" s="152">
        <v>0</v>
      </c>
      <c r="N325" s="152">
        <v>55788.68</v>
      </c>
      <c r="O325" s="152">
        <v>0</v>
      </c>
      <c r="P325" s="152">
        <v>382710.34</v>
      </c>
      <c r="Q325" s="89" t="s">
        <v>670</v>
      </c>
    </row>
    <row r="326" spans="1:17" ht="63.75">
      <c r="A326" s="89">
        <v>512</v>
      </c>
      <c r="B326" s="89"/>
      <c r="C326" s="90" t="s">
        <v>779</v>
      </c>
      <c r="D326" s="145">
        <v>43641</v>
      </c>
      <c r="E326" s="85" t="s">
        <v>15</v>
      </c>
      <c r="F326" s="273">
        <v>1072854</v>
      </c>
      <c r="G326" s="89"/>
      <c r="H326" s="93" t="s">
        <v>9240</v>
      </c>
      <c r="I326" s="89"/>
      <c r="J326" s="89"/>
      <c r="K326" s="89"/>
      <c r="L326" s="89"/>
      <c r="M326" s="152">
        <v>7.29</v>
      </c>
      <c r="N326" s="152">
        <v>0</v>
      </c>
      <c r="O326" s="152">
        <v>50.01</v>
      </c>
      <c r="P326" s="152">
        <v>0</v>
      </c>
      <c r="Q326" s="89" t="s">
        <v>670</v>
      </c>
    </row>
    <row r="327" spans="1:17" ht="63.75">
      <c r="A327" s="89">
        <v>86</v>
      </c>
      <c r="B327" s="89"/>
      <c r="C327" s="90" t="s">
        <v>56</v>
      </c>
      <c r="D327" s="145">
        <v>43641</v>
      </c>
      <c r="E327" s="85" t="s">
        <v>11</v>
      </c>
      <c r="F327" s="273">
        <v>1072983</v>
      </c>
      <c r="G327" s="89"/>
      <c r="H327" s="93" t="s">
        <v>9241</v>
      </c>
      <c r="I327" s="89"/>
      <c r="J327" s="89"/>
      <c r="K327" s="89"/>
      <c r="L327" s="89"/>
      <c r="M327" s="152">
        <v>7.29</v>
      </c>
      <c r="N327" s="152">
        <v>0</v>
      </c>
      <c r="O327" s="152">
        <v>50.01</v>
      </c>
      <c r="P327" s="152">
        <v>0</v>
      </c>
      <c r="Q327" s="89" t="s">
        <v>670</v>
      </c>
    </row>
    <row r="328" spans="1:17" ht="63.75">
      <c r="A328" s="89">
        <v>512</v>
      </c>
      <c r="B328" s="89"/>
      <c r="C328" s="90" t="s">
        <v>779</v>
      </c>
      <c r="D328" s="145">
        <v>43641</v>
      </c>
      <c r="E328" s="85" t="s">
        <v>15</v>
      </c>
      <c r="F328" s="273">
        <v>1073003</v>
      </c>
      <c r="G328" s="89"/>
      <c r="H328" s="93" t="s">
        <v>9242</v>
      </c>
      <c r="I328" s="89"/>
      <c r="J328" s="89"/>
      <c r="K328" s="89"/>
      <c r="L328" s="89"/>
      <c r="M328" s="152">
        <v>7.29</v>
      </c>
      <c r="N328" s="152">
        <v>0</v>
      </c>
      <c r="O328" s="152">
        <v>50.01</v>
      </c>
      <c r="P328" s="152">
        <v>0</v>
      </c>
      <c r="Q328" s="89" t="s">
        <v>670</v>
      </c>
    </row>
    <row r="329" spans="1:17" ht="63.75">
      <c r="A329" s="89">
        <v>512</v>
      </c>
      <c r="B329" s="89"/>
      <c r="C329" s="90" t="s">
        <v>779</v>
      </c>
      <c r="D329" s="145">
        <v>43641</v>
      </c>
      <c r="E329" s="85" t="s">
        <v>15</v>
      </c>
      <c r="F329" s="273">
        <v>1073476</v>
      </c>
      <c r="G329" s="89"/>
      <c r="H329" s="93" t="s">
        <v>9243</v>
      </c>
      <c r="I329" s="89"/>
      <c r="J329" s="89"/>
      <c r="K329" s="89"/>
      <c r="L329" s="89"/>
      <c r="M329" s="152">
        <v>7.29</v>
      </c>
      <c r="N329" s="152">
        <v>0</v>
      </c>
      <c r="O329" s="152">
        <v>50.01</v>
      </c>
      <c r="P329" s="152">
        <v>0</v>
      </c>
      <c r="Q329" s="89" t="s">
        <v>670</v>
      </c>
    </row>
    <row r="330" spans="1:17" ht="63.75">
      <c r="A330" s="89">
        <v>512</v>
      </c>
      <c r="B330" s="89"/>
      <c r="C330" s="90" t="s">
        <v>779</v>
      </c>
      <c r="D330" s="145">
        <v>43641</v>
      </c>
      <c r="E330" s="85" t="s">
        <v>15</v>
      </c>
      <c r="F330" s="273">
        <v>1073478</v>
      </c>
      <c r="G330" s="89"/>
      <c r="H330" s="93" t="s">
        <v>9244</v>
      </c>
      <c r="I330" s="89"/>
      <c r="J330" s="89"/>
      <c r="K330" s="89"/>
      <c r="L330" s="89"/>
      <c r="M330" s="152">
        <v>7.29</v>
      </c>
      <c r="N330" s="152">
        <v>0</v>
      </c>
      <c r="O330" s="152">
        <v>50.01</v>
      </c>
      <c r="P330" s="152">
        <v>0</v>
      </c>
      <c r="Q330" s="89" t="s">
        <v>670</v>
      </c>
    </row>
    <row r="331" spans="1:17" ht="51">
      <c r="A331" s="89" t="s">
        <v>556</v>
      </c>
      <c r="B331" s="89"/>
      <c r="C331" s="90" t="s">
        <v>616</v>
      </c>
      <c r="D331" s="145">
        <v>43641</v>
      </c>
      <c r="E331" s="85" t="s">
        <v>23</v>
      </c>
      <c r="F331" s="273">
        <v>19063</v>
      </c>
      <c r="G331" s="89"/>
      <c r="H331" s="93" t="s">
        <v>9245</v>
      </c>
      <c r="I331" s="89"/>
      <c r="J331" s="89"/>
      <c r="K331" s="89"/>
      <c r="L331" s="89"/>
      <c r="M331" s="152">
        <v>0</v>
      </c>
      <c r="N331" s="152">
        <v>0</v>
      </c>
      <c r="O331" s="152">
        <v>0</v>
      </c>
      <c r="P331" s="152">
        <v>0.01</v>
      </c>
      <c r="Q331" s="89" t="s">
        <v>670</v>
      </c>
    </row>
    <row r="332" spans="1:17" ht="63.75">
      <c r="A332" s="89">
        <v>287</v>
      </c>
      <c r="B332" s="89"/>
      <c r="C332" s="90" t="s">
        <v>126</v>
      </c>
      <c r="D332" s="145">
        <v>43642</v>
      </c>
      <c r="E332" s="85" t="s">
        <v>6</v>
      </c>
      <c r="F332" s="273">
        <v>1074068</v>
      </c>
      <c r="G332" s="89"/>
      <c r="H332" s="93" t="s">
        <v>9246</v>
      </c>
      <c r="I332" s="89"/>
      <c r="J332" s="89"/>
      <c r="K332" s="89"/>
      <c r="L332" s="89"/>
      <c r="M332" s="152">
        <v>0</v>
      </c>
      <c r="N332" s="152">
        <v>5000000</v>
      </c>
      <c r="O332" s="152">
        <v>0</v>
      </c>
      <c r="P332" s="152">
        <v>34300000</v>
      </c>
      <c r="Q332" s="89" t="s">
        <v>670</v>
      </c>
    </row>
    <row r="333" spans="1:17" ht="63.75">
      <c r="A333" s="89">
        <v>512</v>
      </c>
      <c r="B333" s="89"/>
      <c r="C333" s="90" t="s">
        <v>779</v>
      </c>
      <c r="D333" s="145">
        <v>43642</v>
      </c>
      <c r="E333" s="85" t="s">
        <v>15</v>
      </c>
      <c r="F333" s="273">
        <v>1074942</v>
      </c>
      <c r="G333" s="89"/>
      <c r="H333" s="93" t="s">
        <v>9247</v>
      </c>
      <c r="I333" s="89"/>
      <c r="J333" s="89"/>
      <c r="K333" s="89"/>
      <c r="L333" s="89"/>
      <c r="M333" s="152">
        <v>7.29</v>
      </c>
      <c r="N333" s="152">
        <v>0</v>
      </c>
      <c r="O333" s="152">
        <v>50.01</v>
      </c>
      <c r="P333" s="152">
        <v>0</v>
      </c>
      <c r="Q333" s="89" t="s">
        <v>670</v>
      </c>
    </row>
    <row r="334" spans="1:17" ht="63.75">
      <c r="A334" s="89">
        <v>512</v>
      </c>
      <c r="B334" s="89"/>
      <c r="C334" s="90" t="s">
        <v>779</v>
      </c>
      <c r="D334" s="145">
        <v>43642</v>
      </c>
      <c r="E334" s="85" t="s">
        <v>15</v>
      </c>
      <c r="F334" s="273">
        <v>1075046</v>
      </c>
      <c r="G334" s="89"/>
      <c r="H334" s="93" t="s">
        <v>9248</v>
      </c>
      <c r="I334" s="89"/>
      <c r="J334" s="89"/>
      <c r="K334" s="89"/>
      <c r="L334" s="89"/>
      <c r="M334" s="152">
        <v>7.29</v>
      </c>
      <c r="N334" s="152">
        <v>0</v>
      </c>
      <c r="O334" s="152">
        <v>50.01</v>
      </c>
      <c r="P334" s="152">
        <v>0</v>
      </c>
      <c r="Q334" s="89" t="s">
        <v>670</v>
      </c>
    </row>
    <row r="335" spans="1:17" ht="63.75">
      <c r="A335" s="89">
        <v>512</v>
      </c>
      <c r="B335" s="89"/>
      <c r="C335" s="90" t="s">
        <v>779</v>
      </c>
      <c r="D335" s="145">
        <v>43642</v>
      </c>
      <c r="E335" s="85" t="s">
        <v>15</v>
      </c>
      <c r="F335" s="273">
        <v>1074940</v>
      </c>
      <c r="G335" s="89"/>
      <c r="H335" s="93" t="s">
        <v>9249</v>
      </c>
      <c r="I335" s="89"/>
      <c r="J335" s="89"/>
      <c r="K335" s="89"/>
      <c r="L335" s="89"/>
      <c r="M335" s="152">
        <v>7.29</v>
      </c>
      <c r="N335" s="152">
        <v>0</v>
      </c>
      <c r="O335" s="152">
        <v>50.01</v>
      </c>
      <c r="P335" s="152">
        <v>0</v>
      </c>
      <c r="Q335" s="89" t="s">
        <v>670</v>
      </c>
    </row>
    <row r="336" spans="1:17" ht="63.75">
      <c r="A336" s="89">
        <v>512</v>
      </c>
      <c r="B336" s="89"/>
      <c r="C336" s="90" t="s">
        <v>779</v>
      </c>
      <c r="D336" s="145">
        <v>43642</v>
      </c>
      <c r="E336" s="85" t="s">
        <v>11</v>
      </c>
      <c r="F336" s="273">
        <v>957944</v>
      </c>
      <c r="G336" s="89"/>
      <c r="H336" s="93" t="s">
        <v>9250</v>
      </c>
      <c r="I336" s="89"/>
      <c r="J336" s="89"/>
      <c r="K336" s="89"/>
      <c r="L336" s="89"/>
      <c r="M336" s="152">
        <v>7.29</v>
      </c>
      <c r="N336" s="152">
        <v>0</v>
      </c>
      <c r="O336" s="152">
        <v>50.01</v>
      </c>
      <c r="P336" s="152">
        <v>0</v>
      </c>
      <c r="Q336" s="89" t="s">
        <v>670</v>
      </c>
    </row>
    <row r="337" spans="1:17" ht="63.75">
      <c r="A337" s="89">
        <v>512</v>
      </c>
      <c r="B337" s="89"/>
      <c r="C337" s="90" t="s">
        <v>779</v>
      </c>
      <c r="D337" s="145">
        <v>43642</v>
      </c>
      <c r="E337" s="85" t="s">
        <v>15</v>
      </c>
      <c r="F337" s="273">
        <v>1074938</v>
      </c>
      <c r="G337" s="89"/>
      <c r="H337" s="93" t="s">
        <v>9251</v>
      </c>
      <c r="I337" s="89"/>
      <c r="J337" s="89"/>
      <c r="K337" s="89"/>
      <c r="L337" s="89"/>
      <c r="M337" s="152">
        <v>7.29</v>
      </c>
      <c r="N337" s="152">
        <v>0</v>
      </c>
      <c r="O337" s="152">
        <v>50.01</v>
      </c>
      <c r="P337" s="152">
        <v>0</v>
      </c>
      <c r="Q337" s="89" t="s">
        <v>670</v>
      </c>
    </row>
    <row r="338" spans="1:17" ht="51">
      <c r="A338" s="89" t="s">
        <v>556</v>
      </c>
      <c r="B338" s="89"/>
      <c r="C338" s="90" t="s">
        <v>616</v>
      </c>
      <c r="D338" s="145">
        <v>43642</v>
      </c>
      <c r="E338" s="85" t="s">
        <v>23</v>
      </c>
      <c r="F338" s="273">
        <v>19067</v>
      </c>
      <c r="G338" s="89"/>
      <c r="H338" s="93" t="s">
        <v>9252</v>
      </c>
      <c r="I338" s="89"/>
      <c r="J338" s="89"/>
      <c r="K338" s="89"/>
      <c r="L338" s="89"/>
      <c r="M338" s="152">
        <v>0</v>
      </c>
      <c r="N338" s="152">
        <v>0</v>
      </c>
      <c r="O338" s="152">
        <v>0</v>
      </c>
      <c r="P338" s="152">
        <v>0.02</v>
      </c>
      <c r="Q338" s="89" t="s">
        <v>670</v>
      </c>
    </row>
    <row r="339" spans="1:17" ht="63.75">
      <c r="A339" s="89">
        <v>512</v>
      </c>
      <c r="B339" s="89"/>
      <c r="C339" s="90" t="s">
        <v>779</v>
      </c>
      <c r="D339" s="145">
        <v>43643</v>
      </c>
      <c r="E339" s="85" t="s">
        <v>15</v>
      </c>
      <c r="F339" s="273">
        <v>1075943</v>
      </c>
      <c r="G339" s="89"/>
      <c r="H339" s="93" t="s">
        <v>9253</v>
      </c>
      <c r="I339" s="89"/>
      <c r="J339" s="89"/>
      <c r="K339" s="89"/>
      <c r="L339" s="89"/>
      <c r="M339" s="152">
        <v>7.29</v>
      </c>
      <c r="N339" s="152">
        <v>0</v>
      </c>
      <c r="O339" s="152">
        <v>50.01</v>
      </c>
      <c r="P339" s="152">
        <v>0</v>
      </c>
      <c r="Q339" s="89" t="s">
        <v>670</v>
      </c>
    </row>
    <row r="340" spans="1:17" ht="63.75">
      <c r="A340" s="89">
        <v>585</v>
      </c>
      <c r="B340" s="89"/>
      <c r="C340" s="90" t="s">
        <v>183</v>
      </c>
      <c r="D340" s="145">
        <v>43643</v>
      </c>
      <c r="E340" s="85" t="s">
        <v>6</v>
      </c>
      <c r="F340" s="273">
        <v>1137617</v>
      </c>
      <c r="G340" s="89"/>
      <c r="H340" s="93" t="s">
        <v>9254</v>
      </c>
      <c r="I340" s="89"/>
      <c r="J340" s="89"/>
      <c r="K340" s="89"/>
      <c r="L340" s="89"/>
      <c r="M340" s="152">
        <v>0</v>
      </c>
      <c r="N340" s="152">
        <v>31000</v>
      </c>
      <c r="O340" s="152">
        <v>0</v>
      </c>
      <c r="P340" s="152">
        <v>212660</v>
      </c>
      <c r="Q340" s="89" t="s">
        <v>670</v>
      </c>
    </row>
    <row r="341" spans="1:17" ht="51">
      <c r="A341" s="89">
        <v>287</v>
      </c>
      <c r="B341" s="89"/>
      <c r="C341" s="90" t="s">
        <v>126</v>
      </c>
      <c r="D341" s="145">
        <v>43643</v>
      </c>
      <c r="E341" s="85" t="s">
        <v>6</v>
      </c>
      <c r="F341" s="273">
        <v>958136</v>
      </c>
      <c r="G341" s="89"/>
      <c r="H341" s="93" t="s">
        <v>9255</v>
      </c>
      <c r="I341" s="89"/>
      <c r="J341" s="89"/>
      <c r="K341" s="89"/>
      <c r="L341" s="89"/>
      <c r="M341" s="152">
        <v>0</v>
      </c>
      <c r="N341" s="152">
        <v>6110000</v>
      </c>
      <c r="O341" s="152">
        <v>0</v>
      </c>
      <c r="P341" s="152">
        <v>41914600</v>
      </c>
      <c r="Q341" s="89" t="s">
        <v>670</v>
      </c>
    </row>
    <row r="342" spans="1:17" ht="51">
      <c r="A342" s="89" t="s">
        <v>556</v>
      </c>
      <c r="B342" s="89"/>
      <c r="C342" s="90" t="s">
        <v>616</v>
      </c>
      <c r="D342" s="145">
        <v>43643</v>
      </c>
      <c r="E342" s="85" t="s">
        <v>23</v>
      </c>
      <c r="F342" s="273">
        <v>19071</v>
      </c>
      <c r="G342" s="89"/>
      <c r="H342" s="93" t="s">
        <v>9256</v>
      </c>
      <c r="I342" s="89"/>
      <c r="J342" s="89"/>
      <c r="K342" s="89"/>
      <c r="L342" s="89"/>
      <c r="M342" s="152">
        <v>0</v>
      </c>
      <c r="N342" s="152">
        <v>0</v>
      </c>
      <c r="O342" s="152">
        <v>0.02</v>
      </c>
      <c r="P342" s="152">
        <v>0</v>
      </c>
      <c r="Q342" s="89" t="s">
        <v>670</v>
      </c>
    </row>
    <row r="343" spans="1:17" ht="63.75">
      <c r="A343" s="89">
        <v>66</v>
      </c>
      <c r="B343" s="89"/>
      <c r="C343" s="90" t="s">
        <v>52</v>
      </c>
      <c r="D343" s="145">
        <v>43644</v>
      </c>
      <c r="E343" s="85" t="s">
        <v>6</v>
      </c>
      <c r="F343" s="273">
        <v>1076913</v>
      </c>
      <c r="G343" s="89"/>
      <c r="H343" s="93" t="s">
        <v>9257</v>
      </c>
      <c r="I343" s="89"/>
      <c r="J343" s="89"/>
      <c r="K343" s="89"/>
      <c r="L343" s="89"/>
      <c r="M343" s="152">
        <v>0</v>
      </c>
      <c r="N343" s="152">
        <v>2000000</v>
      </c>
      <c r="O343" s="152">
        <v>0</v>
      </c>
      <c r="P343" s="152">
        <v>13720000</v>
      </c>
      <c r="Q343" s="89" t="s">
        <v>670</v>
      </c>
    </row>
    <row r="344" spans="1:17" ht="63.75">
      <c r="A344" s="89">
        <v>291</v>
      </c>
      <c r="B344" s="89"/>
      <c r="C344" s="90" t="s">
        <v>129</v>
      </c>
      <c r="D344" s="145">
        <v>43644</v>
      </c>
      <c r="E344" s="85" t="s">
        <v>6</v>
      </c>
      <c r="F344" s="273">
        <v>1076912</v>
      </c>
      <c r="G344" s="89"/>
      <c r="H344" s="93" t="s">
        <v>9258</v>
      </c>
      <c r="I344" s="89"/>
      <c r="J344" s="89"/>
      <c r="K344" s="89"/>
      <c r="L344" s="89"/>
      <c r="M344" s="152">
        <v>0</v>
      </c>
      <c r="N344" s="152">
        <v>26873811</v>
      </c>
      <c r="O344" s="152">
        <v>0</v>
      </c>
      <c r="P344" s="152">
        <v>184354343.46000001</v>
      </c>
      <c r="Q344" s="89" t="s">
        <v>670</v>
      </c>
    </row>
    <row r="345" spans="1:17" ht="63.75">
      <c r="A345" s="89" t="s">
        <v>557</v>
      </c>
      <c r="B345" s="89"/>
      <c r="C345" s="90" t="s">
        <v>777</v>
      </c>
      <c r="D345" s="145">
        <v>43644</v>
      </c>
      <c r="E345" s="85" t="s">
        <v>6</v>
      </c>
      <c r="F345" s="273">
        <v>958182</v>
      </c>
      <c r="G345" s="89"/>
      <c r="H345" s="93" t="s">
        <v>9259</v>
      </c>
      <c r="I345" s="89"/>
      <c r="J345" s="89"/>
      <c r="K345" s="89"/>
      <c r="L345" s="89"/>
      <c r="M345" s="152">
        <v>0</v>
      </c>
      <c r="N345" s="152">
        <v>100000000</v>
      </c>
      <c r="O345" s="152">
        <v>0</v>
      </c>
      <c r="P345" s="152">
        <v>686000000</v>
      </c>
      <c r="Q345" s="89" t="s">
        <v>670</v>
      </c>
    </row>
    <row r="346" spans="1:17" ht="76.5">
      <c r="A346" s="89">
        <v>66</v>
      </c>
      <c r="B346" s="89"/>
      <c r="C346" s="90" t="s">
        <v>52</v>
      </c>
      <c r="D346" s="145">
        <v>43644</v>
      </c>
      <c r="E346" s="85" t="s">
        <v>11</v>
      </c>
      <c r="F346" s="273">
        <v>1076913</v>
      </c>
      <c r="G346" s="89"/>
      <c r="H346" s="93" t="s">
        <v>9260</v>
      </c>
      <c r="I346" s="89"/>
      <c r="J346" s="89"/>
      <c r="K346" s="89"/>
      <c r="L346" s="89"/>
      <c r="M346" s="152">
        <v>7.29</v>
      </c>
      <c r="N346" s="152">
        <v>0</v>
      </c>
      <c r="O346" s="152">
        <v>50.01</v>
      </c>
      <c r="P346" s="152">
        <v>0</v>
      </c>
      <c r="Q346" s="89" t="s">
        <v>670</v>
      </c>
    </row>
    <row r="347" spans="1:17" ht="63.75">
      <c r="A347" s="89">
        <v>512</v>
      </c>
      <c r="B347" s="89"/>
      <c r="C347" s="90" t="s">
        <v>779</v>
      </c>
      <c r="D347" s="145">
        <v>43644</v>
      </c>
      <c r="E347" s="85" t="s">
        <v>15</v>
      </c>
      <c r="F347" s="273">
        <v>1077637</v>
      </c>
      <c r="G347" s="89"/>
      <c r="H347" s="93" t="s">
        <v>9261</v>
      </c>
      <c r="I347" s="89"/>
      <c r="J347" s="89"/>
      <c r="K347" s="89"/>
      <c r="L347" s="89"/>
      <c r="M347" s="152">
        <v>7.29</v>
      </c>
      <c r="N347" s="152">
        <v>0</v>
      </c>
      <c r="O347" s="152">
        <v>50.01</v>
      </c>
      <c r="P347" s="152">
        <v>0</v>
      </c>
      <c r="Q347" s="89" t="s">
        <v>670</v>
      </c>
    </row>
    <row r="348" spans="1:17" ht="51">
      <c r="A348" s="89" t="s">
        <v>556</v>
      </c>
      <c r="B348" s="89"/>
      <c r="C348" s="90" t="s">
        <v>616</v>
      </c>
      <c r="D348" s="145">
        <v>43644</v>
      </c>
      <c r="E348" s="85" t="s">
        <v>23</v>
      </c>
      <c r="F348" s="273">
        <v>19075</v>
      </c>
      <c r="G348" s="89"/>
      <c r="H348" s="93" t="s">
        <v>9262</v>
      </c>
      <c r="I348" s="89"/>
      <c r="J348" s="89"/>
      <c r="K348" s="89"/>
      <c r="L348" s="89"/>
      <c r="M348" s="152">
        <v>0</v>
      </c>
      <c r="N348" s="152">
        <v>0</v>
      </c>
      <c r="O348" s="152">
        <v>0</v>
      </c>
      <c r="P348" s="152">
        <v>0.02</v>
      </c>
      <c r="Q348" s="89" t="s">
        <v>670</v>
      </c>
    </row>
    <row r="349" spans="1:17">
      <c r="A349" s="209"/>
      <c r="B349" s="209"/>
      <c r="C349" s="210"/>
      <c r="D349" s="221"/>
      <c r="E349" s="222"/>
      <c r="F349" s="222"/>
      <c r="G349" s="209"/>
      <c r="H349" s="211"/>
      <c r="I349" s="209"/>
      <c r="J349" s="209"/>
      <c r="K349" s="209"/>
      <c r="L349" s="209"/>
      <c r="M349" s="212"/>
      <c r="N349" s="212"/>
      <c r="O349" s="212"/>
      <c r="P349" s="212"/>
      <c r="Q349" s="209"/>
    </row>
    <row r="350" spans="1:17">
      <c r="H350" s="365" t="s">
        <v>571</v>
      </c>
      <c r="I350" s="365"/>
      <c r="J350" s="365"/>
      <c r="K350" s="365"/>
      <c r="L350" s="365"/>
      <c r="M350" s="157">
        <f>+SUBTOTAL(9,M10:M348)</f>
        <v>63407628.019999906</v>
      </c>
      <c r="N350" s="157">
        <f>+SUBTOTAL(9,N10:N348)</f>
        <v>274979648.26999998</v>
      </c>
      <c r="O350" s="157">
        <f>+SUBTOTAL(9,O10:O348)</f>
        <v>434976328.68999881</v>
      </c>
      <c r="P350" s="157">
        <f>+SUBTOTAL(9,P10:P348)</f>
        <v>1886360387.7699997</v>
      </c>
    </row>
    <row r="352" spans="1:17">
      <c r="A352" s="209"/>
      <c r="B352" s="209"/>
      <c r="C352" s="210"/>
      <c r="D352" s="209"/>
      <c r="E352" s="209"/>
      <c r="F352" s="209"/>
      <c r="G352" s="209"/>
      <c r="H352" s="209"/>
      <c r="I352" s="211"/>
      <c r="J352" s="209"/>
      <c r="K352" s="209"/>
      <c r="L352" s="209"/>
      <c r="M352" s="209"/>
      <c r="N352" s="212"/>
      <c r="O352" s="212"/>
      <c r="P352" s="209"/>
      <c r="Q352" s="83"/>
    </row>
    <row r="353" spans="1:17">
      <c r="A353" s="209"/>
      <c r="B353" s="209"/>
      <c r="C353" s="210"/>
      <c r="D353" s="209"/>
      <c r="E353" s="209"/>
      <c r="F353" s="209"/>
      <c r="G353" s="209"/>
      <c r="H353" s="209"/>
      <c r="I353" s="211"/>
      <c r="J353" s="209"/>
      <c r="K353" s="209"/>
      <c r="L353" s="209"/>
      <c r="M353" s="209"/>
      <c r="N353" s="212"/>
      <c r="O353" s="212"/>
      <c r="P353" s="209"/>
      <c r="Q353" s="83"/>
    </row>
    <row r="354" spans="1:17">
      <c r="A354" s="209"/>
      <c r="B354" s="209"/>
      <c r="C354" s="210"/>
      <c r="D354" s="209"/>
      <c r="E354" s="209"/>
      <c r="F354" s="209"/>
      <c r="G354" s="209"/>
      <c r="H354" s="209"/>
      <c r="I354" s="211"/>
      <c r="J354" s="209"/>
      <c r="K354" s="209"/>
      <c r="L354" s="209"/>
      <c r="M354" s="209"/>
      <c r="N354" s="212"/>
      <c r="O354" s="212"/>
      <c r="P354" s="209"/>
      <c r="Q354" s="83"/>
    </row>
    <row r="355" spans="1:17">
      <c r="A355" s="209"/>
      <c r="B355" s="209"/>
      <c r="C355" s="210"/>
      <c r="D355" s="209"/>
      <c r="E355" s="209"/>
      <c r="F355" s="209"/>
      <c r="G355" s="209"/>
      <c r="H355" s="209"/>
      <c r="I355" s="211"/>
      <c r="J355" s="209"/>
      <c r="K355" s="209"/>
      <c r="L355" s="209"/>
      <c r="M355" s="209"/>
      <c r="N355" s="212"/>
      <c r="O355" s="212"/>
      <c r="P355" s="209"/>
      <c r="Q355" s="83"/>
    </row>
    <row r="356" spans="1:17">
      <c r="A356" s="209"/>
      <c r="B356" s="209"/>
      <c r="C356" s="210"/>
      <c r="D356" s="209"/>
      <c r="E356" s="209"/>
      <c r="F356" s="209"/>
      <c r="G356" s="209"/>
      <c r="H356" s="209"/>
      <c r="I356" s="211"/>
      <c r="J356" s="209"/>
      <c r="K356" s="209"/>
      <c r="L356" s="209"/>
      <c r="M356" s="209"/>
      <c r="N356" s="212"/>
      <c r="O356" s="212"/>
      <c r="P356" s="209"/>
      <c r="Q356" s="83"/>
    </row>
    <row r="357" spans="1:17" s="98" customFormat="1">
      <c r="A357" s="209"/>
      <c r="B357" s="209"/>
      <c r="C357" s="210"/>
      <c r="D357" s="209"/>
      <c r="E357" s="209"/>
      <c r="F357" s="209"/>
      <c r="G357" s="209"/>
      <c r="H357" s="209"/>
      <c r="I357" s="211"/>
      <c r="J357" s="209"/>
      <c r="K357" s="209"/>
      <c r="L357" s="209"/>
      <c r="M357" s="209"/>
      <c r="N357" s="212"/>
      <c r="O357" s="212"/>
      <c r="P357" s="209"/>
    </row>
    <row r="358" spans="1:17" s="98" customFormat="1">
      <c r="A358" s="209"/>
      <c r="B358" s="209"/>
      <c r="C358" s="210"/>
      <c r="D358" s="209"/>
      <c r="E358" s="209"/>
      <c r="F358" s="209"/>
      <c r="G358" s="209"/>
      <c r="H358" s="209"/>
      <c r="I358" s="211"/>
      <c r="J358" s="209"/>
      <c r="K358" s="209"/>
      <c r="L358" s="209"/>
      <c r="M358" s="212"/>
      <c r="N358" s="212"/>
      <c r="O358" s="209"/>
    </row>
    <row r="359" spans="1:17" s="98" customFormat="1">
      <c r="A359" s="209"/>
      <c r="B359" s="209"/>
      <c r="C359" s="356"/>
      <c r="D359" s="356"/>
      <c r="E359" s="356"/>
      <c r="F359" s="247"/>
      <c r="G359" s="247"/>
      <c r="H359" s="250"/>
      <c r="J359" s="247"/>
      <c r="K359" s="247"/>
      <c r="L359" s="247"/>
      <c r="M359" s="357"/>
      <c r="N359" s="357"/>
      <c r="O359" s="357"/>
    </row>
    <row r="360" spans="1:17" s="98" customFormat="1">
      <c r="A360" s="209"/>
      <c r="B360" s="209"/>
      <c r="C360" s="210"/>
      <c r="D360" s="216"/>
      <c r="E360" s="209"/>
      <c r="F360" s="209"/>
      <c r="G360" s="209"/>
      <c r="H360" s="211"/>
      <c r="I360" s="209"/>
      <c r="J360" s="209"/>
      <c r="K360" s="209"/>
      <c r="L360" s="209"/>
      <c r="M360" s="212"/>
      <c r="N360" s="212"/>
      <c r="O360" s="212"/>
      <c r="P360" s="212"/>
      <c r="Q360" s="209"/>
    </row>
  </sheetData>
  <sheetProtection formatCells="0" formatColumns="0" formatRows="0" insertColumns="0" insertRows="0" insertHyperlinks="0" sort="0" autoFilter="0" pivotTables="0"/>
  <protectedRanges>
    <protectedRange sqref="B10:B349" name="Rango2"/>
    <protectedRange sqref="I10:L349" name="Rango1"/>
    <protectedRange sqref="G10:G349" name="Rango3"/>
  </protectedRanges>
  <autoFilter ref="A8:Q348"/>
  <mergeCells count="24">
    <mergeCell ref="Q8:Q9"/>
    <mergeCell ref="N8:N9"/>
    <mergeCell ref="P8:P9"/>
    <mergeCell ref="M7:N7"/>
    <mergeCell ref="I8:I9"/>
    <mergeCell ref="J8:J9"/>
    <mergeCell ref="K8:K9"/>
    <mergeCell ref="O7:P7"/>
    <mergeCell ref="M8:M9"/>
    <mergeCell ref="O8:O9"/>
    <mergeCell ref="L8:L9"/>
    <mergeCell ref="I7:J7"/>
    <mergeCell ref="K7:L7"/>
    <mergeCell ref="G8:G9"/>
    <mergeCell ref="H8:H9"/>
    <mergeCell ref="H350:L350"/>
    <mergeCell ref="C359:E359"/>
    <mergeCell ref="M359:O359"/>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118"/>
  <sheetViews>
    <sheetView view="pageBreakPreview" zoomScaleNormal="85" zoomScaleSheetLayoutView="100" workbookViewId="0">
      <pane ySplit="8" topLeftCell="A9" activePane="bottomLeft" state="frozen"/>
      <selection activeCell="D26" sqref="D26"/>
      <selection pane="bottomLeft" activeCell="B23" sqref="B23"/>
    </sheetView>
  </sheetViews>
  <sheetFormatPr baseColWidth="10" defaultRowHeight="12.75"/>
  <cols>
    <col min="1" max="1" width="6.140625" style="116" customWidth="1"/>
    <col min="2" max="2" width="4.140625" style="116" bestFit="1" customWidth="1"/>
    <col min="3" max="3" width="30.7109375" style="258" customWidth="1"/>
    <col min="4" max="4" width="11.5703125" style="169" bestFit="1" customWidth="1"/>
    <col min="5" max="5" width="9.7109375" style="87" customWidth="1"/>
    <col min="6" max="6" width="11.7109375" style="87" customWidth="1"/>
    <col min="7" max="7" width="60.28515625" style="149" customWidth="1"/>
    <col min="8" max="12" width="6.7109375" style="83" customWidth="1"/>
    <col min="13" max="13" width="16.42578125" style="153" customWidth="1"/>
    <col min="14" max="14" width="15.85546875" style="153" bestFit="1" customWidth="1"/>
    <col min="15" max="15" width="17.28515625" style="153" customWidth="1"/>
    <col min="16" max="16384" width="11.42578125" style="83"/>
  </cols>
  <sheetData>
    <row r="1" spans="1:15">
      <c r="A1" s="160" t="s">
        <v>723</v>
      </c>
      <c r="B1" s="160"/>
      <c r="C1" s="190"/>
      <c r="D1" s="180"/>
      <c r="E1" s="180"/>
      <c r="F1" s="180"/>
      <c r="G1" s="160"/>
      <c r="H1" s="160"/>
      <c r="I1" s="160"/>
      <c r="J1" s="160"/>
      <c r="K1" s="160"/>
      <c r="L1" s="160"/>
      <c r="M1" s="172"/>
      <c r="N1" s="172"/>
      <c r="O1" s="172"/>
    </row>
    <row r="2" spans="1:15">
      <c r="A2" s="160" t="s">
        <v>35</v>
      </c>
      <c r="B2" s="160"/>
      <c r="C2" s="190"/>
      <c r="D2" s="180"/>
      <c r="E2" s="180"/>
      <c r="F2" s="180"/>
      <c r="G2" s="160"/>
      <c r="H2" s="160"/>
      <c r="I2" s="160"/>
      <c r="J2" s="160"/>
      <c r="K2" s="160"/>
      <c r="L2" s="160"/>
      <c r="M2" s="172"/>
      <c r="N2" s="172"/>
      <c r="O2" s="172"/>
    </row>
    <row r="3" spans="1:15">
      <c r="A3" s="160" t="s">
        <v>36</v>
      </c>
      <c r="B3" s="160"/>
      <c r="C3" s="190"/>
      <c r="D3" s="180"/>
      <c r="E3" s="180"/>
      <c r="F3" s="180"/>
      <c r="G3" s="160"/>
      <c r="H3" s="160"/>
      <c r="I3" s="160"/>
      <c r="J3" s="160"/>
      <c r="K3" s="160"/>
      <c r="L3" s="160"/>
      <c r="M3" s="172"/>
      <c r="N3" s="172"/>
      <c r="O3" s="172"/>
    </row>
    <row r="4" spans="1:15">
      <c r="A4" s="160" t="str">
        <f>+'CUT MN'!A4</f>
        <v>CORRESPONDIENTE AL PERIODO DE ENERO A JULIO DE 2019</v>
      </c>
      <c r="B4" s="160"/>
      <c r="C4" s="190"/>
      <c r="D4" s="180"/>
      <c r="E4" s="180"/>
      <c r="F4" s="180"/>
      <c r="G4" s="160"/>
      <c r="H4" s="160"/>
      <c r="I4" s="160"/>
      <c r="J4" s="160"/>
      <c r="K4" s="160"/>
      <c r="L4" s="160"/>
      <c r="M4" s="172"/>
      <c r="N4" s="172"/>
      <c r="O4" s="172"/>
    </row>
    <row r="5" spans="1:15">
      <c r="A5" s="86" t="str">
        <f>+'CUT MN'!A5</f>
        <v>ACTUALIZADO AL : 7 de agosto de 2019</v>
      </c>
      <c r="B5" s="86"/>
      <c r="C5" s="191"/>
      <c r="D5" s="181"/>
      <c r="E5" s="181"/>
      <c r="F5" s="181"/>
      <c r="G5" s="86"/>
      <c r="H5" s="86"/>
      <c r="I5" s="86"/>
      <c r="J5" s="86"/>
      <c r="K5" s="86"/>
      <c r="L5" s="86"/>
      <c r="M5" s="186"/>
      <c r="N5" s="186"/>
      <c r="O5" s="186"/>
    </row>
    <row r="6" spans="1:15">
      <c r="A6" s="77"/>
      <c r="B6" s="99"/>
      <c r="C6" s="255"/>
      <c r="D6" s="101"/>
      <c r="E6" s="100"/>
      <c r="F6" s="100"/>
      <c r="G6" s="146"/>
      <c r="H6" s="102"/>
      <c r="I6" s="102"/>
      <c r="J6" s="102"/>
      <c r="K6" s="102"/>
      <c r="L6" s="102"/>
      <c r="M6" s="103"/>
      <c r="N6" s="103"/>
      <c r="O6" s="154"/>
    </row>
    <row r="7" spans="1:15">
      <c r="A7" s="105"/>
      <c r="B7" s="105"/>
      <c r="C7" s="256"/>
      <c r="D7" s="106"/>
      <c r="E7" s="105"/>
      <c r="F7" s="105"/>
      <c r="G7" s="147"/>
      <c r="H7" s="362" t="s">
        <v>691</v>
      </c>
      <c r="I7" s="362"/>
      <c r="J7" s="362" t="s">
        <v>690</v>
      </c>
      <c r="K7" s="362"/>
      <c r="L7" s="162"/>
      <c r="M7" s="151"/>
      <c r="N7" s="151"/>
      <c r="O7" s="155"/>
    </row>
    <row r="8" spans="1:15" ht="25.5">
      <c r="A8" s="269" t="s">
        <v>692</v>
      </c>
      <c r="B8" s="269" t="s">
        <v>693</v>
      </c>
      <c r="C8" s="268" t="s">
        <v>703</v>
      </c>
      <c r="D8" s="111" t="s">
        <v>705</v>
      </c>
      <c r="E8" s="110" t="s">
        <v>567</v>
      </c>
      <c r="F8" s="110" t="s">
        <v>568</v>
      </c>
      <c r="G8" s="110" t="s">
        <v>39</v>
      </c>
      <c r="H8" s="269" t="s">
        <v>695</v>
      </c>
      <c r="I8" s="269" t="s">
        <v>696</v>
      </c>
      <c r="J8" s="269" t="s">
        <v>694</v>
      </c>
      <c r="K8" s="269" t="s">
        <v>697</v>
      </c>
      <c r="L8" s="161" t="s">
        <v>722</v>
      </c>
      <c r="M8" s="270" t="s">
        <v>698</v>
      </c>
      <c r="N8" s="270" t="s">
        <v>699</v>
      </c>
      <c r="O8" s="112" t="s">
        <v>702</v>
      </c>
    </row>
    <row r="9" spans="1:15" ht="51">
      <c r="A9" s="113" t="s">
        <v>556</v>
      </c>
      <c r="B9" s="207" t="s">
        <v>7520</v>
      </c>
      <c r="C9" s="90" t="s">
        <v>616</v>
      </c>
      <c r="D9" s="114">
        <v>43482</v>
      </c>
      <c r="E9" s="113">
        <v>240</v>
      </c>
      <c r="F9" s="113" t="s">
        <v>642</v>
      </c>
      <c r="G9" s="115" t="s">
        <v>2357</v>
      </c>
      <c r="H9" s="115"/>
      <c r="I9" s="115"/>
      <c r="J9" s="115"/>
      <c r="K9" s="115"/>
      <c r="L9" s="115"/>
      <c r="M9" s="187">
        <v>4818.4799999999996</v>
      </c>
      <c r="N9" s="187">
        <v>0</v>
      </c>
      <c r="O9" s="188">
        <v>4818.4799999999996</v>
      </c>
    </row>
    <row r="10" spans="1:15" ht="51">
      <c r="A10" s="113" t="s">
        <v>556</v>
      </c>
      <c r="B10" s="207" t="s">
        <v>7520</v>
      </c>
      <c r="C10" s="90" t="s">
        <v>616</v>
      </c>
      <c r="D10" s="114">
        <v>43493</v>
      </c>
      <c r="E10" s="113">
        <v>326</v>
      </c>
      <c r="F10" s="113" t="s">
        <v>642</v>
      </c>
      <c r="G10" s="115" t="s">
        <v>2359</v>
      </c>
      <c r="H10" s="115"/>
      <c r="I10" s="115"/>
      <c r="J10" s="115"/>
      <c r="K10" s="115"/>
      <c r="L10" s="115"/>
      <c r="M10" s="187">
        <v>637.89</v>
      </c>
      <c r="N10" s="187">
        <v>0</v>
      </c>
      <c r="O10" s="188">
        <v>637.89</v>
      </c>
    </row>
    <row r="11" spans="1:15" ht="38.25">
      <c r="A11" s="113">
        <v>283</v>
      </c>
      <c r="B11" s="207" t="s">
        <v>7520</v>
      </c>
      <c r="C11" s="90" t="s">
        <v>125</v>
      </c>
      <c r="D11" s="114">
        <v>43560</v>
      </c>
      <c r="E11" s="113">
        <v>1805</v>
      </c>
      <c r="F11" s="113" t="s">
        <v>5752</v>
      </c>
      <c r="G11" s="115" t="s">
        <v>5753</v>
      </c>
      <c r="H11" s="115"/>
      <c r="I11" s="115"/>
      <c r="J11" s="115"/>
      <c r="K11" s="115"/>
      <c r="L11" s="115"/>
      <c r="M11" s="187">
        <v>1695.59</v>
      </c>
      <c r="N11" s="187">
        <v>0</v>
      </c>
      <c r="O11" s="188">
        <v>1695.59</v>
      </c>
    </row>
    <row r="12" spans="1:15" ht="51">
      <c r="A12" s="113">
        <v>225</v>
      </c>
      <c r="B12" s="207" t="s">
        <v>7520</v>
      </c>
      <c r="C12" s="90" t="s">
        <v>106</v>
      </c>
      <c r="D12" s="114">
        <v>43560</v>
      </c>
      <c r="E12" s="113">
        <v>1806</v>
      </c>
      <c r="F12" s="113" t="s">
        <v>5754</v>
      </c>
      <c r="G12" s="115" t="s">
        <v>5755</v>
      </c>
      <c r="H12" s="115"/>
      <c r="I12" s="115"/>
      <c r="J12" s="115"/>
      <c r="K12" s="115"/>
      <c r="L12" s="115"/>
      <c r="M12" s="187">
        <v>0.09</v>
      </c>
      <c r="N12" s="187">
        <v>0</v>
      </c>
      <c r="O12" s="188">
        <v>0.09</v>
      </c>
    </row>
    <row r="13" spans="1:15" ht="51">
      <c r="A13" s="113" t="s">
        <v>556</v>
      </c>
      <c r="B13" s="207" t="s">
        <v>7520</v>
      </c>
      <c r="C13" s="90" t="s">
        <v>616</v>
      </c>
      <c r="D13" s="114">
        <v>43595</v>
      </c>
      <c r="E13" s="113">
        <v>2402</v>
      </c>
      <c r="F13" s="113" t="s">
        <v>642</v>
      </c>
      <c r="G13" s="115" t="s">
        <v>7499</v>
      </c>
      <c r="H13" s="115"/>
      <c r="I13" s="115"/>
      <c r="J13" s="115"/>
      <c r="K13" s="115"/>
      <c r="L13" s="115"/>
      <c r="M13" s="187">
        <v>22986.1</v>
      </c>
      <c r="N13" s="187">
        <v>0</v>
      </c>
      <c r="O13" s="188">
        <v>22986.1</v>
      </c>
    </row>
    <row r="14" spans="1:15" ht="51">
      <c r="A14" s="113" t="s">
        <v>556</v>
      </c>
      <c r="B14" s="207" t="s">
        <v>7520</v>
      </c>
      <c r="C14" s="90" t="s">
        <v>616</v>
      </c>
      <c r="D14" s="114">
        <v>43602</v>
      </c>
      <c r="E14" s="113">
        <v>2531</v>
      </c>
      <c r="F14" s="113" t="s">
        <v>642</v>
      </c>
      <c r="G14" s="115" t="s">
        <v>7503</v>
      </c>
      <c r="H14" s="115"/>
      <c r="I14" s="115"/>
      <c r="J14" s="115"/>
      <c r="K14" s="115"/>
      <c r="L14" s="115"/>
      <c r="M14" s="187">
        <v>2125391.7000000002</v>
      </c>
      <c r="N14" s="187">
        <v>0</v>
      </c>
      <c r="O14" s="188">
        <v>2125391.7000000002</v>
      </c>
    </row>
    <row r="15" spans="1:15" ht="51">
      <c r="A15" s="113" t="s">
        <v>556</v>
      </c>
      <c r="B15" s="207" t="s">
        <v>7520</v>
      </c>
      <c r="C15" s="90" t="s">
        <v>616</v>
      </c>
      <c r="D15" s="114">
        <v>43609</v>
      </c>
      <c r="E15" s="113">
        <v>2738</v>
      </c>
      <c r="F15" s="113" t="s">
        <v>642</v>
      </c>
      <c r="G15" s="115" t="s">
        <v>7503</v>
      </c>
      <c r="H15" s="115"/>
      <c r="I15" s="115"/>
      <c r="J15" s="115"/>
      <c r="K15" s="115"/>
      <c r="L15" s="115"/>
      <c r="M15" s="187">
        <v>5466245.0499999998</v>
      </c>
      <c r="N15" s="187">
        <v>0</v>
      </c>
      <c r="O15" s="188">
        <v>5466245.0499999998</v>
      </c>
    </row>
    <row r="16" spans="1:15" ht="51">
      <c r="A16" s="113">
        <v>149</v>
      </c>
      <c r="B16" s="207" t="s">
        <v>7519</v>
      </c>
      <c r="C16" s="90" t="s">
        <v>80</v>
      </c>
      <c r="D16" s="114">
        <v>43622</v>
      </c>
      <c r="E16" s="113">
        <v>2967</v>
      </c>
      <c r="F16" s="113" t="s">
        <v>9264</v>
      </c>
      <c r="G16" s="115" t="s">
        <v>9265</v>
      </c>
      <c r="H16" s="115"/>
      <c r="I16" s="115"/>
      <c r="J16" s="115"/>
      <c r="K16" s="115"/>
      <c r="L16" s="115"/>
      <c r="M16" s="187">
        <v>53751.69</v>
      </c>
      <c r="N16" s="187">
        <v>0</v>
      </c>
      <c r="O16" s="188">
        <v>53751.69</v>
      </c>
    </row>
    <row r="17" spans="1:15" ht="51">
      <c r="A17" s="113" t="s">
        <v>554</v>
      </c>
      <c r="B17" s="207" t="s">
        <v>7519</v>
      </c>
      <c r="C17" s="90" t="s">
        <v>616</v>
      </c>
      <c r="D17" s="114">
        <v>43642</v>
      </c>
      <c r="E17" s="113">
        <v>3356</v>
      </c>
      <c r="F17" s="113" t="s">
        <v>9267</v>
      </c>
      <c r="G17" s="115" t="s">
        <v>9268</v>
      </c>
      <c r="H17" s="115"/>
      <c r="I17" s="115"/>
      <c r="J17" s="115"/>
      <c r="K17" s="115"/>
      <c r="L17" s="115"/>
      <c r="M17" s="187">
        <v>488669.6</v>
      </c>
      <c r="N17" s="187">
        <v>0</v>
      </c>
      <c r="O17" s="188">
        <v>488669.6</v>
      </c>
    </row>
    <row r="18" spans="1:15" ht="51">
      <c r="A18" s="113">
        <v>287</v>
      </c>
      <c r="B18" s="207">
        <v>10</v>
      </c>
      <c r="C18" s="90" t="s">
        <v>126</v>
      </c>
      <c r="D18" s="114">
        <v>43643</v>
      </c>
      <c r="E18" s="113">
        <v>3373</v>
      </c>
      <c r="F18" s="113" t="s">
        <v>9270</v>
      </c>
      <c r="G18" s="115" t="s">
        <v>9271</v>
      </c>
      <c r="H18" s="115"/>
      <c r="I18" s="115"/>
      <c r="J18" s="115"/>
      <c r="K18" s="115"/>
      <c r="L18" s="115"/>
      <c r="M18" s="187">
        <v>18543.48</v>
      </c>
      <c r="N18" s="187">
        <v>0</v>
      </c>
      <c r="O18" s="188">
        <v>18543.48</v>
      </c>
    </row>
    <row r="19" spans="1:15" ht="51">
      <c r="A19" s="113">
        <v>512</v>
      </c>
      <c r="B19" s="207" t="s">
        <v>7519</v>
      </c>
      <c r="C19" s="90" t="s">
        <v>779</v>
      </c>
      <c r="D19" s="114">
        <v>43671</v>
      </c>
      <c r="E19" s="113">
        <v>3985</v>
      </c>
      <c r="F19" s="113" t="s">
        <v>1408</v>
      </c>
      <c r="G19" s="115" t="s">
        <v>12543</v>
      </c>
      <c r="H19" s="115"/>
      <c r="I19" s="115"/>
      <c r="J19" s="115"/>
      <c r="K19" s="115"/>
      <c r="L19" s="115"/>
      <c r="M19" s="187">
        <v>82738.33</v>
      </c>
      <c r="N19" s="187">
        <v>0</v>
      </c>
      <c r="O19" s="188">
        <v>82738.33</v>
      </c>
    </row>
    <row r="20" spans="1:15" ht="51">
      <c r="A20" s="113" t="s">
        <v>554</v>
      </c>
      <c r="B20" s="207" t="s">
        <v>7519</v>
      </c>
      <c r="C20" s="90" t="s">
        <v>616</v>
      </c>
      <c r="D20" s="114">
        <v>43672</v>
      </c>
      <c r="E20" s="113">
        <v>3997</v>
      </c>
      <c r="F20" s="113" t="s">
        <v>12544</v>
      </c>
      <c r="G20" s="115" t="s">
        <v>12545</v>
      </c>
      <c r="H20" s="115"/>
      <c r="I20" s="115"/>
      <c r="J20" s="115"/>
      <c r="K20" s="115"/>
      <c r="L20" s="115"/>
      <c r="M20" s="187">
        <v>2943.37</v>
      </c>
      <c r="N20" s="187">
        <v>0</v>
      </c>
      <c r="O20" s="188">
        <v>2943.37</v>
      </c>
    </row>
    <row r="21" spans="1:15" ht="51">
      <c r="A21" s="113" t="s">
        <v>556</v>
      </c>
      <c r="B21" s="207" t="s">
        <v>7520</v>
      </c>
      <c r="C21" s="90" t="s">
        <v>616</v>
      </c>
      <c r="D21" s="114">
        <v>43677</v>
      </c>
      <c r="E21" s="113">
        <v>4082</v>
      </c>
      <c r="F21" s="113" t="s">
        <v>642</v>
      </c>
      <c r="G21" s="115" t="s">
        <v>12546</v>
      </c>
      <c r="H21" s="115"/>
      <c r="I21" s="115"/>
      <c r="J21" s="115"/>
      <c r="K21" s="115"/>
      <c r="L21" s="115"/>
      <c r="M21" s="187">
        <v>4500</v>
      </c>
      <c r="N21" s="187">
        <v>0</v>
      </c>
      <c r="O21" s="188">
        <v>4500</v>
      </c>
    </row>
    <row r="22" spans="1:15" ht="51">
      <c r="A22" s="113" t="s">
        <v>556</v>
      </c>
      <c r="B22" s="207" t="s">
        <v>7520</v>
      </c>
      <c r="C22" s="90" t="s">
        <v>616</v>
      </c>
      <c r="D22" s="114">
        <v>43482</v>
      </c>
      <c r="E22" s="113">
        <v>239</v>
      </c>
      <c r="F22" s="113" t="s">
        <v>642</v>
      </c>
      <c r="G22" s="115" t="s">
        <v>2356</v>
      </c>
      <c r="H22" s="115"/>
      <c r="I22" s="115"/>
      <c r="J22" s="115"/>
      <c r="K22" s="115"/>
      <c r="L22" s="115"/>
      <c r="M22" s="187">
        <v>0</v>
      </c>
      <c r="N22" s="187">
        <v>0.02</v>
      </c>
      <c r="O22" s="188">
        <v>0.02</v>
      </c>
    </row>
    <row r="23" spans="1:15" ht="51">
      <c r="A23" s="113">
        <v>253</v>
      </c>
      <c r="B23" s="207" t="s">
        <v>7519</v>
      </c>
      <c r="C23" s="90" t="s">
        <v>114</v>
      </c>
      <c r="D23" s="114">
        <v>43490</v>
      </c>
      <c r="E23" s="113">
        <v>308</v>
      </c>
      <c r="F23" s="113" t="s">
        <v>1415</v>
      </c>
      <c r="G23" s="115" t="s">
        <v>2358</v>
      </c>
      <c r="H23" s="115"/>
      <c r="I23" s="115"/>
      <c r="J23" s="115"/>
      <c r="K23" s="115"/>
      <c r="L23" s="115"/>
      <c r="M23" s="187">
        <v>0</v>
      </c>
      <c r="N23" s="187">
        <v>211020.26</v>
      </c>
      <c r="O23" s="188">
        <v>211020.26</v>
      </c>
    </row>
    <row r="24" spans="1:15" ht="51">
      <c r="A24" s="113">
        <v>592</v>
      </c>
      <c r="B24" s="207" t="s">
        <v>7519</v>
      </c>
      <c r="C24" s="90" t="s">
        <v>645</v>
      </c>
      <c r="D24" s="114">
        <v>43493</v>
      </c>
      <c r="E24" s="113">
        <v>327</v>
      </c>
      <c r="F24" s="113" t="s">
        <v>2362</v>
      </c>
      <c r="G24" s="115" t="s">
        <v>2360</v>
      </c>
      <c r="H24" s="115"/>
      <c r="I24" s="115"/>
      <c r="J24" s="115"/>
      <c r="K24" s="115"/>
      <c r="L24" s="115"/>
      <c r="M24" s="187">
        <v>0</v>
      </c>
      <c r="N24" s="187">
        <v>509.44</v>
      </c>
      <c r="O24" s="188">
        <v>509.44</v>
      </c>
    </row>
    <row r="25" spans="1:15" ht="63.75">
      <c r="A25" s="113" t="s">
        <v>556</v>
      </c>
      <c r="B25" s="207" t="s">
        <v>7520</v>
      </c>
      <c r="C25" s="90" t="s">
        <v>616</v>
      </c>
      <c r="D25" s="114">
        <v>43494</v>
      </c>
      <c r="E25" s="113">
        <v>351</v>
      </c>
      <c r="F25" s="113" t="s">
        <v>642</v>
      </c>
      <c r="G25" s="115" t="s">
        <v>2361</v>
      </c>
      <c r="H25" s="115"/>
      <c r="I25" s="115"/>
      <c r="J25" s="115"/>
      <c r="K25" s="115"/>
      <c r="L25" s="115"/>
      <c r="M25" s="187">
        <v>0</v>
      </c>
      <c r="N25" s="187">
        <v>82738.33</v>
      </c>
      <c r="O25" s="188">
        <v>82738.33</v>
      </c>
    </row>
    <row r="26" spans="1:15" ht="63.75">
      <c r="A26" s="113" t="s">
        <v>556</v>
      </c>
      <c r="B26" s="207" t="s">
        <v>7520</v>
      </c>
      <c r="C26" s="90" t="s">
        <v>616</v>
      </c>
      <c r="D26" s="114">
        <v>43524</v>
      </c>
      <c r="E26" s="113">
        <v>1130</v>
      </c>
      <c r="F26" s="113" t="s">
        <v>642</v>
      </c>
      <c r="G26" s="115" t="s">
        <v>3578</v>
      </c>
      <c r="H26" s="115"/>
      <c r="I26" s="115"/>
      <c r="J26" s="115"/>
      <c r="K26" s="115"/>
      <c r="L26" s="115"/>
      <c r="M26" s="187">
        <v>0</v>
      </c>
      <c r="N26" s="187">
        <v>82738.33</v>
      </c>
      <c r="O26" s="188">
        <v>82738.33</v>
      </c>
    </row>
    <row r="27" spans="1:15" ht="51">
      <c r="A27" s="113">
        <v>253</v>
      </c>
      <c r="B27" s="207" t="s">
        <v>7519</v>
      </c>
      <c r="C27" s="90" t="s">
        <v>114</v>
      </c>
      <c r="D27" s="114">
        <v>43560</v>
      </c>
      <c r="E27" s="113">
        <v>1803</v>
      </c>
      <c r="F27" s="113" t="s">
        <v>5762</v>
      </c>
      <c r="G27" s="115" t="s">
        <v>5751</v>
      </c>
      <c r="H27" s="115"/>
      <c r="I27" s="115"/>
      <c r="J27" s="115"/>
      <c r="K27" s="115"/>
      <c r="L27" s="115"/>
      <c r="M27" s="187">
        <v>0</v>
      </c>
      <c r="N27" s="187">
        <v>386037.08</v>
      </c>
      <c r="O27" s="188">
        <v>386037.08</v>
      </c>
    </row>
    <row r="28" spans="1:15" ht="38.25">
      <c r="A28" s="113" t="s">
        <v>556</v>
      </c>
      <c r="B28" s="207" t="s">
        <v>7520</v>
      </c>
      <c r="C28" s="90" t="s">
        <v>616</v>
      </c>
      <c r="D28" s="114">
        <v>43560</v>
      </c>
      <c r="E28" s="113">
        <v>1805</v>
      </c>
      <c r="F28" s="113" t="s">
        <v>642</v>
      </c>
      <c r="G28" s="115" t="s">
        <v>5753</v>
      </c>
      <c r="H28" s="115"/>
      <c r="I28" s="115"/>
      <c r="J28" s="115"/>
      <c r="K28" s="115"/>
      <c r="L28" s="115"/>
      <c r="M28" s="187">
        <v>0</v>
      </c>
      <c r="N28" s="187">
        <v>1695.59</v>
      </c>
      <c r="O28" s="188">
        <v>1695.59</v>
      </c>
    </row>
    <row r="29" spans="1:15" ht="51">
      <c r="A29" s="113" t="s">
        <v>556</v>
      </c>
      <c r="B29" s="207" t="s">
        <v>7520</v>
      </c>
      <c r="C29" s="90" t="s">
        <v>616</v>
      </c>
      <c r="D29" s="114">
        <v>43560</v>
      </c>
      <c r="E29" s="113">
        <v>1806</v>
      </c>
      <c r="F29" s="113" t="s">
        <v>642</v>
      </c>
      <c r="G29" s="115" t="s">
        <v>5755</v>
      </c>
      <c r="H29" s="115"/>
      <c r="I29" s="115"/>
      <c r="J29" s="115"/>
      <c r="K29" s="115"/>
      <c r="L29" s="115"/>
      <c r="M29" s="187">
        <v>0</v>
      </c>
      <c r="N29" s="187">
        <v>0.09</v>
      </c>
      <c r="O29" s="188">
        <v>0.09</v>
      </c>
    </row>
    <row r="30" spans="1:15" ht="51">
      <c r="A30" s="113">
        <v>293</v>
      </c>
      <c r="B30" s="207" t="s">
        <v>7521</v>
      </c>
      <c r="C30" s="90" t="s">
        <v>131</v>
      </c>
      <c r="D30" s="114">
        <v>43570</v>
      </c>
      <c r="E30" s="113">
        <v>1920</v>
      </c>
      <c r="F30" s="113" t="s">
        <v>5763</v>
      </c>
      <c r="G30" s="115" t="s">
        <v>5756</v>
      </c>
      <c r="H30" s="115"/>
      <c r="I30" s="115"/>
      <c r="J30" s="115"/>
      <c r="K30" s="115"/>
      <c r="L30" s="115"/>
      <c r="M30" s="187">
        <v>0</v>
      </c>
      <c r="N30" s="187">
        <v>3006.98</v>
      </c>
      <c r="O30" s="188">
        <v>3006.98</v>
      </c>
    </row>
    <row r="31" spans="1:15" ht="51">
      <c r="A31" s="113">
        <v>573</v>
      </c>
      <c r="B31" s="207" t="s">
        <v>7519</v>
      </c>
      <c r="C31" s="90" t="s">
        <v>178</v>
      </c>
      <c r="D31" s="114">
        <v>43570</v>
      </c>
      <c r="E31" s="113">
        <v>1923</v>
      </c>
      <c r="F31" s="113" t="s">
        <v>5764</v>
      </c>
      <c r="G31" s="115" t="s">
        <v>5757</v>
      </c>
      <c r="H31" s="115"/>
      <c r="I31" s="115"/>
      <c r="J31" s="115"/>
      <c r="K31" s="115"/>
      <c r="L31" s="115"/>
      <c r="M31" s="187">
        <v>0</v>
      </c>
      <c r="N31" s="187">
        <v>945.24</v>
      </c>
      <c r="O31" s="188">
        <v>945.24</v>
      </c>
    </row>
    <row r="32" spans="1:15" ht="51">
      <c r="A32" s="113">
        <v>222</v>
      </c>
      <c r="B32" s="207" t="s">
        <v>7519</v>
      </c>
      <c r="C32" s="90" t="s">
        <v>103</v>
      </c>
      <c r="D32" s="114">
        <v>43573</v>
      </c>
      <c r="E32" s="113">
        <v>2016</v>
      </c>
      <c r="F32" s="113" t="s">
        <v>5765</v>
      </c>
      <c r="G32" s="115" t="s">
        <v>5758</v>
      </c>
      <c r="H32" s="115"/>
      <c r="I32" s="115"/>
      <c r="J32" s="115"/>
      <c r="K32" s="115"/>
      <c r="L32" s="115"/>
      <c r="M32" s="187">
        <v>0</v>
      </c>
      <c r="N32" s="187">
        <v>59.14</v>
      </c>
      <c r="O32" s="188">
        <v>59.14</v>
      </c>
    </row>
    <row r="33" spans="1:15" ht="51">
      <c r="A33" s="113">
        <v>580</v>
      </c>
      <c r="B33" s="207" t="s">
        <v>7519</v>
      </c>
      <c r="C33" s="90" t="s">
        <v>180</v>
      </c>
      <c r="D33" s="114">
        <v>43573</v>
      </c>
      <c r="E33" s="113">
        <v>2017</v>
      </c>
      <c r="F33" s="113" t="s">
        <v>5766</v>
      </c>
      <c r="G33" s="115" t="s">
        <v>5759</v>
      </c>
      <c r="H33" s="115"/>
      <c r="I33" s="115"/>
      <c r="J33" s="115"/>
      <c r="K33" s="115"/>
      <c r="L33" s="115"/>
      <c r="M33" s="187">
        <v>0</v>
      </c>
      <c r="N33" s="187">
        <v>2428.14</v>
      </c>
      <c r="O33" s="188">
        <v>2428.14</v>
      </c>
    </row>
    <row r="34" spans="1:15" ht="51">
      <c r="A34" s="113" t="s">
        <v>556</v>
      </c>
      <c r="B34" s="207" t="s">
        <v>7520</v>
      </c>
      <c r="C34" s="90" t="s">
        <v>616</v>
      </c>
      <c r="D34" s="114">
        <v>43578</v>
      </c>
      <c r="E34" s="113">
        <v>2071</v>
      </c>
      <c r="F34" s="113" t="s">
        <v>642</v>
      </c>
      <c r="G34" s="115" t="s">
        <v>5760</v>
      </c>
      <c r="H34" s="115"/>
      <c r="I34" s="115"/>
      <c r="J34" s="115"/>
      <c r="K34" s="115"/>
      <c r="L34" s="115"/>
      <c r="M34" s="187">
        <v>0</v>
      </c>
      <c r="N34" s="187">
        <v>82738.33</v>
      </c>
      <c r="O34" s="188">
        <v>82738.33</v>
      </c>
    </row>
    <row r="35" spans="1:15" ht="51">
      <c r="A35" s="113">
        <v>373</v>
      </c>
      <c r="B35" s="207" t="s">
        <v>7520</v>
      </c>
      <c r="C35" s="90" t="s">
        <v>636</v>
      </c>
      <c r="D35" s="114">
        <v>43584</v>
      </c>
      <c r="E35" s="113">
        <v>2157</v>
      </c>
      <c r="F35" s="113" t="s">
        <v>5767</v>
      </c>
      <c r="G35" s="115" t="s">
        <v>5761</v>
      </c>
      <c r="H35" s="115"/>
      <c r="I35" s="115"/>
      <c r="J35" s="115"/>
      <c r="K35" s="115"/>
      <c r="L35" s="115"/>
      <c r="M35" s="187">
        <v>0</v>
      </c>
      <c r="N35" s="187">
        <v>6048.1</v>
      </c>
      <c r="O35" s="188">
        <v>6048.1</v>
      </c>
    </row>
    <row r="36" spans="1:15" ht="51">
      <c r="A36" s="113">
        <v>291</v>
      </c>
      <c r="B36" s="207" t="s">
        <v>7519</v>
      </c>
      <c r="C36" s="90" t="s">
        <v>129</v>
      </c>
      <c r="D36" s="114">
        <v>43595</v>
      </c>
      <c r="E36" s="113">
        <v>2402</v>
      </c>
      <c r="F36" s="113" t="s">
        <v>7505</v>
      </c>
      <c r="G36" s="115" t="s">
        <v>7499</v>
      </c>
      <c r="H36" s="115"/>
      <c r="I36" s="115"/>
      <c r="J36" s="115"/>
      <c r="K36" s="115"/>
      <c r="L36" s="115"/>
      <c r="M36" s="187">
        <v>0</v>
      </c>
      <c r="N36" s="187">
        <v>22986.1</v>
      </c>
      <c r="O36" s="188">
        <v>22986.1</v>
      </c>
    </row>
    <row r="37" spans="1:15" ht="51">
      <c r="A37" s="113">
        <v>291</v>
      </c>
      <c r="B37" s="207" t="s">
        <v>7522</v>
      </c>
      <c r="C37" s="90" t="s">
        <v>129</v>
      </c>
      <c r="D37" s="114">
        <v>43598</v>
      </c>
      <c r="E37" s="113">
        <v>2413</v>
      </c>
      <c r="F37" s="113" t="s">
        <v>7506</v>
      </c>
      <c r="G37" s="115" t="s">
        <v>7500</v>
      </c>
      <c r="H37" s="115"/>
      <c r="I37" s="115"/>
      <c r="J37" s="115"/>
      <c r="K37" s="115"/>
      <c r="L37" s="115"/>
      <c r="M37" s="187">
        <v>0</v>
      </c>
      <c r="N37" s="187">
        <v>9000000</v>
      </c>
      <c r="O37" s="188">
        <v>9000000</v>
      </c>
    </row>
    <row r="38" spans="1:15" ht="63.75">
      <c r="A38" s="113" t="s">
        <v>556</v>
      </c>
      <c r="B38" s="207" t="s">
        <v>7520</v>
      </c>
      <c r="C38" s="90" t="s">
        <v>616</v>
      </c>
      <c r="D38" s="114">
        <v>43600</v>
      </c>
      <c r="E38" s="113">
        <v>2485</v>
      </c>
      <c r="F38" s="113" t="s">
        <v>642</v>
      </c>
      <c r="G38" s="115" t="s">
        <v>7501</v>
      </c>
      <c r="H38" s="115"/>
      <c r="I38" s="115"/>
      <c r="J38" s="115"/>
      <c r="K38" s="115"/>
      <c r="L38" s="115"/>
      <c r="M38" s="187">
        <v>0</v>
      </c>
      <c r="N38" s="187">
        <v>82738.33</v>
      </c>
      <c r="O38" s="188">
        <v>82738.33</v>
      </c>
    </row>
    <row r="39" spans="1:15" ht="51">
      <c r="A39" s="113">
        <v>222</v>
      </c>
      <c r="B39" s="207" t="s">
        <v>7519</v>
      </c>
      <c r="C39" s="90" t="s">
        <v>103</v>
      </c>
      <c r="D39" s="114">
        <v>43601</v>
      </c>
      <c r="E39" s="113">
        <v>2503</v>
      </c>
      <c r="F39" s="113" t="s">
        <v>5765</v>
      </c>
      <c r="G39" s="115" t="s">
        <v>7502</v>
      </c>
      <c r="H39" s="115"/>
      <c r="I39" s="115"/>
      <c r="J39" s="115"/>
      <c r="K39" s="115"/>
      <c r="L39" s="115"/>
      <c r="M39" s="187">
        <v>0</v>
      </c>
      <c r="N39" s="187">
        <v>59.14</v>
      </c>
      <c r="O39" s="188">
        <v>59.14</v>
      </c>
    </row>
    <row r="40" spans="1:15" ht="51">
      <c r="A40" s="113">
        <v>580</v>
      </c>
      <c r="B40" s="207" t="s">
        <v>7519</v>
      </c>
      <c r="C40" s="90" t="s">
        <v>180</v>
      </c>
      <c r="D40" s="114">
        <v>43605</v>
      </c>
      <c r="E40" s="113">
        <v>2563</v>
      </c>
      <c r="F40" s="113" t="s">
        <v>5766</v>
      </c>
      <c r="G40" s="115" t="s">
        <v>7504</v>
      </c>
      <c r="H40" s="115"/>
      <c r="I40" s="115"/>
      <c r="J40" s="115"/>
      <c r="K40" s="115"/>
      <c r="L40" s="115"/>
      <c r="M40" s="187">
        <v>0</v>
      </c>
      <c r="N40" s="187">
        <v>1563.28</v>
      </c>
      <c r="O40" s="188">
        <v>1563.28</v>
      </c>
    </row>
    <row r="41" spans="1:15" ht="63.75">
      <c r="A41" s="113">
        <v>572</v>
      </c>
      <c r="B41" s="207" t="s">
        <v>7519</v>
      </c>
      <c r="C41" s="90" t="s">
        <v>177</v>
      </c>
      <c r="D41" s="114">
        <v>43619</v>
      </c>
      <c r="E41" s="113">
        <v>2879</v>
      </c>
      <c r="F41" s="113" t="s">
        <v>9272</v>
      </c>
      <c r="G41" s="115" t="s">
        <v>9273</v>
      </c>
      <c r="H41" s="115"/>
      <c r="I41" s="115"/>
      <c r="J41" s="115"/>
      <c r="K41" s="115"/>
      <c r="L41" s="115"/>
      <c r="M41" s="187">
        <v>0</v>
      </c>
      <c r="N41" s="187">
        <v>99.88</v>
      </c>
      <c r="O41" s="188">
        <v>99.88</v>
      </c>
    </row>
    <row r="42" spans="1:15" ht="51">
      <c r="A42" s="113">
        <v>253</v>
      </c>
      <c r="B42" s="207" t="s">
        <v>7519</v>
      </c>
      <c r="C42" s="90" t="s">
        <v>114</v>
      </c>
      <c r="D42" s="114">
        <v>43620</v>
      </c>
      <c r="E42" s="113">
        <v>2901</v>
      </c>
      <c r="F42" s="113" t="s">
        <v>1415</v>
      </c>
      <c r="G42" s="115" t="s">
        <v>9274</v>
      </c>
      <c r="H42" s="115"/>
      <c r="I42" s="115"/>
      <c r="J42" s="115"/>
      <c r="K42" s="115"/>
      <c r="L42" s="115"/>
      <c r="M42" s="187">
        <v>0</v>
      </c>
      <c r="N42" s="187">
        <v>7000000</v>
      </c>
      <c r="O42" s="188">
        <v>7000000</v>
      </c>
    </row>
    <row r="43" spans="1:15" ht="51">
      <c r="A43" s="113">
        <v>387</v>
      </c>
      <c r="B43" s="207" t="s">
        <v>7519</v>
      </c>
      <c r="C43" s="90" t="s">
        <v>9263</v>
      </c>
      <c r="D43" s="114">
        <v>43622</v>
      </c>
      <c r="E43" s="113">
        <v>2967</v>
      </c>
      <c r="F43" s="113" t="s">
        <v>9275</v>
      </c>
      <c r="G43" s="115" t="s">
        <v>9265</v>
      </c>
      <c r="H43" s="115"/>
      <c r="I43" s="115"/>
      <c r="J43" s="115"/>
      <c r="K43" s="115"/>
      <c r="L43" s="115"/>
      <c r="M43" s="187">
        <v>0</v>
      </c>
      <c r="N43" s="187">
        <v>53751.69</v>
      </c>
      <c r="O43" s="188">
        <v>53751.69</v>
      </c>
    </row>
    <row r="44" spans="1:15" ht="51">
      <c r="A44" s="113">
        <v>222</v>
      </c>
      <c r="B44" s="207" t="s">
        <v>7519</v>
      </c>
      <c r="C44" s="90" t="s">
        <v>103</v>
      </c>
      <c r="D44" s="114">
        <v>43627</v>
      </c>
      <c r="E44" s="113">
        <v>3108</v>
      </c>
      <c r="F44" s="113" t="s">
        <v>5765</v>
      </c>
      <c r="G44" s="115" t="s">
        <v>9276</v>
      </c>
      <c r="H44" s="115"/>
      <c r="I44" s="115"/>
      <c r="J44" s="115"/>
      <c r="K44" s="115"/>
      <c r="L44" s="115"/>
      <c r="M44" s="187">
        <v>0</v>
      </c>
      <c r="N44" s="187">
        <v>411.63</v>
      </c>
      <c r="O44" s="188">
        <v>411.63</v>
      </c>
    </row>
    <row r="45" spans="1:15" ht="51">
      <c r="A45" s="113">
        <v>253</v>
      </c>
      <c r="B45" s="207" t="s">
        <v>7519</v>
      </c>
      <c r="C45" s="90" t="s">
        <v>114</v>
      </c>
      <c r="D45" s="114">
        <v>43633</v>
      </c>
      <c r="E45" s="113">
        <v>3255</v>
      </c>
      <c r="F45" s="113" t="s">
        <v>9277</v>
      </c>
      <c r="G45" s="115" t="s">
        <v>9266</v>
      </c>
      <c r="H45" s="115"/>
      <c r="I45" s="115"/>
      <c r="J45" s="115"/>
      <c r="K45" s="115"/>
      <c r="L45" s="115"/>
      <c r="M45" s="187">
        <v>0</v>
      </c>
      <c r="N45" s="187">
        <v>8000090</v>
      </c>
      <c r="O45" s="188">
        <v>8000090</v>
      </c>
    </row>
    <row r="46" spans="1:15" ht="51">
      <c r="A46" s="113">
        <v>291</v>
      </c>
      <c r="B46" s="207" t="s">
        <v>9278</v>
      </c>
      <c r="C46" s="90" t="s">
        <v>129</v>
      </c>
      <c r="D46" s="114">
        <v>43642</v>
      </c>
      <c r="E46" s="113">
        <v>3356</v>
      </c>
      <c r="F46" s="113" t="s">
        <v>9279</v>
      </c>
      <c r="G46" s="115" t="s">
        <v>9268</v>
      </c>
      <c r="H46" s="115"/>
      <c r="I46" s="115"/>
      <c r="J46" s="115"/>
      <c r="K46" s="115"/>
      <c r="L46" s="115"/>
      <c r="M46" s="187">
        <v>0</v>
      </c>
      <c r="N46" s="187">
        <v>488669.6</v>
      </c>
      <c r="O46" s="188">
        <v>488669.6</v>
      </c>
    </row>
    <row r="47" spans="1:15" ht="51">
      <c r="A47" s="113">
        <v>234</v>
      </c>
      <c r="B47" s="207" t="s">
        <v>7519</v>
      </c>
      <c r="C47" s="90" t="s">
        <v>644</v>
      </c>
      <c r="D47" s="114">
        <v>43643</v>
      </c>
      <c r="E47" s="113">
        <v>3370</v>
      </c>
      <c r="F47" s="113" t="s">
        <v>9280</v>
      </c>
      <c r="G47" s="115" t="s">
        <v>9281</v>
      </c>
      <c r="H47" s="115"/>
      <c r="I47" s="115"/>
      <c r="J47" s="115"/>
      <c r="K47" s="115"/>
      <c r="L47" s="115"/>
      <c r="M47" s="187">
        <v>0</v>
      </c>
      <c r="N47" s="187">
        <v>179.06</v>
      </c>
      <c r="O47" s="188">
        <v>179.06</v>
      </c>
    </row>
    <row r="48" spans="1:15" ht="63.75">
      <c r="A48" s="113" t="s">
        <v>556</v>
      </c>
      <c r="B48" s="207" t="s">
        <v>7520</v>
      </c>
      <c r="C48" s="90" t="s">
        <v>616</v>
      </c>
      <c r="D48" s="114">
        <v>43643</v>
      </c>
      <c r="E48" s="113">
        <v>3372</v>
      </c>
      <c r="F48" s="113" t="s">
        <v>642</v>
      </c>
      <c r="G48" s="115" t="s">
        <v>9269</v>
      </c>
      <c r="H48" s="115"/>
      <c r="I48" s="115"/>
      <c r="J48" s="115"/>
      <c r="K48" s="115"/>
      <c r="L48" s="115"/>
      <c r="M48" s="187">
        <v>0</v>
      </c>
      <c r="N48" s="187">
        <v>82738.33</v>
      </c>
      <c r="O48" s="188">
        <v>82738.33</v>
      </c>
    </row>
    <row r="49" spans="1:15" ht="51">
      <c r="A49" s="113" t="s">
        <v>556</v>
      </c>
      <c r="B49" s="207" t="s">
        <v>7520</v>
      </c>
      <c r="C49" s="90" t="s">
        <v>616</v>
      </c>
      <c r="D49" s="114">
        <v>43643</v>
      </c>
      <c r="E49" s="113">
        <v>3373</v>
      </c>
      <c r="F49" s="113" t="s">
        <v>642</v>
      </c>
      <c r="G49" s="115" t="s">
        <v>9271</v>
      </c>
      <c r="H49" s="115"/>
      <c r="I49" s="115"/>
      <c r="J49" s="115"/>
      <c r="K49" s="115"/>
      <c r="L49" s="115"/>
      <c r="M49" s="187">
        <v>0</v>
      </c>
      <c r="N49" s="187">
        <v>18543.48</v>
      </c>
      <c r="O49" s="188">
        <v>18543.48</v>
      </c>
    </row>
    <row r="50" spans="1:15" ht="51">
      <c r="A50" s="113" t="s">
        <v>556</v>
      </c>
      <c r="B50" s="207" t="s">
        <v>7520</v>
      </c>
      <c r="C50" s="90" t="s">
        <v>616</v>
      </c>
      <c r="D50" s="114">
        <v>43671</v>
      </c>
      <c r="E50" s="113">
        <v>3985</v>
      </c>
      <c r="F50" s="113" t="s">
        <v>642</v>
      </c>
      <c r="G50" s="115" t="s">
        <v>12543</v>
      </c>
      <c r="H50" s="115"/>
      <c r="I50" s="115"/>
      <c r="J50" s="115"/>
      <c r="K50" s="115"/>
      <c r="L50" s="115"/>
      <c r="M50" s="187">
        <v>0</v>
      </c>
      <c r="N50" s="187">
        <v>82738.33</v>
      </c>
      <c r="O50" s="188">
        <v>82738.33</v>
      </c>
    </row>
    <row r="51" spans="1:15" ht="51">
      <c r="A51" s="113">
        <v>580</v>
      </c>
      <c r="B51" s="207" t="s">
        <v>7519</v>
      </c>
      <c r="C51" s="90" t="s">
        <v>180</v>
      </c>
      <c r="D51" s="114">
        <v>43672</v>
      </c>
      <c r="E51" s="113">
        <v>3997</v>
      </c>
      <c r="F51" s="113" t="s">
        <v>5766</v>
      </c>
      <c r="G51" s="115" t="s">
        <v>12545</v>
      </c>
      <c r="H51" s="115"/>
      <c r="I51" s="115"/>
      <c r="J51" s="115"/>
      <c r="K51" s="115"/>
      <c r="L51" s="115"/>
      <c r="M51" s="187">
        <v>0</v>
      </c>
      <c r="N51" s="187">
        <v>2943.37</v>
      </c>
      <c r="O51" s="188">
        <v>2943.37</v>
      </c>
    </row>
    <row r="52" spans="1:15" ht="51">
      <c r="A52" s="113">
        <v>670</v>
      </c>
      <c r="B52" s="207">
        <v>14</v>
      </c>
      <c r="C52" s="90" t="s">
        <v>190</v>
      </c>
      <c r="D52" s="114">
        <v>43677</v>
      </c>
      <c r="E52" s="113">
        <v>4082</v>
      </c>
      <c r="F52" s="113" t="s">
        <v>12547</v>
      </c>
      <c r="G52" s="115" t="s">
        <v>12546</v>
      </c>
      <c r="H52" s="115"/>
      <c r="I52" s="115"/>
      <c r="J52" s="115"/>
      <c r="K52" s="115"/>
      <c r="L52" s="115"/>
      <c r="M52" s="187">
        <v>0</v>
      </c>
      <c r="N52" s="187">
        <v>4500</v>
      </c>
      <c r="O52" s="188">
        <v>4500</v>
      </c>
    </row>
    <row r="53" spans="1:15" ht="51">
      <c r="A53" s="113">
        <v>46</v>
      </c>
      <c r="B53" s="207" t="s">
        <v>7520</v>
      </c>
      <c r="C53" s="90" t="s">
        <v>48</v>
      </c>
      <c r="D53" s="114">
        <v>43480</v>
      </c>
      <c r="E53" s="113">
        <v>141</v>
      </c>
      <c r="F53" s="113" t="s">
        <v>1416</v>
      </c>
      <c r="G53" s="115" t="s">
        <v>2363</v>
      </c>
      <c r="H53" s="115"/>
      <c r="I53" s="115"/>
      <c r="J53" s="115"/>
      <c r="K53" s="115"/>
      <c r="L53" s="115"/>
      <c r="M53" s="187">
        <v>848022</v>
      </c>
      <c r="N53" s="187">
        <v>0</v>
      </c>
      <c r="O53" s="188">
        <v>848022</v>
      </c>
    </row>
    <row r="54" spans="1:15" ht="51">
      <c r="A54" s="113" t="s">
        <v>556</v>
      </c>
      <c r="B54" s="207" t="s">
        <v>7520</v>
      </c>
      <c r="C54" s="90" t="s">
        <v>616</v>
      </c>
      <c r="D54" s="114">
        <v>43494</v>
      </c>
      <c r="E54" s="113">
        <v>359</v>
      </c>
      <c r="F54" s="113" t="s">
        <v>642</v>
      </c>
      <c r="G54" s="115" t="s">
        <v>2364</v>
      </c>
      <c r="H54" s="115"/>
      <c r="I54" s="115"/>
      <c r="J54" s="115"/>
      <c r="K54" s="115"/>
      <c r="L54" s="115"/>
      <c r="M54" s="187">
        <v>3610687.53</v>
      </c>
      <c r="N54" s="187">
        <v>0</v>
      </c>
      <c r="O54" s="188">
        <v>3610687.53</v>
      </c>
    </row>
    <row r="55" spans="1:15" ht="51">
      <c r="A55" s="113" t="s">
        <v>556</v>
      </c>
      <c r="B55" s="207" t="s">
        <v>7520</v>
      </c>
      <c r="C55" s="90" t="s">
        <v>616</v>
      </c>
      <c r="D55" s="114">
        <v>43501</v>
      </c>
      <c r="E55" s="113">
        <v>543</v>
      </c>
      <c r="F55" s="113" t="s">
        <v>642</v>
      </c>
      <c r="G55" s="115" t="s">
        <v>3574</v>
      </c>
      <c r="H55" s="115"/>
      <c r="I55" s="115"/>
      <c r="J55" s="115"/>
      <c r="K55" s="115"/>
      <c r="L55" s="115"/>
      <c r="M55" s="187">
        <v>1805343.73</v>
      </c>
      <c r="N55" s="187">
        <v>0</v>
      </c>
      <c r="O55" s="188">
        <v>1805343.73</v>
      </c>
    </row>
    <row r="56" spans="1:15" ht="51">
      <c r="A56" s="113" t="s">
        <v>556</v>
      </c>
      <c r="B56" s="207" t="s">
        <v>7520</v>
      </c>
      <c r="C56" s="90" t="s">
        <v>616</v>
      </c>
      <c r="D56" s="114">
        <v>43516</v>
      </c>
      <c r="E56" s="113">
        <v>895</v>
      </c>
      <c r="F56" s="113" t="s">
        <v>642</v>
      </c>
      <c r="G56" s="115" t="s">
        <v>3575</v>
      </c>
      <c r="H56" s="115"/>
      <c r="I56" s="115"/>
      <c r="J56" s="115"/>
      <c r="K56" s="115"/>
      <c r="L56" s="115"/>
      <c r="M56" s="187">
        <v>1821783.99</v>
      </c>
      <c r="N56" s="187">
        <v>0</v>
      </c>
      <c r="O56" s="188">
        <v>1821783.99</v>
      </c>
    </row>
    <row r="57" spans="1:15" ht="51">
      <c r="A57" s="113" t="s">
        <v>556</v>
      </c>
      <c r="B57" s="207" t="s">
        <v>7520</v>
      </c>
      <c r="C57" s="90" t="s">
        <v>616</v>
      </c>
      <c r="D57" s="114">
        <v>43545</v>
      </c>
      <c r="E57" s="113">
        <v>1472</v>
      </c>
      <c r="F57" s="113" t="s">
        <v>642</v>
      </c>
      <c r="G57" s="115" t="s">
        <v>4638</v>
      </c>
      <c r="H57" s="115"/>
      <c r="I57" s="115"/>
      <c r="J57" s="115"/>
      <c r="K57" s="115"/>
      <c r="L57" s="115"/>
      <c r="M57" s="187">
        <v>2708015.6</v>
      </c>
      <c r="N57" s="187">
        <v>0</v>
      </c>
      <c r="O57" s="188">
        <v>2708015.6</v>
      </c>
    </row>
    <row r="58" spans="1:15" ht="51">
      <c r="A58" s="113" t="s">
        <v>556</v>
      </c>
      <c r="B58" s="207" t="s">
        <v>7520</v>
      </c>
      <c r="C58" s="90" t="s">
        <v>616</v>
      </c>
      <c r="D58" s="114">
        <v>43545</v>
      </c>
      <c r="E58" s="113">
        <v>1474</v>
      </c>
      <c r="F58" s="113" t="s">
        <v>642</v>
      </c>
      <c r="G58" s="115" t="s">
        <v>4640</v>
      </c>
      <c r="H58" s="115"/>
      <c r="I58" s="115"/>
      <c r="J58" s="115"/>
      <c r="K58" s="115"/>
      <c r="L58" s="115"/>
      <c r="M58" s="187">
        <v>9929390.5199999996</v>
      </c>
      <c r="N58" s="187">
        <v>0</v>
      </c>
      <c r="O58" s="188">
        <v>9929390.5199999996</v>
      </c>
    </row>
    <row r="59" spans="1:15" ht="51">
      <c r="A59" s="113">
        <v>10</v>
      </c>
      <c r="B59" s="207" t="s">
        <v>7519</v>
      </c>
      <c r="C59" s="90" t="s">
        <v>41</v>
      </c>
      <c r="D59" s="114">
        <v>43556</v>
      </c>
      <c r="E59" s="113">
        <v>1740</v>
      </c>
      <c r="F59" s="113" t="s">
        <v>5768</v>
      </c>
      <c r="G59" s="115" t="s">
        <v>5769</v>
      </c>
      <c r="H59" s="115"/>
      <c r="I59" s="115"/>
      <c r="J59" s="115"/>
      <c r="K59" s="115"/>
      <c r="L59" s="115"/>
      <c r="M59" s="187">
        <v>355511.54</v>
      </c>
      <c r="N59" s="187">
        <v>0</v>
      </c>
      <c r="O59" s="188">
        <v>355511.54</v>
      </c>
    </row>
    <row r="60" spans="1:15" ht="51">
      <c r="A60" s="113">
        <v>46</v>
      </c>
      <c r="B60" s="207" t="s">
        <v>7520</v>
      </c>
      <c r="C60" s="90" t="s">
        <v>48</v>
      </c>
      <c r="D60" s="114">
        <v>43565</v>
      </c>
      <c r="E60" s="113">
        <v>1873</v>
      </c>
      <c r="F60" s="113" t="s">
        <v>5770</v>
      </c>
      <c r="G60" s="115" t="s">
        <v>5771</v>
      </c>
      <c r="H60" s="115"/>
      <c r="I60" s="115"/>
      <c r="J60" s="115"/>
      <c r="K60" s="115"/>
      <c r="L60" s="115"/>
      <c r="M60" s="187">
        <v>4287670.7699999996</v>
      </c>
      <c r="N60" s="187">
        <v>0</v>
      </c>
      <c r="O60" s="188">
        <v>4287670.7699999996</v>
      </c>
    </row>
    <row r="61" spans="1:15" ht="51">
      <c r="A61" s="113">
        <v>81</v>
      </c>
      <c r="B61" s="207" t="s">
        <v>7523</v>
      </c>
      <c r="C61" s="90" t="s">
        <v>55</v>
      </c>
      <c r="D61" s="114">
        <v>43580</v>
      </c>
      <c r="E61" s="113">
        <v>2092</v>
      </c>
      <c r="F61" s="113" t="s">
        <v>5772</v>
      </c>
      <c r="G61" s="115" t="s">
        <v>5773</v>
      </c>
      <c r="H61" s="115"/>
      <c r="I61" s="115"/>
      <c r="J61" s="115"/>
      <c r="K61" s="115"/>
      <c r="L61" s="115"/>
      <c r="M61" s="187">
        <v>72396.600000000006</v>
      </c>
      <c r="N61" s="187">
        <v>0</v>
      </c>
      <c r="O61" s="188">
        <v>72396.600000000006</v>
      </c>
    </row>
    <row r="62" spans="1:15" ht="51">
      <c r="A62" s="113" t="s">
        <v>556</v>
      </c>
      <c r="B62" s="207" t="s">
        <v>7520</v>
      </c>
      <c r="C62" s="90" t="s">
        <v>616</v>
      </c>
      <c r="D62" s="114">
        <v>43588</v>
      </c>
      <c r="E62" s="113">
        <v>2230</v>
      </c>
      <c r="F62" s="113" t="s">
        <v>642</v>
      </c>
      <c r="G62" s="115" t="s">
        <v>7507</v>
      </c>
      <c r="H62" s="115"/>
      <c r="I62" s="115"/>
      <c r="J62" s="115"/>
      <c r="K62" s="115"/>
      <c r="L62" s="115"/>
      <c r="M62" s="187">
        <v>1413001.88</v>
      </c>
      <c r="N62" s="187">
        <v>0</v>
      </c>
      <c r="O62" s="188">
        <v>1413001.88</v>
      </c>
    </row>
    <row r="63" spans="1:15" ht="51">
      <c r="A63" s="113" t="s">
        <v>556</v>
      </c>
      <c r="B63" s="207" t="s">
        <v>7520</v>
      </c>
      <c r="C63" s="90" t="s">
        <v>616</v>
      </c>
      <c r="D63" s="114">
        <v>43588</v>
      </c>
      <c r="E63" s="113">
        <v>2232</v>
      </c>
      <c r="F63" s="113" t="s">
        <v>642</v>
      </c>
      <c r="G63" s="115" t="s">
        <v>7507</v>
      </c>
      <c r="H63" s="115"/>
      <c r="I63" s="115"/>
      <c r="J63" s="115"/>
      <c r="K63" s="115"/>
      <c r="L63" s="115"/>
      <c r="M63" s="187">
        <v>3885755.14</v>
      </c>
      <c r="N63" s="187">
        <v>0</v>
      </c>
      <c r="O63" s="188">
        <v>3885755.14</v>
      </c>
    </row>
    <row r="64" spans="1:15" ht="51">
      <c r="A64" s="113" t="s">
        <v>556</v>
      </c>
      <c r="B64" s="207" t="s">
        <v>7520</v>
      </c>
      <c r="C64" s="90" t="s">
        <v>616</v>
      </c>
      <c r="D64" s="114">
        <v>43588</v>
      </c>
      <c r="E64" s="113">
        <v>2234</v>
      </c>
      <c r="F64" s="113" t="s">
        <v>642</v>
      </c>
      <c r="G64" s="115" t="s">
        <v>7507</v>
      </c>
      <c r="H64" s="115"/>
      <c r="I64" s="115"/>
      <c r="J64" s="115"/>
      <c r="K64" s="115"/>
      <c r="L64" s="115"/>
      <c r="M64" s="187">
        <v>706500.97</v>
      </c>
      <c r="N64" s="187">
        <v>0</v>
      </c>
      <c r="O64" s="188">
        <v>706500.97</v>
      </c>
    </row>
    <row r="65" spans="1:15" ht="51">
      <c r="A65" s="113" t="s">
        <v>556</v>
      </c>
      <c r="B65" s="207" t="s">
        <v>7520</v>
      </c>
      <c r="C65" s="90" t="s">
        <v>616</v>
      </c>
      <c r="D65" s="114">
        <v>43588</v>
      </c>
      <c r="E65" s="113">
        <v>2236</v>
      </c>
      <c r="F65" s="113" t="s">
        <v>642</v>
      </c>
      <c r="G65" s="115" t="s">
        <v>7507</v>
      </c>
      <c r="H65" s="115"/>
      <c r="I65" s="115"/>
      <c r="J65" s="115"/>
      <c r="K65" s="115"/>
      <c r="L65" s="115"/>
      <c r="M65" s="187">
        <v>1059751.3899999999</v>
      </c>
      <c r="N65" s="187">
        <v>0</v>
      </c>
      <c r="O65" s="188">
        <v>1059751.3899999999</v>
      </c>
    </row>
    <row r="66" spans="1:15" ht="51">
      <c r="A66" s="113" t="s">
        <v>556</v>
      </c>
      <c r="B66" s="207" t="s">
        <v>7520</v>
      </c>
      <c r="C66" s="90" t="s">
        <v>616</v>
      </c>
      <c r="D66" s="114">
        <v>43595</v>
      </c>
      <c r="E66" s="113">
        <v>2401</v>
      </c>
      <c r="F66" s="113" t="s">
        <v>642</v>
      </c>
      <c r="G66" s="115" t="s">
        <v>7511</v>
      </c>
      <c r="H66" s="115"/>
      <c r="I66" s="115"/>
      <c r="J66" s="115"/>
      <c r="K66" s="115"/>
      <c r="L66" s="115"/>
      <c r="M66" s="187">
        <v>255579.75</v>
      </c>
      <c r="N66" s="187">
        <v>0</v>
      </c>
      <c r="O66" s="188">
        <v>255579.75</v>
      </c>
    </row>
    <row r="67" spans="1:15" ht="51">
      <c r="A67" s="113">
        <v>16</v>
      </c>
      <c r="B67" s="207" t="s">
        <v>7519</v>
      </c>
      <c r="C67" s="90" t="s">
        <v>43</v>
      </c>
      <c r="D67" s="114">
        <v>43614</v>
      </c>
      <c r="E67" s="113">
        <v>2801</v>
      </c>
      <c r="F67" s="113" t="s">
        <v>7512</v>
      </c>
      <c r="G67" s="115" t="s">
        <v>7513</v>
      </c>
      <c r="H67" s="115"/>
      <c r="I67" s="115"/>
      <c r="J67" s="115"/>
      <c r="K67" s="115"/>
      <c r="L67" s="115"/>
      <c r="M67" s="187">
        <v>13428067.43</v>
      </c>
      <c r="N67" s="187">
        <v>0</v>
      </c>
      <c r="O67" s="188">
        <v>13428067.43</v>
      </c>
    </row>
    <row r="68" spans="1:15" ht="51">
      <c r="A68" s="113">
        <v>81</v>
      </c>
      <c r="B68" s="207" t="s">
        <v>7519</v>
      </c>
      <c r="C68" s="90" t="s">
        <v>55</v>
      </c>
      <c r="D68" s="114">
        <v>43627</v>
      </c>
      <c r="E68" s="113">
        <v>3106</v>
      </c>
      <c r="F68" s="113" t="s">
        <v>9284</v>
      </c>
      <c r="G68" s="115" t="s">
        <v>9285</v>
      </c>
      <c r="H68" s="115"/>
      <c r="I68" s="115"/>
      <c r="J68" s="115"/>
      <c r="K68" s="115"/>
      <c r="L68" s="115"/>
      <c r="M68" s="187">
        <v>449969.28</v>
      </c>
      <c r="N68" s="187">
        <v>0</v>
      </c>
      <c r="O68" s="188">
        <v>449969.28</v>
      </c>
    </row>
    <row r="69" spans="1:15" ht="51">
      <c r="A69" s="113">
        <v>41</v>
      </c>
      <c r="B69" s="207" t="s">
        <v>7521</v>
      </c>
      <c r="C69" s="90" t="s">
        <v>47</v>
      </c>
      <c r="D69" s="114">
        <v>43627</v>
      </c>
      <c r="E69" s="113">
        <v>3107</v>
      </c>
      <c r="F69" s="113" t="s">
        <v>9286</v>
      </c>
      <c r="G69" s="115" t="s">
        <v>9287</v>
      </c>
      <c r="H69" s="115"/>
      <c r="I69" s="115"/>
      <c r="J69" s="115"/>
      <c r="K69" s="115"/>
      <c r="L69" s="115"/>
      <c r="M69" s="187">
        <v>109849.75</v>
      </c>
      <c r="N69" s="187">
        <v>0</v>
      </c>
      <c r="O69" s="188">
        <v>109849.75</v>
      </c>
    </row>
    <row r="70" spans="1:15" ht="51">
      <c r="A70" s="113">
        <v>66</v>
      </c>
      <c r="B70" s="207" t="s">
        <v>7521</v>
      </c>
      <c r="C70" s="90" t="s">
        <v>52</v>
      </c>
      <c r="D70" s="114">
        <v>43628</v>
      </c>
      <c r="E70" s="113">
        <v>3119</v>
      </c>
      <c r="F70" s="113" t="s">
        <v>9288</v>
      </c>
      <c r="G70" s="115" t="s">
        <v>9289</v>
      </c>
      <c r="H70" s="115"/>
      <c r="I70" s="115"/>
      <c r="J70" s="115"/>
      <c r="K70" s="115"/>
      <c r="L70" s="115"/>
      <c r="M70" s="187">
        <v>180000</v>
      </c>
      <c r="N70" s="187">
        <v>0</v>
      </c>
      <c r="O70" s="188">
        <v>180000</v>
      </c>
    </row>
    <row r="71" spans="1:15" ht="38.25">
      <c r="A71" s="113" t="s">
        <v>556</v>
      </c>
      <c r="B71" s="207" t="s">
        <v>7520</v>
      </c>
      <c r="C71" s="90" t="s">
        <v>616</v>
      </c>
      <c r="D71" s="114">
        <v>43633</v>
      </c>
      <c r="E71" s="113">
        <v>3253</v>
      </c>
      <c r="F71" s="113" t="s">
        <v>642</v>
      </c>
      <c r="G71" s="115" t="s">
        <v>9290</v>
      </c>
      <c r="H71" s="115"/>
      <c r="I71" s="115"/>
      <c r="J71" s="115"/>
      <c r="K71" s="115"/>
      <c r="L71" s="115"/>
      <c r="M71" s="187">
        <v>414020</v>
      </c>
      <c r="N71" s="187">
        <v>0</v>
      </c>
      <c r="O71" s="188">
        <v>414020</v>
      </c>
    </row>
    <row r="72" spans="1:15" ht="51">
      <c r="A72" s="113" t="s">
        <v>556</v>
      </c>
      <c r="B72" s="207" t="s">
        <v>7520</v>
      </c>
      <c r="C72" s="90" t="s">
        <v>616</v>
      </c>
      <c r="D72" s="114">
        <v>43647</v>
      </c>
      <c r="E72" s="113">
        <v>3425</v>
      </c>
      <c r="F72" s="113" t="s">
        <v>642</v>
      </c>
      <c r="G72" s="115" t="s">
        <v>12548</v>
      </c>
      <c r="H72" s="115"/>
      <c r="I72" s="115"/>
      <c r="J72" s="115"/>
      <c r="K72" s="115"/>
      <c r="L72" s="115"/>
      <c r="M72" s="187">
        <v>944.21</v>
      </c>
      <c r="N72" s="187">
        <v>0</v>
      </c>
      <c r="O72" s="188">
        <v>944.21</v>
      </c>
    </row>
    <row r="73" spans="1:15" ht="51">
      <c r="A73" s="113">
        <v>6</v>
      </c>
      <c r="B73" s="207" t="s">
        <v>7519</v>
      </c>
      <c r="C73" s="90" t="s">
        <v>40</v>
      </c>
      <c r="D73" s="114">
        <v>43647</v>
      </c>
      <c r="E73" s="113">
        <v>3426</v>
      </c>
      <c r="F73" s="113" t="s">
        <v>12549</v>
      </c>
      <c r="G73" s="115" t="s">
        <v>12550</v>
      </c>
      <c r="H73" s="115"/>
      <c r="I73" s="115"/>
      <c r="J73" s="115"/>
      <c r="K73" s="115"/>
      <c r="L73" s="115"/>
      <c r="M73" s="187">
        <v>944.21</v>
      </c>
      <c r="N73" s="187">
        <v>0</v>
      </c>
      <c r="O73" s="188">
        <v>944.21</v>
      </c>
    </row>
    <row r="74" spans="1:15" ht="51">
      <c r="A74" s="113" t="s">
        <v>556</v>
      </c>
      <c r="B74" s="207" t="s">
        <v>7520</v>
      </c>
      <c r="C74" s="90" t="s">
        <v>616</v>
      </c>
      <c r="D74" s="114">
        <v>43647</v>
      </c>
      <c r="E74" s="113">
        <v>3427</v>
      </c>
      <c r="F74" s="113" t="s">
        <v>642</v>
      </c>
      <c r="G74" s="115" t="s">
        <v>12551</v>
      </c>
      <c r="H74" s="115"/>
      <c r="I74" s="115"/>
      <c r="J74" s="115"/>
      <c r="K74" s="115"/>
      <c r="L74" s="115"/>
      <c r="M74" s="187">
        <v>209249.81</v>
      </c>
      <c r="N74" s="187">
        <v>0</v>
      </c>
      <c r="O74" s="188">
        <v>209249.81</v>
      </c>
    </row>
    <row r="75" spans="1:15" ht="51">
      <c r="A75" s="113">
        <v>81</v>
      </c>
      <c r="B75" s="207" t="s">
        <v>9282</v>
      </c>
      <c r="C75" s="90" t="s">
        <v>55</v>
      </c>
      <c r="D75" s="114">
        <v>43647</v>
      </c>
      <c r="E75" s="113">
        <v>3428</v>
      </c>
      <c r="F75" s="113" t="s">
        <v>9283</v>
      </c>
      <c r="G75" s="115" t="s">
        <v>12552</v>
      </c>
      <c r="H75" s="115"/>
      <c r="I75" s="115"/>
      <c r="J75" s="115"/>
      <c r="K75" s="115"/>
      <c r="L75" s="115"/>
      <c r="M75" s="187">
        <v>209249.81</v>
      </c>
      <c r="N75" s="187">
        <v>0</v>
      </c>
      <c r="O75" s="188">
        <v>209249.81</v>
      </c>
    </row>
    <row r="76" spans="1:15" ht="51">
      <c r="A76" s="113">
        <v>66</v>
      </c>
      <c r="B76" s="207" t="s">
        <v>7521</v>
      </c>
      <c r="C76" s="90" t="s">
        <v>52</v>
      </c>
      <c r="D76" s="114">
        <v>43654</v>
      </c>
      <c r="E76" s="113">
        <v>3590</v>
      </c>
      <c r="F76" s="113" t="s">
        <v>12553</v>
      </c>
      <c r="G76" s="115" t="s">
        <v>12554</v>
      </c>
      <c r="H76" s="115"/>
      <c r="I76" s="115"/>
      <c r="J76" s="115"/>
      <c r="K76" s="115"/>
      <c r="L76" s="115"/>
      <c r="M76" s="187">
        <v>106610.51</v>
      </c>
      <c r="N76" s="187">
        <v>0</v>
      </c>
      <c r="O76" s="188">
        <v>106610.51</v>
      </c>
    </row>
    <row r="77" spans="1:15" ht="51">
      <c r="A77" s="113">
        <v>20</v>
      </c>
      <c r="B77" s="207" t="s">
        <v>7521</v>
      </c>
      <c r="C77" s="90" t="s">
        <v>44</v>
      </c>
      <c r="D77" s="114">
        <v>43480</v>
      </c>
      <c r="E77" s="113">
        <v>141</v>
      </c>
      <c r="F77" s="113" t="s">
        <v>1417</v>
      </c>
      <c r="G77" s="115" t="s">
        <v>2363</v>
      </c>
      <c r="H77" s="115"/>
      <c r="I77" s="115"/>
      <c r="J77" s="115"/>
      <c r="K77" s="115"/>
      <c r="L77" s="115"/>
      <c r="M77" s="187">
        <v>0</v>
      </c>
      <c r="N77" s="187">
        <v>848022</v>
      </c>
      <c r="O77" s="188">
        <v>848022</v>
      </c>
    </row>
    <row r="78" spans="1:15" ht="51">
      <c r="A78" s="113">
        <v>15</v>
      </c>
      <c r="B78" s="207" t="s">
        <v>7519</v>
      </c>
      <c r="C78" s="90" t="s">
        <v>42</v>
      </c>
      <c r="D78" s="114">
        <v>43494</v>
      </c>
      <c r="E78" s="113">
        <v>359</v>
      </c>
      <c r="F78" s="113" t="s">
        <v>2365</v>
      </c>
      <c r="G78" s="115" t="s">
        <v>2364</v>
      </c>
      <c r="H78" s="115"/>
      <c r="I78" s="115"/>
      <c r="J78" s="115"/>
      <c r="K78" s="115"/>
      <c r="L78" s="115"/>
      <c r="M78" s="187">
        <v>0</v>
      </c>
      <c r="N78" s="187">
        <v>3610687.53</v>
      </c>
      <c r="O78" s="188">
        <v>3610687.53</v>
      </c>
    </row>
    <row r="79" spans="1:15" ht="51">
      <c r="A79" s="113">
        <v>15</v>
      </c>
      <c r="B79" s="207" t="s">
        <v>7524</v>
      </c>
      <c r="C79" s="90" t="s">
        <v>42</v>
      </c>
      <c r="D79" s="114">
        <v>43501</v>
      </c>
      <c r="E79" s="113">
        <v>543</v>
      </c>
      <c r="F79" s="113" t="s">
        <v>3576</v>
      </c>
      <c r="G79" s="115" t="s">
        <v>3574</v>
      </c>
      <c r="H79" s="115"/>
      <c r="I79" s="115"/>
      <c r="J79" s="115"/>
      <c r="K79" s="115"/>
      <c r="L79" s="115"/>
      <c r="M79" s="187">
        <v>0</v>
      </c>
      <c r="N79" s="187">
        <v>1805343.73</v>
      </c>
      <c r="O79" s="188">
        <v>1805343.73</v>
      </c>
    </row>
    <row r="80" spans="1:15" ht="51">
      <c r="A80" s="113">
        <v>81</v>
      </c>
      <c r="B80" s="207" t="s">
        <v>7519</v>
      </c>
      <c r="C80" s="90" t="s">
        <v>55</v>
      </c>
      <c r="D80" s="114">
        <v>43516</v>
      </c>
      <c r="E80" s="113">
        <v>895</v>
      </c>
      <c r="F80" s="113" t="s">
        <v>3577</v>
      </c>
      <c r="G80" s="115" t="s">
        <v>3575</v>
      </c>
      <c r="H80" s="115"/>
      <c r="I80" s="115"/>
      <c r="J80" s="115"/>
      <c r="K80" s="115"/>
      <c r="L80" s="115"/>
      <c r="M80" s="187">
        <v>0</v>
      </c>
      <c r="N80" s="187">
        <v>1821783.99</v>
      </c>
      <c r="O80" s="188">
        <v>1821783.99</v>
      </c>
    </row>
    <row r="81" spans="1:15" ht="51">
      <c r="A81" s="113" t="s">
        <v>554</v>
      </c>
      <c r="B81" s="207" t="s">
        <v>7519</v>
      </c>
      <c r="C81" s="90" t="s">
        <v>616</v>
      </c>
      <c r="D81" s="114">
        <v>43537</v>
      </c>
      <c r="E81" s="113">
        <v>1293</v>
      </c>
      <c r="F81" s="113" t="s">
        <v>4641</v>
      </c>
      <c r="G81" s="115" t="s">
        <v>4633</v>
      </c>
      <c r="H81" s="115"/>
      <c r="I81" s="115"/>
      <c r="J81" s="115"/>
      <c r="K81" s="115"/>
      <c r="L81" s="115"/>
      <c r="M81" s="187">
        <v>0</v>
      </c>
      <c r="N81" s="187">
        <v>79548.02</v>
      </c>
      <c r="O81" s="188">
        <v>79548.02</v>
      </c>
    </row>
    <row r="82" spans="1:15" ht="51">
      <c r="A82" s="113" t="s">
        <v>554</v>
      </c>
      <c r="B82" s="207" t="s">
        <v>7519</v>
      </c>
      <c r="C82" s="90" t="s">
        <v>616</v>
      </c>
      <c r="D82" s="114">
        <v>43537</v>
      </c>
      <c r="E82" s="113">
        <v>1294</v>
      </c>
      <c r="F82" s="113" t="s">
        <v>4641</v>
      </c>
      <c r="G82" s="115" t="s">
        <v>4634</v>
      </c>
      <c r="H82" s="115"/>
      <c r="I82" s="115"/>
      <c r="J82" s="115"/>
      <c r="K82" s="115"/>
      <c r="L82" s="115"/>
      <c r="M82" s="187">
        <v>0</v>
      </c>
      <c r="N82" s="187">
        <v>29719</v>
      </c>
      <c r="O82" s="188">
        <v>29719</v>
      </c>
    </row>
    <row r="83" spans="1:15" ht="51">
      <c r="A83" s="113" t="s">
        <v>554</v>
      </c>
      <c r="B83" s="207" t="s">
        <v>7519</v>
      </c>
      <c r="C83" s="90" t="s">
        <v>616</v>
      </c>
      <c r="D83" s="114">
        <v>43537</v>
      </c>
      <c r="E83" s="113">
        <v>1295</v>
      </c>
      <c r="F83" s="113" t="s">
        <v>4642</v>
      </c>
      <c r="G83" s="115" t="s">
        <v>4635</v>
      </c>
      <c r="H83" s="115"/>
      <c r="I83" s="115"/>
      <c r="J83" s="115"/>
      <c r="K83" s="115"/>
      <c r="L83" s="115"/>
      <c r="M83" s="187">
        <v>0</v>
      </c>
      <c r="N83" s="187">
        <v>413506.64</v>
      </c>
      <c r="O83" s="188">
        <v>413506.64</v>
      </c>
    </row>
    <row r="84" spans="1:15" ht="51">
      <c r="A84" s="113" t="s">
        <v>554</v>
      </c>
      <c r="B84" s="207" t="s">
        <v>7519</v>
      </c>
      <c r="C84" s="90" t="s">
        <v>616</v>
      </c>
      <c r="D84" s="114">
        <v>43537</v>
      </c>
      <c r="E84" s="113">
        <v>1296</v>
      </c>
      <c r="F84" s="113" t="s">
        <v>4641</v>
      </c>
      <c r="G84" s="115" t="s">
        <v>4636</v>
      </c>
      <c r="H84" s="115"/>
      <c r="I84" s="115"/>
      <c r="J84" s="115"/>
      <c r="K84" s="115"/>
      <c r="L84" s="115"/>
      <c r="M84" s="187">
        <v>0</v>
      </c>
      <c r="N84" s="187">
        <v>22002.86</v>
      </c>
      <c r="O84" s="188">
        <v>22002.86</v>
      </c>
    </row>
    <row r="85" spans="1:15" ht="51">
      <c r="A85" s="113">
        <v>15</v>
      </c>
      <c r="B85" s="207" t="s">
        <v>7519</v>
      </c>
      <c r="C85" s="90" t="s">
        <v>42</v>
      </c>
      <c r="D85" s="114">
        <v>43545</v>
      </c>
      <c r="E85" s="113">
        <v>1472</v>
      </c>
      <c r="F85" s="113" t="s">
        <v>2365</v>
      </c>
      <c r="G85" s="115" t="s">
        <v>4638</v>
      </c>
      <c r="H85" s="115"/>
      <c r="I85" s="115"/>
      <c r="J85" s="115"/>
      <c r="K85" s="115"/>
      <c r="L85" s="115"/>
      <c r="M85" s="187">
        <v>0</v>
      </c>
      <c r="N85" s="187">
        <v>2708015.6</v>
      </c>
      <c r="O85" s="188">
        <v>2708015.6</v>
      </c>
    </row>
    <row r="86" spans="1:15" ht="51">
      <c r="A86" s="113">
        <v>15</v>
      </c>
      <c r="B86" s="207" t="s">
        <v>7519</v>
      </c>
      <c r="C86" s="90" t="s">
        <v>42</v>
      </c>
      <c r="D86" s="114">
        <v>43545</v>
      </c>
      <c r="E86" s="113">
        <v>1474</v>
      </c>
      <c r="F86" s="113" t="s">
        <v>2365</v>
      </c>
      <c r="G86" s="115" t="s">
        <v>4640</v>
      </c>
      <c r="H86" s="115"/>
      <c r="I86" s="115"/>
      <c r="J86" s="115"/>
      <c r="K86" s="115"/>
      <c r="L86" s="115"/>
      <c r="M86" s="187">
        <v>0</v>
      </c>
      <c r="N86" s="187">
        <v>9929390.5199999996</v>
      </c>
      <c r="O86" s="188">
        <v>9929390.5199999996</v>
      </c>
    </row>
    <row r="87" spans="1:15" ht="51">
      <c r="A87" s="113" t="s">
        <v>556</v>
      </c>
      <c r="B87" s="207" t="s">
        <v>7520</v>
      </c>
      <c r="C87" s="90" t="s">
        <v>616</v>
      </c>
      <c r="D87" s="114">
        <v>43556</v>
      </c>
      <c r="E87" s="113">
        <v>1740</v>
      </c>
      <c r="F87" s="113" t="s">
        <v>642</v>
      </c>
      <c r="G87" s="115" t="s">
        <v>5769</v>
      </c>
      <c r="H87" s="115"/>
      <c r="I87" s="115"/>
      <c r="J87" s="115"/>
      <c r="K87" s="115"/>
      <c r="L87" s="115"/>
      <c r="M87" s="187">
        <v>0</v>
      </c>
      <c r="N87" s="187">
        <v>355511.54</v>
      </c>
      <c r="O87" s="188">
        <v>355511.54</v>
      </c>
    </row>
    <row r="88" spans="1:15" ht="51">
      <c r="A88" s="113" t="s">
        <v>554</v>
      </c>
      <c r="B88" s="207" t="s">
        <v>7519</v>
      </c>
      <c r="C88" s="90" t="s">
        <v>616</v>
      </c>
      <c r="D88" s="114">
        <v>43565</v>
      </c>
      <c r="E88" s="113">
        <v>1873</v>
      </c>
      <c r="F88" s="113" t="s">
        <v>5774</v>
      </c>
      <c r="G88" s="115" t="s">
        <v>5771</v>
      </c>
      <c r="H88" s="115"/>
      <c r="I88" s="115"/>
      <c r="J88" s="115"/>
      <c r="K88" s="115"/>
      <c r="L88" s="115"/>
      <c r="M88" s="187">
        <v>0</v>
      </c>
      <c r="N88" s="187">
        <v>4287670.7699999996</v>
      </c>
      <c r="O88" s="188">
        <v>4287670.7699999996</v>
      </c>
    </row>
    <row r="89" spans="1:15" ht="51">
      <c r="A89" s="113" t="s">
        <v>556</v>
      </c>
      <c r="B89" s="207" t="s">
        <v>7520</v>
      </c>
      <c r="C89" s="90" t="s">
        <v>616</v>
      </c>
      <c r="D89" s="114">
        <v>43580</v>
      </c>
      <c r="E89" s="113">
        <v>2092</v>
      </c>
      <c r="F89" s="113" t="s">
        <v>642</v>
      </c>
      <c r="G89" s="115" t="s">
        <v>5773</v>
      </c>
      <c r="H89" s="115"/>
      <c r="I89" s="115"/>
      <c r="J89" s="115"/>
      <c r="K89" s="115"/>
      <c r="L89" s="115"/>
      <c r="M89" s="187">
        <v>0</v>
      </c>
      <c r="N89" s="187">
        <v>72396.600000000006</v>
      </c>
      <c r="O89" s="188">
        <v>72396.600000000006</v>
      </c>
    </row>
    <row r="90" spans="1:15" ht="51">
      <c r="A90" s="113">
        <v>15</v>
      </c>
      <c r="B90" s="207" t="s">
        <v>7519</v>
      </c>
      <c r="C90" s="90" t="s">
        <v>42</v>
      </c>
      <c r="D90" s="114">
        <v>43588</v>
      </c>
      <c r="E90" s="113">
        <v>2230</v>
      </c>
      <c r="F90" s="113" t="s">
        <v>2365</v>
      </c>
      <c r="G90" s="115" t="s">
        <v>7507</v>
      </c>
      <c r="H90" s="115"/>
      <c r="I90" s="115"/>
      <c r="J90" s="115"/>
      <c r="K90" s="115"/>
      <c r="L90" s="115"/>
      <c r="M90" s="187">
        <v>0</v>
      </c>
      <c r="N90" s="187">
        <v>1413001.88</v>
      </c>
      <c r="O90" s="188">
        <v>1413001.88</v>
      </c>
    </row>
    <row r="91" spans="1:15" ht="51">
      <c r="A91" s="113">
        <v>15</v>
      </c>
      <c r="B91" s="207" t="s">
        <v>7519</v>
      </c>
      <c r="C91" s="90" t="s">
        <v>42</v>
      </c>
      <c r="D91" s="114">
        <v>43588</v>
      </c>
      <c r="E91" s="113">
        <v>2232</v>
      </c>
      <c r="F91" s="113" t="s">
        <v>2365</v>
      </c>
      <c r="G91" s="115" t="s">
        <v>7507</v>
      </c>
      <c r="H91" s="115"/>
      <c r="I91" s="115"/>
      <c r="J91" s="115"/>
      <c r="K91" s="115"/>
      <c r="L91" s="115"/>
      <c r="M91" s="187">
        <v>0</v>
      </c>
      <c r="N91" s="187">
        <v>3885755.14</v>
      </c>
      <c r="O91" s="188">
        <v>3885755.14</v>
      </c>
    </row>
    <row r="92" spans="1:15" ht="51">
      <c r="A92" s="113">
        <v>15</v>
      </c>
      <c r="B92" s="207" t="s">
        <v>7519</v>
      </c>
      <c r="C92" s="90" t="s">
        <v>42</v>
      </c>
      <c r="D92" s="114">
        <v>43588</v>
      </c>
      <c r="E92" s="113">
        <v>2234</v>
      </c>
      <c r="F92" s="113" t="s">
        <v>2365</v>
      </c>
      <c r="G92" s="115" t="s">
        <v>7507</v>
      </c>
      <c r="H92" s="115"/>
      <c r="I92" s="115"/>
      <c r="J92" s="115"/>
      <c r="K92" s="115"/>
      <c r="L92" s="115"/>
      <c r="M92" s="187">
        <v>0</v>
      </c>
      <c r="N92" s="187">
        <v>706500.97</v>
      </c>
      <c r="O92" s="188">
        <v>706500.97</v>
      </c>
    </row>
    <row r="93" spans="1:15" ht="51">
      <c r="A93" s="113">
        <v>15</v>
      </c>
      <c r="B93" s="207" t="s">
        <v>7519</v>
      </c>
      <c r="C93" s="90" t="s">
        <v>42</v>
      </c>
      <c r="D93" s="114">
        <v>43588</v>
      </c>
      <c r="E93" s="113">
        <v>2236</v>
      </c>
      <c r="F93" s="113" t="s">
        <v>2365</v>
      </c>
      <c r="G93" s="115" t="s">
        <v>7507</v>
      </c>
      <c r="H93" s="115"/>
      <c r="I93" s="115"/>
      <c r="J93" s="115"/>
      <c r="K93" s="115"/>
      <c r="L93" s="115"/>
      <c r="M93" s="187">
        <v>0</v>
      </c>
      <c r="N93" s="187">
        <v>1059751.3899999999</v>
      </c>
      <c r="O93" s="188">
        <v>1059751.3899999999</v>
      </c>
    </row>
    <row r="94" spans="1:15" ht="51">
      <c r="A94" s="113" t="s">
        <v>554</v>
      </c>
      <c r="B94" s="207" t="s">
        <v>7519</v>
      </c>
      <c r="C94" s="90" t="s">
        <v>616</v>
      </c>
      <c r="D94" s="114">
        <v>43595</v>
      </c>
      <c r="E94" s="113">
        <v>2398</v>
      </c>
      <c r="F94" s="113" t="s">
        <v>4641</v>
      </c>
      <c r="G94" s="115" t="s">
        <v>7508</v>
      </c>
      <c r="H94" s="115"/>
      <c r="I94" s="115"/>
      <c r="J94" s="115"/>
      <c r="K94" s="115"/>
      <c r="L94" s="115"/>
      <c r="M94" s="187">
        <v>0</v>
      </c>
      <c r="N94" s="187">
        <v>16716.98</v>
      </c>
      <c r="O94" s="188">
        <v>16716.98</v>
      </c>
    </row>
    <row r="95" spans="1:15" ht="51">
      <c r="A95" s="113" t="s">
        <v>554</v>
      </c>
      <c r="B95" s="207" t="s">
        <v>7519</v>
      </c>
      <c r="C95" s="90" t="s">
        <v>616</v>
      </c>
      <c r="D95" s="114">
        <v>43595</v>
      </c>
      <c r="E95" s="113">
        <v>2399</v>
      </c>
      <c r="F95" s="113" t="s">
        <v>4642</v>
      </c>
      <c r="G95" s="115" t="s">
        <v>7509</v>
      </c>
      <c r="H95" s="115"/>
      <c r="I95" s="115"/>
      <c r="J95" s="115"/>
      <c r="K95" s="115"/>
      <c r="L95" s="115"/>
      <c r="M95" s="187">
        <v>0</v>
      </c>
      <c r="N95" s="187">
        <v>974</v>
      </c>
      <c r="O95" s="188">
        <v>974</v>
      </c>
    </row>
    <row r="96" spans="1:15" ht="51">
      <c r="A96" s="113" t="s">
        <v>554</v>
      </c>
      <c r="B96" s="207" t="s">
        <v>7519</v>
      </c>
      <c r="C96" s="90" t="s">
        <v>616</v>
      </c>
      <c r="D96" s="114">
        <v>43595</v>
      </c>
      <c r="E96" s="113">
        <v>2400</v>
      </c>
      <c r="F96" s="113" t="s">
        <v>4641</v>
      </c>
      <c r="G96" s="115" t="s">
        <v>7510</v>
      </c>
      <c r="H96" s="115"/>
      <c r="I96" s="115"/>
      <c r="J96" s="115"/>
      <c r="K96" s="115"/>
      <c r="L96" s="115"/>
      <c r="M96" s="187">
        <v>0</v>
      </c>
      <c r="N96" s="187">
        <v>360</v>
      </c>
      <c r="O96" s="188">
        <v>360</v>
      </c>
    </row>
    <row r="97" spans="1:16" ht="51">
      <c r="A97" s="113">
        <v>291</v>
      </c>
      <c r="B97" s="207" t="s">
        <v>7519</v>
      </c>
      <c r="C97" s="90" t="s">
        <v>129</v>
      </c>
      <c r="D97" s="114">
        <v>43595</v>
      </c>
      <c r="E97" s="113">
        <v>2401</v>
      </c>
      <c r="F97" s="113" t="s">
        <v>7514</v>
      </c>
      <c r="G97" s="115" t="s">
        <v>7511</v>
      </c>
      <c r="H97" s="115"/>
      <c r="I97" s="115"/>
      <c r="J97" s="115"/>
      <c r="K97" s="115"/>
      <c r="L97" s="115"/>
      <c r="M97" s="187">
        <v>0</v>
      </c>
      <c r="N97" s="187">
        <v>255579.75</v>
      </c>
      <c r="O97" s="188">
        <v>255579.75</v>
      </c>
    </row>
    <row r="98" spans="1:16" ht="51">
      <c r="A98" s="113" t="s">
        <v>556</v>
      </c>
      <c r="B98" s="207" t="s">
        <v>7520</v>
      </c>
      <c r="C98" s="90" t="s">
        <v>616</v>
      </c>
      <c r="D98" s="114">
        <v>43614</v>
      </c>
      <c r="E98" s="113">
        <v>2801</v>
      </c>
      <c r="F98" s="113" t="s">
        <v>642</v>
      </c>
      <c r="G98" s="115" t="s">
        <v>7513</v>
      </c>
      <c r="H98" s="115"/>
      <c r="I98" s="115"/>
      <c r="J98" s="115"/>
      <c r="K98" s="115"/>
      <c r="L98" s="115"/>
      <c r="M98" s="187">
        <v>0</v>
      </c>
      <c r="N98" s="187">
        <v>13428067.43</v>
      </c>
      <c r="O98" s="188">
        <v>13428067.43</v>
      </c>
    </row>
    <row r="99" spans="1:16" ht="51">
      <c r="A99" s="113" t="s">
        <v>556</v>
      </c>
      <c r="B99" s="207" t="s">
        <v>7520</v>
      </c>
      <c r="C99" s="90" t="s">
        <v>616</v>
      </c>
      <c r="D99" s="114">
        <v>43627</v>
      </c>
      <c r="E99" s="113">
        <v>3106</v>
      </c>
      <c r="F99" s="113" t="s">
        <v>642</v>
      </c>
      <c r="G99" s="115" t="s">
        <v>9285</v>
      </c>
      <c r="H99" s="115"/>
      <c r="I99" s="115"/>
      <c r="J99" s="115"/>
      <c r="K99" s="115"/>
      <c r="L99" s="115"/>
      <c r="M99" s="187">
        <v>0</v>
      </c>
      <c r="N99" s="187">
        <v>449969.28</v>
      </c>
      <c r="O99" s="188">
        <v>449969.28</v>
      </c>
    </row>
    <row r="100" spans="1:16" ht="51">
      <c r="A100" s="113">
        <v>46</v>
      </c>
      <c r="B100" s="207" t="s">
        <v>7522</v>
      </c>
      <c r="C100" s="90" t="s">
        <v>48</v>
      </c>
      <c r="D100" s="114">
        <v>43627</v>
      </c>
      <c r="E100" s="113">
        <v>3107</v>
      </c>
      <c r="F100" s="113" t="s">
        <v>9291</v>
      </c>
      <c r="G100" s="115" t="s">
        <v>9287</v>
      </c>
      <c r="H100" s="115"/>
      <c r="I100" s="115"/>
      <c r="J100" s="115"/>
      <c r="K100" s="115"/>
      <c r="L100" s="115"/>
      <c r="M100" s="187">
        <v>0</v>
      </c>
      <c r="N100" s="187">
        <v>109849.75</v>
      </c>
      <c r="O100" s="188">
        <v>109849.75</v>
      </c>
    </row>
    <row r="101" spans="1:16" ht="51">
      <c r="A101" s="113">
        <v>41</v>
      </c>
      <c r="B101" s="207" t="s">
        <v>7519</v>
      </c>
      <c r="C101" s="90" t="s">
        <v>47</v>
      </c>
      <c r="D101" s="114">
        <v>43628</v>
      </c>
      <c r="E101" s="113">
        <v>3119</v>
      </c>
      <c r="F101" s="113" t="s">
        <v>9292</v>
      </c>
      <c r="G101" s="115" t="s">
        <v>9289</v>
      </c>
      <c r="H101" s="115"/>
      <c r="I101" s="115"/>
      <c r="J101" s="115"/>
      <c r="K101" s="115"/>
      <c r="L101" s="115"/>
      <c r="M101" s="187">
        <v>0</v>
      </c>
      <c r="N101" s="187">
        <v>180000</v>
      </c>
      <c r="O101" s="188">
        <v>180000</v>
      </c>
    </row>
    <row r="102" spans="1:16" ht="38.25">
      <c r="A102" s="113">
        <v>46</v>
      </c>
      <c r="B102" s="207" t="s">
        <v>7520</v>
      </c>
      <c r="C102" s="90" t="s">
        <v>48</v>
      </c>
      <c r="D102" s="114">
        <v>43633</v>
      </c>
      <c r="E102" s="113">
        <v>3253</v>
      </c>
      <c r="F102" s="113" t="s">
        <v>9293</v>
      </c>
      <c r="G102" s="115" t="s">
        <v>9290</v>
      </c>
      <c r="H102" s="115"/>
      <c r="I102" s="115"/>
      <c r="J102" s="115"/>
      <c r="K102" s="115"/>
      <c r="L102" s="115"/>
      <c r="M102" s="187">
        <v>0</v>
      </c>
      <c r="N102" s="187">
        <v>414020</v>
      </c>
      <c r="O102" s="188">
        <v>414020</v>
      </c>
    </row>
    <row r="103" spans="1:16" ht="51">
      <c r="A103" s="113">
        <v>6</v>
      </c>
      <c r="B103" s="207" t="s">
        <v>7519</v>
      </c>
      <c r="C103" s="90" t="s">
        <v>40</v>
      </c>
      <c r="D103" s="114">
        <v>43647</v>
      </c>
      <c r="E103" s="113">
        <v>3425</v>
      </c>
      <c r="F103" s="113" t="s">
        <v>12549</v>
      </c>
      <c r="G103" s="115" t="s">
        <v>12548</v>
      </c>
      <c r="H103" s="115"/>
      <c r="I103" s="115"/>
      <c r="J103" s="115"/>
      <c r="K103" s="115"/>
      <c r="L103" s="115"/>
      <c r="M103" s="187">
        <v>0</v>
      </c>
      <c r="N103" s="187">
        <v>944.21</v>
      </c>
      <c r="O103" s="188">
        <v>944.21</v>
      </c>
    </row>
    <row r="104" spans="1:16" ht="51">
      <c r="A104" s="113" t="s">
        <v>556</v>
      </c>
      <c r="B104" s="207" t="s">
        <v>7520</v>
      </c>
      <c r="C104" s="90" t="s">
        <v>616</v>
      </c>
      <c r="D104" s="114">
        <v>43647</v>
      </c>
      <c r="E104" s="113">
        <v>3426</v>
      </c>
      <c r="F104" s="113" t="s">
        <v>642</v>
      </c>
      <c r="G104" s="115" t="s">
        <v>12550</v>
      </c>
      <c r="H104" s="115"/>
      <c r="I104" s="115"/>
      <c r="J104" s="115"/>
      <c r="K104" s="115"/>
      <c r="L104" s="115"/>
      <c r="M104" s="187">
        <v>0</v>
      </c>
      <c r="N104" s="187">
        <v>944.21</v>
      </c>
      <c r="O104" s="188">
        <v>944.21</v>
      </c>
    </row>
    <row r="105" spans="1:16" ht="51">
      <c r="A105" s="113">
        <v>81</v>
      </c>
      <c r="B105" s="207" t="s">
        <v>9282</v>
      </c>
      <c r="C105" s="90" t="s">
        <v>55</v>
      </c>
      <c r="D105" s="114">
        <v>43647</v>
      </c>
      <c r="E105" s="113">
        <v>3427</v>
      </c>
      <c r="F105" s="113" t="s">
        <v>9283</v>
      </c>
      <c r="G105" s="115" t="s">
        <v>12551</v>
      </c>
      <c r="H105" s="115"/>
      <c r="I105" s="115"/>
      <c r="J105" s="115"/>
      <c r="K105" s="115"/>
      <c r="L105" s="115"/>
      <c r="M105" s="187">
        <v>0</v>
      </c>
      <c r="N105" s="187">
        <v>209249.81</v>
      </c>
      <c r="O105" s="188">
        <v>209249.81</v>
      </c>
    </row>
    <row r="106" spans="1:16" ht="51">
      <c r="A106" s="113" t="s">
        <v>556</v>
      </c>
      <c r="B106" s="207" t="s">
        <v>7520</v>
      </c>
      <c r="C106" s="90" t="s">
        <v>616</v>
      </c>
      <c r="D106" s="114">
        <v>43647</v>
      </c>
      <c r="E106" s="113">
        <v>3428</v>
      </c>
      <c r="F106" s="113" t="s">
        <v>642</v>
      </c>
      <c r="G106" s="115" t="s">
        <v>12552</v>
      </c>
      <c r="H106" s="115"/>
      <c r="I106" s="115"/>
      <c r="J106" s="115"/>
      <c r="K106" s="115"/>
      <c r="L106" s="115"/>
      <c r="M106" s="187">
        <v>0</v>
      </c>
      <c r="N106" s="187">
        <v>209249.81</v>
      </c>
      <c r="O106" s="188">
        <v>209249.81</v>
      </c>
    </row>
    <row r="107" spans="1:16" ht="51">
      <c r="A107" s="113" t="s">
        <v>556</v>
      </c>
      <c r="B107" s="207" t="s">
        <v>7520</v>
      </c>
      <c r="C107" s="90" t="s">
        <v>616</v>
      </c>
      <c r="D107" s="114">
        <v>43654</v>
      </c>
      <c r="E107" s="113">
        <v>3590</v>
      </c>
      <c r="F107" s="113" t="s">
        <v>642</v>
      </c>
      <c r="G107" s="115" t="s">
        <v>12554</v>
      </c>
      <c r="H107" s="115"/>
      <c r="I107" s="115"/>
      <c r="J107" s="115"/>
      <c r="K107" s="115"/>
      <c r="L107" s="115"/>
      <c r="M107" s="187">
        <v>0</v>
      </c>
      <c r="N107" s="187">
        <v>106610.51</v>
      </c>
      <c r="O107" s="188">
        <v>106610.51</v>
      </c>
    </row>
    <row r="108" spans="1:16">
      <c r="A108" s="296"/>
      <c r="B108" s="297"/>
      <c r="C108" s="210"/>
      <c r="D108" s="298"/>
      <c r="E108" s="296"/>
      <c r="F108" s="296"/>
      <c r="G108" s="299"/>
      <c r="H108" s="299"/>
      <c r="I108" s="299"/>
      <c r="J108" s="299"/>
      <c r="K108" s="299"/>
      <c r="L108" s="299"/>
      <c r="M108" s="300"/>
      <c r="N108" s="300"/>
      <c r="O108" s="301"/>
    </row>
    <row r="109" spans="1:16">
      <c r="G109" s="369" t="s">
        <v>571</v>
      </c>
      <c r="H109" s="369"/>
      <c r="I109" s="369"/>
      <c r="J109" s="369"/>
      <c r="K109" s="369"/>
      <c r="L109" s="157"/>
      <c r="M109" s="157">
        <f>+SUBTOTAL(9,M9:M107)</f>
        <v>56141237.790000007</v>
      </c>
      <c r="N109" s="157">
        <f>+SUBTOTAL(9,N9:N107)</f>
        <v>74133121.210000008</v>
      </c>
      <c r="O109" s="157">
        <f>+SUBTOTAL(9,O9:O107)</f>
        <v>130274358.99999999</v>
      </c>
    </row>
    <row r="112" spans="1:16">
      <c r="A112" s="209"/>
      <c r="B112" s="209"/>
      <c r="C112" s="210"/>
      <c r="D112" s="209"/>
      <c r="E112" s="209"/>
      <c r="F112" s="209"/>
      <c r="G112" s="209"/>
      <c r="H112" s="209"/>
      <c r="I112" s="211"/>
      <c r="J112" s="209"/>
      <c r="K112" s="209"/>
      <c r="L112" s="209"/>
      <c r="M112" s="209"/>
      <c r="N112" s="212"/>
      <c r="O112" s="212"/>
      <c r="P112" s="209"/>
    </row>
    <row r="113" spans="1:16">
      <c r="A113" s="209"/>
      <c r="B113" s="209"/>
      <c r="C113" s="210"/>
      <c r="D113" s="209"/>
      <c r="E113" s="209"/>
      <c r="F113" s="209"/>
      <c r="G113" s="209"/>
      <c r="H113" s="209"/>
      <c r="I113" s="211"/>
      <c r="J113" s="209"/>
      <c r="K113" s="209"/>
      <c r="L113" s="209"/>
      <c r="M113" s="209"/>
      <c r="N113" s="212"/>
      <c r="O113" s="212"/>
      <c r="P113" s="209"/>
    </row>
    <row r="114" spans="1:16">
      <c r="A114" s="209"/>
      <c r="B114" s="209"/>
      <c r="C114" s="210"/>
      <c r="D114" s="209"/>
      <c r="E114" s="209"/>
      <c r="F114" s="209"/>
      <c r="G114" s="209"/>
      <c r="H114" s="209"/>
      <c r="I114" s="211"/>
      <c r="J114" s="209"/>
      <c r="K114" s="209"/>
      <c r="L114" s="209"/>
      <c r="M114" s="209"/>
      <c r="N114" s="212"/>
      <c r="O114" s="212"/>
      <c r="P114" s="209"/>
    </row>
    <row r="115" spans="1:16">
      <c r="A115" s="209"/>
      <c r="B115" s="209"/>
      <c r="C115" s="210"/>
      <c r="D115" s="209"/>
      <c r="E115" s="209"/>
      <c r="F115" s="209"/>
      <c r="G115" s="209"/>
      <c r="H115" s="209"/>
      <c r="I115" s="211"/>
      <c r="J115" s="209"/>
      <c r="K115" s="209"/>
      <c r="L115" s="209"/>
      <c r="M115" s="209"/>
      <c r="N115" s="212"/>
      <c r="O115" s="212"/>
      <c r="P115" s="209"/>
    </row>
    <row r="116" spans="1:16">
      <c r="A116" s="209"/>
      <c r="B116" s="209"/>
      <c r="C116" s="210"/>
      <c r="D116" s="209"/>
      <c r="E116" s="209"/>
      <c r="F116" s="209"/>
      <c r="G116" s="209"/>
      <c r="H116" s="209"/>
      <c r="I116" s="211"/>
      <c r="J116" s="209"/>
      <c r="K116" s="209"/>
      <c r="L116" s="209"/>
      <c r="M116" s="209"/>
      <c r="N116" s="212"/>
      <c r="O116" s="212"/>
      <c r="P116" s="209"/>
    </row>
    <row r="117" spans="1:16">
      <c r="A117" s="209"/>
      <c r="B117" s="209"/>
      <c r="C117" s="210"/>
      <c r="D117" s="209"/>
      <c r="E117" s="83"/>
      <c r="F117" s="209"/>
      <c r="G117" s="209"/>
      <c r="H117" s="209"/>
      <c r="I117" s="211"/>
      <c r="J117" s="209"/>
      <c r="K117" s="209"/>
      <c r="L117" s="209"/>
      <c r="M117" s="209"/>
      <c r="N117" s="212"/>
      <c r="O117" s="212"/>
      <c r="P117" s="209"/>
    </row>
    <row r="118" spans="1:16">
      <c r="A118" s="209"/>
      <c r="B118" s="209"/>
      <c r="C118" s="210"/>
      <c r="D118" s="209"/>
      <c r="E118" s="209"/>
      <c r="F118" s="209"/>
      <c r="G118" s="209"/>
      <c r="H118" s="209"/>
      <c r="I118" s="211"/>
      <c r="J118" s="209"/>
      <c r="K118" s="209"/>
      <c r="L118" s="209"/>
      <c r="M118" s="209"/>
      <c r="N118" s="212"/>
      <c r="O118" s="212"/>
      <c r="P118" s="209"/>
    </row>
  </sheetData>
  <sheetProtection formatCells="0" formatColumns="0" formatRows="0" insertColumns="0" insertRows="0" insertHyperlinks="0" sort="0" autoFilter="0" pivotTables="0"/>
  <protectedRanges>
    <protectedRange sqref="H9:L108" name="Rango1"/>
  </protectedRanges>
  <autoFilter ref="A8:O107"/>
  <sortState ref="A9:J359">
    <sortCondition ref="A9:A359"/>
    <sortCondition ref="E9:E359"/>
  </sortState>
  <mergeCells count="3">
    <mergeCell ref="H7:I7"/>
    <mergeCell ref="J7:K7"/>
    <mergeCell ref="G109:K109"/>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9"/>
  <sheetViews>
    <sheetView view="pageBreakPreview" zoomScaleNormal="100" zoomScaleSheetLayoutView="100" workbookViewId="0">
      <selection activeCell="G8" sqref="G8"/>
    </sheetView>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49"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0" t="s">
        <v>723</v>
      </c>
      <c r="B1" s="160"/>
      <c r="C1" s="160"/>
      <c r="D1" s="180"/>
      <c r="E1" s="180"/>
      <c r="F1" s="180"/>
      <c r="G1" s="190"/>
      <c r="H1" s="160"/>
      <c r="I1" s="160"/>
      <c r="J1" s="160"/>
      <c r="K1" s="160"/>
      <c r="L1" s="160"/>
      <c r="M1" s="160"/>
      <c r="N1" s="160"/>
      <c r="O1" s="160"/>
      <c r="P1" s="158"/>
      <c r="Q1" s="158"/>
    </row>
    <row r="2" spans="1:17">
      <c r="A2" s="160" t="s">
        <v>721</v>
      </c>
      <c r="B2" s="160"/>
      <c r="C2" s="160"/>
      <c r="D2" s="180"/>
      <c r="E2" s="180"/>
      <c r="F2" s="180"/>
      <c r="G2" s="190"/>
      <c r="H2" s="160"/>
      <c r="I2" s="160"/>
      <c r="J2" s="160"/>
      <c r="K2" s="160"/>
      <c r="L2" s="160"/>
      <c r="M2" s="160"/>
      <c r="N2" s="160"/>
      <c r="O2" s="160"/>
      <c r="P2" s="158"/>
      <c r="Q2" s="158"/>
    </row>
    <row r="3" spans="1:17">
      <c r="A3" s="160" t="s">
        <v>36</v>
      </c>
      <c r="B3" s="160"/>
      <c r="C3" s="160"/>
      <c r="D3" s="180"/>
      <c r="E3" s="180"/>
      <c r="F3" s="180"/>
      <c r="G3" s="190"/>
      <c r="H3" s="160"/>
      <c r="I3" s="160"/>
      <c r="J3" s="160"/>
      <c r="K3" s="160"/>
      <c r="L3" s="160"/>
      <c r="M3" s="160"/>
      <c r="N3" s="160"/>
      <c r="O3" s="160"/>
      <c r="P3" s="158"/>
      <c r="Q3" s="158"/>
    </row>
    <row r="4" spans="1:17">
      <c r="A4" s="160" t="str">
        <f>+'CUT MN'!A4</f>
        <v>CORRESPONDIENTE AL PERIODO DE ENERO A JULIO DE 2019</v>
      </c>
      <c r="B4" s="160"/>
      <c r="C4" s="160"/>
      <c r="D4" s="180"/>
      <c r="E4" s="180"/>
      <c r="F4" s="180"/>
      <c r="G4" s="190"/>
      <c r="H4" s="160"/>
      <c r="I4" s="160"/>
      <c r="J4" s="160"/>
      <c r="K4" s="160"/>
      <c r="L4" s="160"/>
      <c r="M4" s="160"/>
      <c r="N4" s="160"/>
      <c r="O4" s="160"/>
      <c r="P4" s="158"/>
      <c r="Q4" s="158"/>
    </row>
    <row r="5" spans="1:17" ht="13.5" customHeight="1">
      <c r="A5" s="86" t="str">
        <f>+'CUT MN'!A5</f>
        <v>ACTUALIZADO AL : 7 de agosto de 2019</v>
      </c>
      <c r="B5" s="259"/>
      <c r="C5" s="86"/>
      <c r="D5" s="181"/>
      <c r="E5" s="181"/>
      <c r="F5" s="181"/>
      <c r="G5" s="191"/>
      <c r="H5" s="86"/>
      <c r="I5" s="86"/>
      <c r="J5" s="86"/>
      <c r="K5" s="86"/>
      <c r="L5" s="86"/>
      <c r="M5" s="86"/>
      <c r="N5" s="86"/>
      <c r="O5" s="86"/>
      <c r="P5" s="158"/>
      <c r="Q5" s="158"/>
    </row>
    <row r="6" spans="1:17">
      <c r="A6" s="118"/>
      <c r="B6" s="118"/>
      <c r="C6" s="118"/>
      <c r="D6" s="105"/>
      <c r="E6" s="105"/>
      <c r="F6" s="105"/>
      <c r="G6" s="147"/>
      <c r="H6" s="107"/>
      <c r="I6" s="107"/>
      <c r="J6" s="107"/>
      <c r="K6" s="107"/>
      <c r="L6" s="107"/>
      <c r="M6" s="107"/>
      <c r="N6" s="107"/>
      <c r="P6" s="158"/>
      <c r="Q6" s="158"/>
    </row>
    <row r="7" spans="1:17">
      <c r="A7" s="105"/>
      <c r="B7" s="105"/>
      <c r="C7" s="105"/>
      <c r="D7" s="106"/>
      <c r="E7" s="105"/>
      <c r="F7" s="105"/>
      <c r="G7" s="147"/>
      <c r="H7" s="362" t="s">
        <v>691</v>
      </c>
      <c r="I7" s="362"/>
      <c r="J7" s="362" t="s">
        <v>690</v>
      </c>
      <c r="K7" s="368"/>
      <c r="L7" s="162"/>
      <c r="M7" s="108"/>
      <c r="N7" s="108"/>
      <c r="O7" s="109"/>
      <c r="P7" s="158"/>
      <c r="Q7" s="158"/>
    </row>
    <row r="8" spans="1:17" ht="25.5">
      <c r="A8" s="243" t="s">
        <v>692</v>
      </c>
      <c r="B8" s="243" t="s">
        <v>693</v>
      </c>
      <c r="C8" s="217" t="s">
        <v>703</v>
      </c>
      <c r="D8" s="111" t="s">
        <v>705</v>
      </c>
      <c r="E8" s="110" t="s">
        <v>567</v>
      </c>
      <c r="F8" s="110" t="s">
        <v>568</v>
      </c>
      <c r="G8" s="110" t="s">
        <v>39</v>
      </c>
      <c r="H8" s="243" t="s">
        <v>695</v>
      </c>
      <c r="I8" s="243" t="s">
        <v>696</v>
      </c>
      <c r="J8" s="243" t="s">
        <v>694</v>
      </c>
      <c r="K8" s="243" t="s">
        <v>697</v>
      </c>
      <c r="L8" s="161" t="s">
        <v>722</v>
      </c>
      <c r="M8" s="244" t="s">
        <v>700</v>
      </c>
      <c r="N8" s="242" t="s">
        <v>701</v>
      </c>
      <c r="O8" s="242" t="s">
        <v>709</v>
      </c>
      <c r="P8" s="242" t="s">
        <v>699</v>
      </c>
      <c r="Q8" s="112" t="s">
        <v>702</v>
      </c>
    </row>
    <row r="9" spans="1:17" ht="51">
      <c r="A9" s="89">
        <v>15</v>
      </c>
      <c r="B9" s="89">
        <v>1</v>
      </c>
      <c r="C9" s="90" t="s">
        <v>42</v>
      </c>
      <c r="D9" s="150">
        <v>43494</v>
      </c>
      <c r="E9" s="89">
        <v>357</v>
      </c>
      <c r="F9" s="89" t="s">
        <v>2366</v>
      </c>
      <c r="G9" s="148" t="s">
        <v>2367</v>
      </c>
      <c r="H9" s="208"/>
      <c r="I9" s="208"/>
      <c r="J9" s="208"/>
      <c r="K9" s="208"/>
      <c r="L9" s="208"/>
      <c r="M9" s="182">
        <v>526339.29</v>
      </c>
      <c r="N9" s="182">
        <v>0</v>
      </c>
      <c r="O9" s="182">
        <v>3610687.5294000003</v>
      </c>
      <c r="P9" s="182">
        <v>0</v>
      </c>
      <c r="Q9" s="189">
        <v>3610687.5294000003</v>
      </c>
    </row>
    <row r="10" spans="1:17" ht="51">
      <c r="A10" s="89">
        <v>15</v>
      </c>
      <c r="B10" s="89">
        <v>1</v>
      </c>
      <c r="C10" s="90" t="s">
        <v>42</v>
      </c>
      <c r="D10" s="150">
        <v>43494</v>
      </c>
      <c r="E10" s="89">
        <v>358</v>
      </c>
      <c r="F10" s="89" t="s">
        <v>2366</v>
      </c>
      <c r="G10" s="148" t="s">
        <v>2367</v>
      </c>
      <c r="H10" s="208"/>
      <c r="I10" s="208"/>
      <c r="J10" s="208"/>
      <c r="K10" s="208"/>
      <c r="L10" s="208"/>
      <c r="M10" s="182">
        <v>263169.64</v>
      </c>
      <c r="N10" s="182">
        <v>0</v>
      </c>
      <c r="O10" s="182">
        <v>1805343.7304000002</v>
      </c>
      <c r="P10" s="182">
        <v>0</v>
      </c>
      <c r="Q10" s="189">
        <v>1805343.7304000002</v>
      </c>
    </row>
    <row r="11" spans="1:17" ht="63.75">
      <c r="A11" s="89">
        <v>15</v>
      </c>
      <c r="B11" s="89">
        <v>1</v>
      </c>
      <c r="C11" s="90" t="s">
        <v>42</v>
      </c>
      <c r="D11" s="150">
        <v>43545</v>
      </c>
      <c r="E11" s="89">
        <v>1471</v>
      </c>
      <c r="F11" s="89" t="s">
        <v>2366</v>
      </c>
      <c r="G11" s="148" t="s">
        <v>4637</v>
      </c>
      <c r="H11" s="208"/>
      <c r="I11" s="208"/>
      <c r="J11" s="208"/>
      <c r="K11" s="208"/>
      <c r="L11" s="208"/>
      <c r="M11" s="182">
        <v>394754.46</v>
      </c>
      <c r="N11" s="182">
        <v>0</v>
      </c>
      <c r="O11" s="182">
        <v>2708015.5956000001</v>
      </c>
      <c r="P11" s="182">
        <v>0</v>
      </c>
      <c r="Q11" s="189">
        <v>2708015.5956000001</v>
      </c>
    </row>
    <row r="12" spans="1:17" ht="63.75">
      <c r="A12" s="89">
        <v>15</v>
      </c>
      <c r="B12" s="89">
        <v>1</v>
      </c>
      <c r="C12" s="90" t="s">
        <v>42</v>
      </c>
      <c r="D12" s="150">
        <v>43545</v>
      </c>
      <c r="E12" s="89">
        <v>1473</v>
      </c>
      <c r="F12" s="89" t="s">
        <v>2366</v>
      </c>
      <c r="G12" s="148" t="s">
        <v>4639</v>
      </c>
      <c r="H12" s="208"/>
      <c r="I12" s="208"/>
      <c r="J12" s="208"/>
      <c r="K12" s="208"/>
      <c r="L12" s="208"/>
      <c r="M12" s="182">
        <v>1447433.02</v>
      </c>
      <c r="N12" s="182">
        <v>0</v>
      </c>
      <c r="O12" s="182">
        <v>9929390.5172000006</v>
      </c>
      <c r="P12" s="182">
        <v>0</v>
      </c>
      <c r="Q12" s="189">
        <v>9929390.5172000006</v>
      </c>
    </row>
    <row r="13" spans="1:17" ht="51">
      <c r="A13" s="89">
        <v>15</v>
      </c>
      <c r="B13" s="89">
        <v>1</v>
      </c>
      <c r="C13" s="90" t="s">
        <v>42</v>
      </c>
      <c r="D13" s="150">
        <v>43588</v>
      </c>
      <c r="E13" s="89">
        <v>2229</v>
      </c>
      <c r="F13" s="89" t="s">
        <v>2366</v>
      </c>
      <c r="G13" s="148" t="s">
        <v>7515</v>
      </c>
      <c r="H13" s="208"/>
      <c r="I13" s="208"/>
      <c r="J13" s="208"/>
      <c r="K13" s="208"/>
      <c r="L13" s="208"/>
      <c r="M13" s="182">
        <v>205976.95</v>
      </c>
      <c r="N13" s="182">
        <v>0</v>
      </c>
      <c r="O13" s="182">
        <v>1413001.8770000001</v>
      </c>
      <c r="P13" s="182">
        <v>0</v>
      </c>
      <c r="Q13" s="189">
        <v>1413001.8770000001</v>
      </c>
    </row>
    <row r="14" spans="1:17" ht="51">
      <c r="A14" s="89">
        <v>15</v>
      </c>
      <c r="B14" s="89">
        <v>1</v>
      </c>
      <c r="C14" s="90" t="s">
        <v>42</v>
      </c>
      <c r="D14" s="150">
        <v>43588</v>
      </c>
      <c r="E14" s="89">
        <v>2231</v>
      </c>
      <c r="F14" s="89" t="s">
        <v>2366</v>
      </c>
      <c r="G14" s="148" t="s">
        <v>7515</v>
      </c>
      <c r="H14" s="208"/>
      <c r="I14" s="208"/>
      <c r="J14" s="208"/>
      <c r="K14" s="208"/>
      <c r="L14" s="208"/>
      <c r="M14" s="182">
        <v>566436.61</v>
      </c>
      <c r="N14" s="182">
        <v>0</v>
      </c>
      <c r="O14" s="182">
        <v>3885755.1446000002</v>
      </c>
      <c r="P14" s="182">
        <v>0</v>
      </c>
      <c r="Q14" s="189">
        <v>3885755.1446000002</v>
      </c>
    </row>
    <row r="15" spans="1:17" ht="51">
      <c r="A15" s="89">
        <v>15</v>
      </c>
      <c r="B15" s="89">
        <v>1</v>
      </c>
      <c r="C15" s="90" t="s">
        <v>42</v>
      </c>
      <c r="D15" s="150">
        <v>43588</v>
      </c>
      <c r="E15" s="89">
        <v>2233</v>
      </c>
      <c r="F15" s="89" t="s">
        <v>2366</v>
      </c>
      <c r="G15" s="148" t="s">
        <v>7515</v>
      </c>
      <c r="H15" s="208"/>
      <c r="I15" s="208"/>
      <c r="J15" s="208"/>
      <c r="K15" s="208"/>
      <c r="L15" s="208"/>
      <c r="M15" s="182">
        <v>102988.48</v>
      </c>
      <c r="N15" s="182">
        <v>0</v>
      </c>
      <c r="O15" s="182">
        <v>706500.97279999999</v>
      </c>
      <c r="P15" s="182">
        <v>0</v>
      </c>
      <c r="Q15" s="189">
        <v>706500.97279999999</v>
      </c>
    </row>
    <row r="16" spans="1:17" ht="51">
      <c r="A16" s="89">
        <v>15</v>
      </c>
      <c r="B16" s="89">
        <v>1</v>
      </c>
      <c r="C16" s="90" t="s">
        <v>42</v>
      </c>
      <c r="D16" s="150">
        <v>43588</v>
      </c>
      <c r="E16" s="89">
        <v>2235</v>
      </c>
      <c r="F16" s="89" t="s">
        <v>2366</v>
      </c>
      <c r="G16" s="148" t="s">
        <v>7515</v>
      </c>
      <c r="H16" s="208"/>
      <c r="I16" s="208"/>
      <c r="J16" s="208"/>
      <c r="K16" s="208"/>
      <c r="L16" s="208"/>
      <c r="M16" s="182">
        <v>154482.71</v>
      </c>
      <c r="N16" s="182">
        <v>0</v>
      </c>
      <c r="O16" s="182">
        <v>1059751.3906</v>
      </c>
      <c r="P16" s="182">
        <v>0</v>
      </c>
      <c r="Q16" s="189">
        <v>1059751.3906</v>
      </c>
    </row>
    <row r="17" spans="1:17" ht="51">
      <c r="A17" s="89" t="s">
        <v>556</v>
      </c>
      <c r="B17" s="89">
        <v>2</v>
      </c>
      <c r="C17" s="90" t="s">
        <v>616</v>
      </c>
      <c r="D17" s="150">
        <v>43494</v>
      </c>
      <c r="E17" s="89">
        <v>357</v>
      </c>
      <c r="F17" s="89" t="s">
        <v>642</v>
      </c>
      <c r="G17" s="148" t="s">
        <v>2367</v>
      </c>
      <c r="H17" s="208"/>
      <c r="I17" s="208"/>
      <c r="J17" s="208"/>
      <c r="K17" s="208"/>
      <c r="L17" s="208"/>
      <c r="M17" s="182">
        <v>0</v>
      </c>
      <c r="N17" s="182">
        <v>526339.29</v>
      </c>
      <c r="O17" s="182">
        <v>0</v>
      </c>
      <c r="P17" s="182">
        <v>3610687.5294000003</v>
      </c>
      <c r="Q17" s="189">
        <v>3610687.5294000003</v>
      </c>
    </row>
    <row r="18" spans="1:17" ht="51">
      <c r="A18" s="89" t="s">
        <v>556</v>
      </c>
      <c r="B18" s="89">
        <v>2</v>
      </c>
      <c r="C18" s="90" t="s">
        <v>616</v>
      </c>
      <c r="D18" s="150">
        <v>43494</v>
      </c>
      <c r="E18" s="89">
        <v>358</v>
      </c>
      <c r="F18" s="89" t="s">
        <v>642</v>
      </c>
      <c r="G18" s="148" t="s">
        <v>2367</v>
      </c>
      <c r="H18" s="208"/>
      <c r="I18" s="208"/>
      <c r="J18" s="208"/>
      <c r="K18" s="208"/>
      <c r="L18" s="208"/>
      <c r="M18" s="182">
        <v>0</v>
      </c>
      <c r="N18" s="182">
        <v>263169.64</v>
      </c>
      <c r="O18" s="182">
        <v>0</v>
      </c>
      <c r="P18" s="182">
        <v>1805343.7304000002</v>
      </c>
      <c r="Q18" s="189">
        <v>1805343.7304000002</v>
      </c>
    </row>
    <row r="19" spans="1:17" ht="63.75">
      <c r="A19" s="89" t="s">
        <v>556</v>
      </c>
      <c r="B19" s="89">
        <v>2</v>
      </c>
      <c r="C19" s="90" t="s">
        <v>616</v>
      </c>
      <c r="D19" s="150">
        <v>43545</v>
      </c>
      <c r="E19" s="89">
        <v>1471</v>
      </c>
      <c r="F19" s="89" t="s">
        <v>642</v>
      </c>
      <c r="G19" s="148" t="s">
        <v>4637</v>
      </c>
      <c r="H19" s="208"/>
      <c r="I19" s="208"/>
      <c r="J19" s="208"/>
      <c r="K19" s="208"/>
      <c r="L19" s="208"/>
      <c r="M19" s="182">
        <v>0</v>
      </c>
      <c r="N19" s="182">
        <v>394754.46</v>
      </c>
      <c r="O19" s="182">
        <v>0</v>
      </c>
      <c r="P19" s="182">
        <v>2708015.5956000001</v>
      </c>
      <c r="Q19" s="189">
        <v>2708015.5956000001</v>
      </c>
    </row>
    <row r="20" spans="1:17" ht="63.75">
      <c r="A20" s="89" t="s">
        <v>556</v>
      </c>
      <c r="B20" s="89">
        <v>2</v>
      </c>
      <c r="C20" s="90" t="s">
        <v>616</v>
      </c>
      <c r="D20" s="150">
        <v>43545</v>
      </c>
      <c r="E20" s="89">
        <v>1473</v>
      </c>
      <c r="F20" s="89" t="s">
        <v>642</v>
      </c>
      <c r="G20" s="148" t="s">
        <v>4639</v>
      </c>
      <c r="H20" s="208"/>
      <c r="I20" s="208"/>
      <c r="J20" s="208"/>
      <c r="K20" s="208"/>
      <c r="L20" s="208"/>
      <c r="M20" s="182">
        <v>0</v>
      </c>
      <c r="N20" s="182">
        <v>1447433.02</v>
      </c>
      <c r="O20" s="182">
        <v>0</v>
      </c>
      <c r="P20" s="182">
        <v>9929390.5172000006</v>
      </c>
      <c r="Q20" s="189">
        <v>9929390.5172000006</v>
      </c>
    </row>
    <row r="21" spans="1:17" ht="51">
      <c r="A21" s="89" t="s">
        <v>556</v>
      </c>
      <c r="B21" s="89">
        <v>2</v>
      </c>
      <c r="C21" s="90" t="s">
        <v>616</v>
      </c>
      <c r="D21" s="150">
        <v>43588</v>
      </c>
      <c r="E21" s="89">
        <v>2229</v>
      </c>
      <c r="F21" s="89" t="s">
        <v>642</v>
      </c>
      <c r="G21" s="148" t="s">
        <v>7515</v>
      </c>
      <c r="H21" s="208"/>
      <c r="I21" s="208"/>
      <c r="J21" s="208"/>
      <c r="K21" s="208"/>
      <c r="L21" s="208"/>
      <c r="M21" s="182">
        <v>0</v>
      </c>
      <c r="N21" s="182">
        <v>205976.95</v>
      </c>
      <c r="O21" s="182">
        <v>0</v>
      </c>
      <c r="P21" s="182">
        <v>1413001.8770000001</v>
      </c>
      <c r="Q21" s="189">
        <v>1413001.8770000001</v>
      </c>
    </row>
    <row r="22" spans="1:17" ht="51">
      <c r="A22" s="89" t="s">
        <v>556</v>
      </c>
      <c r="B22" s="89">
        <v>2</v>
      </c>
      <c r="C22" s="90" t="s">
        <v>616</v>
      </c>
      <c r="D22" s="150">
        <v>43588</v>
      </c>
      <c r="E22" s="89">
        <v>2231</v>
      </c>
      <c r="F22" s="89" t="s">
        <v>642</v>
      </c>
      <c r="G22" s="148" t="s">
        <v>7515</v>
      </c>
      <c r="H22" s="208"/>
      <c r="I22" s="208"/>
      <c r="J22" s="208"/>
      <c r="K22" s="208"/>
      <c r="L22" s="208"/>
      <c r="M22" s="182">
        <v>0</v>
      </c>
      <c r="N22" s="182">
        <v>566436.61</v>
      </c>
      <c r="O22" s="182">
        <v>0</v>
      </c>
      <c r="P22" s="182">
        <v>3885755.1446000002</v>
      </c>
      <c r="Q22" s="189">
        <v>3885755.1446000002</v>
      </c>
    </row>
    <row r="23" spans="1:17" ht="51">
      <c r="A23" s="89" t="s">
        <v>556</v>
      </c>
      <c r="B23" s="89">
        <v>2</v>
      </c>
      <c r="C23" s="90" t="s">
        <v>616</v>
      </c>
      <c r="D23" s="150">
        <v>43588</v>
      </c>
      <c r="E23" s="89">
        <v>2233</v>
      </c>
      <c r="F23" s="89" t="s">
        <v>642</v>
      </c>
      <c r="G23" s="148" t="s">
        <v>7515</v>
      </c>
      <c r="H23" s="208"/>
      <c r="I23" s="208"/>
      <c r="J23" s="208"/>
      <c r="K23" s="208"/>
      <c r="L23" s="208"/>
      <c r="M23" s="182">
        <v>0</v>
      </c>
      <c r="N23" s="182">
        <v>102988.48</v>
      </c>
      <c r="O23" s="182">
        <v>0</v>
      </c>
      <c r="P23" s="182">
        <v>706500.97279999999</v>
      </c>
      <c r="Q23" s="189">
        <v>706500.97279999999</v>
      </c>
    </row>
    <row r="24" spans="1:17" ht="51">
      <c r="A24" s="89" t="s">
        <v>556</v>
      </c>
      <c r="B24" s="89">
        <v>2</v>
      </c>
      <c r="C24" s="90" t="s">
        <v>616</v>
      </c>
      <c r="D24" s="150">
        <v>43588</v>
      </c>
      <c r="E24" s="89">
        <v>2235</v>
      </c>
      <c r="F24" s="89" t="s">
        <v>642</v>
      </c>
      <c r="G24" s="148" t="s">
        <v>7515</v>
      </c>
      <c r="H24" s="208"/>
      <c r="I24" s="208"/>
      <c r="J24" s="208"/>
      <c r="K24" s="208"/>
      <c r="L24" s="208"/>
      <c r="M24" s="182">
        <v>0</v>
      </c>
      <c r="N24" s="182">
        <v>154482.71</v>
      </c>
      <c r="O24" s="182">
        <v>0</v>
      </c>
      <c r="P24" s="182">
        <v>1059751.3906</v>
      </c>
      <c r="Q24" s="189">
        <v>1059751.3906</v>
      </c>
    </row>
    <row r="25" spans="1:17" s="126" customFormat="1">
      <c r="A25" s="254"/>
      <c r="B25" s="254"/>
      <c r="C25" s="122"/>
      <c r="D25" s="123"/>
      <c r="E25" s="124"/>
      <c r="F25" s="124"/>
      <c r="G25" s="124"/>
      <c r="H25" s="254"/>
      <c r="I25" s="254"/>
      <c r="J25" s="254"/>
      <c r="K25" s="254"/>
      <c r="L25" s="254"/>
      <c r="M25" s="125"/>
      <c r="N25" s="125"/>
      <c r="O25" s="120"/>
      <c r="P25" s="120"/>
      <c r="Q25" s="121"/>
    </row>
    <row r="26" spans="1:17">
      <c r="A26" s="127"/>
      <c r="B26" s="127"/>
      <c r="C26" s="127"/>
      <c r="D26" s="251"/>
      <c r="E26" s="251"/>
      <c r="F26" s="251"/>
      <c r="G26" s="369" t="s">
        <v>571</v>
      </c>
      <c r="H26" s="369"/>
      <c r="I26" s="369"/>
      <c r="J26" s="369"/>
      <c r="K26" s="370"/>
      <c r="L26" s="159"/>
      <c r="M26" s="117">
        <f>+SUBTOTAL(9,M9:M24)</f>
        <v>3661581.16</v>
      </c>
      <c r="N26" s="117">
        <f>+SUBTOTAL(9,N9:N24)</f>
        <v>3661581.16</v>
      </c>
      <c r="O26" s="117">
        <f>+SUBTOTAL(9,O9:O24)</f>
        <v>25118446.757600002</v>
      </c>
      <c r="P26" s="117">
        <f>+SUBTOTAL(9,P9:P24)</f>
        <v>25118446.757600002</v>
      </c>
      <c r="Q26" s="117">
        <f>+SUBTOTAL(9,Q9:Q24)</f>
        <v>50236893.515199997</v>
      </c>
    </row>
    <row r="27" spans="1:17">
      <c r="A27" s="128"/>
      <c r="B27" s="128"/>
      <c r="C27" s="128"/>
      <c r="D27" s="252"/>
      <c r="E27" s="252"/>
      <c r="F27" s="252"/>
      <c r="G27" s="192"/>
      <c r="H27" s="119"/>
      <c r="I27" s="119"/>
      <c r="J27" s="119"/>
      <c r="K27" s="119"/>
      <c r="L27" s="119"/>
      <c r="M27" s="119"/>
      <c r="N27" s="119"/>
    </row>
    <row r="28" spans="1:17">
      <c r="A28" s="98"/>
      <c r="B28" s="98"/>
      <c r="C28" s="98"/>
      <c r="D28" s="209"/>
      <c r="E28" s="209"/>
      <c r="F28" s="209"/>
    </row>
    <row r="29" spans="1:17">
      <c r="A29" s="98"/>
      <c r="B29" s="98"/>
    </row>
  </sheetData>
  <sheetProtection algorithmName="SHA-512" hashValue="ddDNDWD0YOxSPHr8PGvoEwjfLxAHoCqiUBiI5BWuwboBA0wiHqz62yYcszMjH5TufLGOnv6jvV0pa0kMUo+RDg==" saltValue="pP6J0L2fm6sR9EYZYcV7Uw==" spinCount="100000" sheet="1" objects="1" scenarios="1" formatCells="0" formatColumns="0" formatRows="0" sort="0" autoFilter="0" pivotTables="0"/>
  <protectedRanges>
    <protectedRange sqref="H9:L24" name="Rango1"/>
  </protectedRanges>
  <autoFilter ref="A8:Q24"/>
  <mergeCells count="3">
    <mergeCell ref="G26:K26"/>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7"/>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37" customWidth="1"/>
    <col min="2" max="2" width="6.140625" style="137" customWidth="1"/>
    <col min="3" max="3" width="60" style="139" customWidth="1"/>
    <col min="4" max="4" width="16.5703125" style="179" bestFit="1" customWidth="1"/>
    <col min="5" max="5" width="15.85546875" style="179" bestFit="1" customWidth="1"/>
    <col min="6" max="6" width="15.42578125" style="179" bestFit="1" customWidth="1"/>
    <col min="7" max="7" width="18.42578125" style="179" bestFit="1" customWidth="1"/>
    <col min="8" max="8" width="18.28515625" style="179" bestFit="1" customWidth="1"/>
    <col min="9" max="16384" width="11.42578125" style="137"/>
  </cols>
  <sheetData>
    <row r="1" spans="1:9" s="129" customFormat="1">
      <c r="A1" s="163" t="s">
        <v>34</v>
      </c>
      <c r="B1" s="160"/>
      <c r="C1" s="160"/>
      <c r="D1" s="172"/>
      <c r="E1" s="172"/>
      <c r="F1" s="172"/>
      <c r="G1" s="172"/>
      <c r="H1" s="172"/>
      <c r="I1" s="170"/>
    </row>
    <row r="2" spans="1:9" s="129" customFormat="1">
      <c r="A2" s="163" t="s">
        <v>35</v>
      </c>
      <c r="B2" s="160"/>
      <c r="C2" s="160"/>
      <c r="D2" s="172"/>
      <c r="E2" s="172"/>
      <c r="F2" s="172"/>
      <c r="G2" s="172"/>
      <c r="H2" s="172"/>
      <c r="I2" s="170"/>
    </row>
    <row r="3" spans="1:9" s="129" customFormat="1">
      <c r="A3" s="160" t="s">
        <v>36</v>
      </c>
      <c r="B3" s="160"/>
      <c r="C3" s="160"/>
      <c r="D3" s="172"/>
      <c r="E3" s="172"/>
      <c r="F3" s="172"/>
      <c r="G3" s="172"/>
      <c r="H3" s="172"/>
      <c r="I3" s="170"/>
    </row>
    <row r="4" spans="1:9" s="129" customFormat="1">
      <c r="A4" s="164" t="str">
        <f>+'CUT MN'!A4</f>
        <v>CORRESPONDIENTE AL PERIODO DE ENERO A JULIO DE 2019</v>
      </c>
      <c r="B4" s="171"/>
      <c r="C4" s="171"/>
      <c r="D4" s="173"/>
      <c r="E4" s="173"/>
      <c r="F4" s="173"/>
      <c r="G4" s="173"/>
      <c r="H4" s="173"/>
      <c r="I4" s="171"/>
    </row>
    <row r="5" spans="1:9" s="129" customFormat="1" ht="12" customHeight="1">
      <c r="A5" s="260" t="str">
        <f>+'CUT MN'!A5</f>
        <v>ACTUALIZADO AL : 7 de agosto de 2019</v>
      </c>
      <c r="B5" s="99"/>
      <c r="C5" s="100"/>
      <c r="D5" s="103"/>
      <c r="E5" s="103"/>
      <c r="F5" s="174"/>
      <c r="G5" s="175"/>
      <c r="H5" s="175"/>
      <c r="I5" s="104"/>
    </row>
    <row r="6" spans="1:9" s="129" customFormat="1">
      <c r="A6" s="130"/>
      <c r="B6" s="131"/>
      <c r="C6" s="132"/>
      <c r="D6" s="176"/>
      <c r="E6" s="176"/>
      <c r="F6" s="176"/>
      <c r="G6" s="176"/>
      <c r="H6" s="183"/>
    </row>
    <row r="7" spans="1:9" s="129" customFormat="1">
      <c r="C7" s="133"/>
      <c r="D7" s="371" t="s">
        <v>646</v>
      </c>
      <c r="E7" s="371"/>
      <c r="F7" s="371"/>
      <c r="G7" s="371"/>
      <c r="H7" s="184"/>
    </row>
    <row r="8" spans="1:9" ht="18.75" customHeight="1">
      <c r="A8" s="134" t="s">
        <v>692</v>
      </c>
      <c r="B8" s="136" t="s">
        <v>693</v>
      </c>
      <c r="C8" s="135" t="s">
        <v>703</v>
      </c>
      <c r="D8" s="177" t="s">
        <v>666</v>
      </c>
      <c r="E8" s="177" t="s">
        <v>667</v>
      </c>
      <c r="F8" s="177" t="s">
        <v>668</v>
      </c>
      <c r="G8" s="177" t="s">
        <v>669</v>
      </c>
      <c r="H8" s="185" t="s">
        <v>704</v>
      </c>
    </row>
    <row r="9" spans="1:9">
      <c r="A9" s="266">
        <v>10</v>
      </c>
      <c r="B9" s="266">
        <v>1</v>
      </c>
      <c r="C9" s="267" t="s">
        <v>5775</v>
      </c>
      <c r="D9" s="138">
        <v>1779.08</v>
      </c>
      <c r="E9" s="138">
        <v>0</v>
      </c>
      <c r="F9" s="138">
        <v>0</v>
      </c>
      <c r="G9" s="138">
        <v>0</v>
      </c>
      <c r="H9" s="178">
        <v>1779.08</v>
      </c>
    </row>
    <row r="10" spans="1:9">
      <c r="A10" s="266">
        <v>15</v>
      </c>
      <c r="B10" s="266">
        <v>2</v>
      </c>
      <c r="C10" s="267" t="s">
        <v>42</v>
      </c>
      <c r="D10" s="138">
        <v>25482627.670000002</v>
      </c>
      <c r="E10" s="138">
        <v>0</v>
      </c>
      <c r="F10" s="138">
        <v>0</v>
      </c>
      <c r="G10" s="138">
        <v>0</v>
      </c>
      <c r="H10" s="178">
        <v>25482627.670000002</v>
      </c>
    </row>
    <row r="11" spans="1:9">
      <c r="A11" s="266">
        <v>16</v>
      </c>
      <c r="B11" s="266">
        <v>1</v>
      </c>
      <c r="C11" s="267" t="s">
        <v>43</v>
      </c>
      <c r="D11" s="138">
        <v>0</v>
      </c>
      <c r="E11" s="138">
        <v>0</v>
      </c>
      <c r="F11" s="138">
        <v>7507021.1100000003</v>
      </c>
      <c r="G11" s="138">
        <v>0</v>
      </c>
      <c r="H11" s="178">
        <v>7507021.1100000003</v>
      </c>
    </row>
    <row r="12" spans="1:9">
      <c r="A12" s="266">
        <v>16</v>
      </c>
      <c r="B12" s="266">
        <v>3</v>
      </c>
      <c r="C12" s="267" t="s">
        <v>43</v>
      </c>
      <c r="D12" s="138">
        <v>0</v>
      </c>
      <c r="E12" s="138">
        <v>0</v>
      </c>
      <c r="F12" s="138">
        <v>222970</v>
      </c>
      <c r="G12" s="138">
        <v>0</v>
      </c>
      <c r="H12" s="178">
        <v>222970</v>
      </c>
    </row>
    <row r="13" spans="1:9">
      <c r="A13" s="266">
        <v>16</v>
      </c>
      <c r="B13" s="266">
        <v>10</v>
      </c>
      <c r="C13" s="267" t="s">
        <v>43</v>
      </c>
      <c r="D13" s="138">
        <v>0</v>
      </c>
      <c r="E13" s="138">
        <v>0</v>
      </c>
      <c r="F13" s="138">
        <v>3525</v>
      </c>
      <c r="G13" s="138">
        <v>0</v>
      </c>
      <c r="H13" s="178">
        <v>3525</v>
      </c>
    </row>
    <row r="14" spans="1:9">
      <c r="A14" s="266">
        <v>20</v>
      </c>
      <c r="B14" s="266">
        <v>1</v>
      </c>
      <c r="C14" s="267" t="s">
        <v>44</v>
      </c>
      <c r="D14" s="138">
        <v>24902.04</v>
      </c>
      <c r="E14" s="138">
        <v>0</v>
      </c>
      <c r="F14" s="138">
        <v>5881684.0300000003</v>
      </c>
      <c r="G14" s="138">
        <v>0</v>
      </c>
      <c r="H14" s="178">
        <v>5906586.0700000003</v>
      </c>
    </row>
    <row r="15" spans="1:9">
      <c r="A15" s="266">
        <v>20</v>
      </c>
      <c r="B15" s="266">
        <v>2</v>
      </c>
      <c r="C15" s="267" t="s">
        <v>44</v>
      </c>
      <c r="D15" s="138">
        <v>0</v>
      </c>
      <c r="E15" s="138">
        <v>0</v>
      </c>
      <c r="F15" s="138">
        <v>302715</v>
      </c>
      <c r="G15" s="138">
        <v>0</v>
      </c>
      <c r="H15" s="178">
        <v>302715</v>
      </c>
    </row>
    <row r="16" spans="1:9">
      <c r="A16" s="266">
        <v>20</v>
      </c>
      <c r="B16" s="266">
        <v>3</v>
      </c>
      <c r="C16" s="267" t="s">
        <v>44</v>
      </c>
      <c r="D16" s="138">
        <v>0</v>
      </c>
      <c r="E16" s="138">
        <v>0</v>
      </c>
      <c r="F16" s="138">
        <v>217947.16000000003</v>
      </c>
      <c r="G16" s="138">
        <v>0</v>
      </c>
      <c r="H16" s="178">
        <v>217947.16000000003</v>
      </c>
    </row>
    <row r="17" spans="1:8">
      <c r="A17" s="266">
        <v>20</v>
      </c>
      <c r="B17" s="266">
        <v>4</v>
      </c>
      <c r="C17" s="267" t="s">
        <v>44</v>
      </c>
      <c r="D17" s="138">
        <v>0</v>
      </c>
      <c r="E17" s="138">
        <v>0</v>
      </c>
      <c r="F17" s="138">
        <v>599981.42000000004</v>
      </c>
      <c r="G17" s="138">
        <v>0</v>
      </c>
      <c r="H17" s="178">
        <v>599981.42000000004</v>
      </c>
    </row>
    <row r="18" spans="1:8">
      <c r="A18" s="266">
        <v>20</v>
      </c>
      <c r="B18" s="266">
        <v>5</v>
      </c>
      <c r="C18" s="267" t="s">
        <v>44</v>
      </c>
      <c r="D18" s="138">
        <v>0</v>
      </c>
      <c r="E18" s="138">
        <v>0</v>
      </c>
      <c r="F18" s="138">
        <v>1854506.29</v>
      </c>
      <c r="G18" s="138">
        <v>0</v>
      </c>
      <c r="H18" s="178">
        <v>1854506.29</v>
      </c>
    </row>
    <row r="19" spans="1:8">
      <c r="A19" s="266">
        <v>25</v>
      </c>
      <c r="B19" s="266">
        <v>1</v>
      </c>
      <c r="C19" s="267" t="s">
        <v>45</v>
      </c>
      <c r="D19" s="138">
        <v>1722957.08</v>
      </c>
      <c r="E19" s="138">
        <v>0</v>
      </c>
      <c r="F19" s="138">
        <v>0</v>
      </c>
      <c r="G19" s="138">
        <v>0</v>
      </c>
      <c r="H19" s="178">
        <v>1722957.08</v>
      </c>
    </row>
    <row r="20" spans="1:8">
      <c r="A20" s="266">
        <v>41</v>
      </c>
      <c r="B20" s="266">
        <v>1</v>
      </c>
      <c r="C20" s="267" t="s">
        <v>47</v>
      </c>
      <c r="D20" s="138">
        <v>60210.64</v>
      </c>
      <c r="E20" s="138">
        <v>0</v>
      </c>
      <c r="F20" s="138">
        <v>0</v>
      </c>
      <c r="G20" s="138">
        <v>0</v>
      </c>
      <c r="H20" s="178">
        <v>60210.64</v>
      </c>
    </row>
    <row r="21" spans="1:8">
      <c r="A21" s="266">
        <v>46</v>
      </c>
      <c r="B21" s="266">
        <v>2</v>
      </c>
      <c r="C21" s="267" t="s">
        <v>48</v>
      </c>
      <c r="D21" s="138">
        <v>9097650.9399999995</v>
      </c>
      <c r="E21" s="138">
        <v>0</v>
      </c>
      <c r="F21" s="138">
        <v>557582.47</v>
      </c>
      <c r="G21" s="138">
        <v>0</v>
      </c>
      <c r="H21" s="178">
        <v>9655233.4100000001</v>
      </c>
    </row>
    <row r="22" spans="1:8">
      <c r="A22" s="266">
        <v>47</v>
      </c>
      <c r="B22" s="266">
        <v>1</v>
      </c>
      <c r="C22" s="267" t="s">
        <v>49</v>
      </c>
      <c r="D22" s="138">
        <v>0</v>
      </c>
      <c r="E22" s="138">
        <v>0</v>
      </c>
      <c r="F22" s="138">
        <v>35</v>
      </c>
      <c r="G22" s="138">
        <v>0</v>
      </c>
      <c r="H22" s="178">
        <v>35</v>
      </c>
    </row>
    <row r="23" spans="1:8">
      <c r="A23" s="266">
        <v>47</v>
      </c>
      <c r="B23" s="266">
        <v>26</v>
      </c>
      <c r="C23" s="267" t="s">
        <v>49</v>
      </c>
      <c r="D23" s="138">
        <v>0</v>
      </c>
      <c r="E23" s="138">
        <v>0</v>
      </c>
      <c r="F23" s="138">
        <v>184983.81</v>
      </c>
      <c r="G23" s="138">
        <v>0</v>
      </c>
      <c r="H23" s="178">
        <v>184983.81</v>
      </c>
    </row>
    <row r="24" spans="1:8">
      <c r="A24" s="266">
        <v>47</v>
      </c>
      <c r="B24" s="266">
        <v>27</v>
      </c>
      <c r="C24" s="267" t="s">
        <v>49</v>
      </c>
      <c r="D24" s="165">
        <v>688926.96</v>
      </c>
      <c r="E24" s="138">
        <v>0</v>
      </c>
      <c r="F24" s="165">
        <v>0</v>
      </c>
      <c r="G24" s="165">
        <v>0</v>
      </c>
      <c r="H24" s="178">
        <v>688926.96</v>
      </c>
    </row>
    <row r="25" spans="1:8">
      <c r="A25" s="266">
        <v>48</v>
      </c>
      <c r="B25" s="266">
        <v>1</v>
      </c>
      <c r="C25" s="267" t="s">
        <v>50</v>
      </c>
      <c r="D25" s="165">
        <v>0</v>
      </c>
      <c r="E25" s="138">
        <v>0</v>
      </c>
      <c r="F25" s="165">
        <v>1502897.3</v>
      </c>
      <c r="G25" s="165">
        <v>0</v>
      </c>
      <c r="H25" s="178">
        <v>1502897.3</v>
      </c>
    </row>
    <row r="26" spans="1:8">
      <c r="A26" s="266">
        <v>52</v>
      </c>
      <c r="B26" s="266">
        <v>1</v>
      </c>
      <c r="C26" s="267" t="s">
        <v>51</v>
      </c>
      <c r="D26" s="165">
        <v>0</v>
      </c>
      <c r="E26" s="138">
        <v>0</v>
      </c>
      <c r="F26" s="165">
        <v>5617</v>
      </c>
      <c r="G26" s="165">
        <v>0</v>
      </c>
      <c r="H26" s="178">
        <v>5617</v>
      </c>
    </row>
    <row r="27" spans="1:8">
      <c r="A27" s="266">
        <v>66</v>
      </c>
      <c r="B27" s="266">
        <v>2</v>
      </c>
      <c r="C27" s="267" t="s">
        <v>52</v>
      </c>
      <c r="D27" s="165">
        <v>0</v>
      </c>
      <c r="E27" s="138">
        <v>0</v>
      </c>
      <c r="F27" s="165">
        <v>8703.75</v>
      </c>
      <c r="G27" s="165">
        <v>0</v>
      </c>
      <c r="H27" s="178">
        <v>8703.75</v>
      </c>
    </row>
    <row r="28" spans="1:8">
      <c r="A28" s="266">
        <v>70</v>
      </c>
      <c r="B28" s="266">
        <v>1</v>
      </c>
      <c r="C28" s="267" t="s">
        <v>53</v>
      </c>
      <c r="D28" s="165">
        <v>387936</v>
      </c>
      <c r="E28" s="138">
        <v>0</v>
      </c>
      <c r="F28" s="165">
        <v>0</v>
      </c>
      <c r="G28" s="165">
        <v>0</v>
      </c>
      <c r="H28" s="178">
        <v>387936</v>
      </c>
    </row>
    <row r="29" spans="1:8">
      <c r="A29" s="266">
        <v>78</v>
      </c>
      <c r="B29" s="266">
        <v>3</v>
      </c>
      <c r="C29" s="267" t="s">
        <v>9294</v>
      </c>
      <c r="D29" s="165">
        <v>0</v>
      </c>
      <c r="E29" s="138">
        <v>0</v>
      </c>
      <c r="F29" s="165">
        <v>151714.37</v>
      </c>
      <c r="G29" s="165">
        <v>0</v>
      </c>
      <c r="H29" s="178">
        <v>151714.37</v>
      </c>
    </row>
    <row r="30" spans="1:8" ht="12" customHeight="1">
      <c r="A30" s="266">
        <v>81</v>
      </c>
      <c r="B30" s="266">
        <v>1</v>
      </c>
      <c r="C30" s="267" t="s">
        <v>55</v>
      </c>
      <c r="D30" s="165">
        <v>2566886.7799999998</v>
      </c>
      <c r="E30" s="138">
        <v>0</v>
      </c>
      <c r="F30" s="165">
        <v>0</v>
      </c>
      <c r="G30" s="165">
        <v>0</v>
      </c>
      <c r="H30" s="178">
        <v>2566886.7799999998</v>
      </c>
    </row>
    <row r="31" spans="1:8">
      <c r="A31" s="266">
        <v>81</v>
      </c>
      <c r="B31" s="266">
        <v>3</v>
      </c>
      <c r="C31" s="267" t="s">
        <v>55</v>
      </c>
      <c r="D31" s="165">
        <v>314082.39</v>
      </c>
      <c r="E31" s="138">
        <v>0</v>
      </c>
      <c r="F31" s="165">
        <v>0</v>
      </c>
      <c r="G31" s="165">
        <v>0</v>
      </c>
      <c r="H31" s="178">
        <v>314082.39</v>
      </c>
    </row>
    <row r="32" spans="1:8">
      <c r="A32" s="266">
        <v>81</v>
      </c>
      <c r="B32" s="266">
        <v>16</v>
      </c>
      <c r="C32" s="267" t="s">
        <v>55</v>
      </c>
      <c r="D32" s="165">
        <v>0</v>
      </c>
      <c r="E32" s="138">
        <v>0</v>
      </c>
      <c r="F32" s="165">
        <v>137465</v>
      </c>
      <c r="G32" s="165">
        <v>0</v>
      </c>
      <c r="H32" s="178">
        <v>137465</v>
      </c>
    </row>
    <row r="33" spans="1:8">
      <c r="A33" s="266">
        <v>86</v>
      </c>
      <c r="B33" s="266">
        <v>1</v>
      </c>
      <c r="C33" s="267" t="s">
        <v>56</v>
      </c>
      <c r="D33" s="165">
        <v>199963.72</v>
      </c>
      <c r="E33" s="138">
        <v>0</v>
      </c>
      <c r="F33" s="165">
        <v>0</v>
      </c>
      <c r="G33" s="165">
        <v>0</v>
      </c>
      <c r="H33" s="178">
        <v>199963.72</v>
      </c>
    </row>
    <row r="34" spans="1:8">
      <c r="A34" s="266">
        <v>86</v>
      </c>
      <c r="B34" s="266">
        <v>6</v>
      </c>
      <c r="C34" s="267" t="s">
        <v>56</v>
      </c>
      <c r="D34" s="165">
        <v>660.71</v>
      </c>
      <c r="E34" s="165">
        <v>0</v>
      </c>
      <c r="F34" s="165">
        <v>0</v>
      </c>
      <c r="G34" s="165">
        <v>0</v>
      </c>
      <c r="H34" s="178">
        <v>660.71</v>
      </c>
    </row>
    <row r="35" spans="1:8">
      <c r="A35" s="266">
        <v>86</v>
      </c>
      <c r="B35" s="266">
        <v>8</v>
      </c>
      <c r="C35" s="267" t="s">
        <v>56</v>
      </c>
      <c r="D35" s="165">
        <v>545955.28</v>
      </c>
      <c r="E35" s="165">
        <v>0</v>
      </c>
      <c r="F35" s="165">
        <v>0</v>
      </c>
      <c r="G35" s="165">
        <v>0</v>
      </c>
      <c r="H35" s="178">
        <v>545955.28</v>
      </c>
    </row>
    <row r="36" spans="1:8">
      <c r="A36" s="266" t="s">
        <v>556</v>
      </c>
      <c r="B36" s="266">
        <v>2</v>
      </c>
      <c r="C36" s="267" t="s">
        <v>616</v>
      </c>
      <c r="D36" s="165">
        <v>58216690.549999997</v>
      </c>
      <c r="E36" s="165">
        <v>0</v>
      </c>
      <c r="F36" s="165">
        <v>0</v>
      </c>
      <c r="G36" s="165">
        <v>0</v>
      </c>
      <c r="H36" s="178">
        <v>58216690.549999997</v>
      </c>
    </row>
    <row r="37" spans="1:8">
      <c r="A37" s="266" t="s">
        <v>557</v>
      </c>
      <c r="B37" s="266">
        <v>3</v>
      </c>
      <c r="C37" s="267" t="s">
        <v>777</v>
      </c>
      <c r="D37" s="165">
        <v>0</v>
      </c>
      <c r="E37" s="165">
        <v>530000000</v>
      </c>
      <c r="F37" s="165">
        <v>0</v>
      </c>
      <c r="G37" s="165">
        <v>0</v>
      </c>
      <c r="H37" s="178">
        <v>530000000</v>
      </c>
    </row>
    <row r="38" spans="1:8">
      <c r="A38" s="266">
        <v>108</v>
      </c>
      <c r="B38" s="266">
        <v>1</v>
      </c>
      <c r="C38" s="267" t="s">
        <v>59</v>
      </c>
      <c r="D38" s="165">
        <v>0</v>
      </c>
      <c r="E38" s="165">
        <v>0</v>
      </c>
      <c r="F38" s="165">
        <v>0</v>
      </c>
      <c r="G38" s="165">
        <v>31785</v>
      </c>
      <c r="H38" s="178">
        <v>31785</v>
      </c>
    </row>
    <row r="39" spans="1:8">
      <c r="A39" s="266">
        <v>109</v>
      </c>
      <c r="B39" s="266">
        <v>1</v>
      </c>
      <c r="C39" s="267" t="s">
        <v>643</v>
      </c>
      <c r="D39" s="165">
        <v>0</v>
      </c>
      <c r="E39" s="165">
        <v>0</v>
      </c>
      <c r="F39" s="165">
        <v>0</v>
      </c>
      <c r="G39" s="165">
        <v>224471</v>
      </c>
      <c r="H39" s="178">
        <v>224471</v>
      </c>
    </row>
    <row r="40" spans="1:8">
      <c r="A40" s="266">
        <v>117</v>
      </c>
      <c r="B40" s="266">
        <v>1</v>
      </c>
      <c r="C40" s="267" t="s">
        <v>62</v>
      </c>
      <c r="D40" s="165">
        <v>0</v>
      </c>
      <c r="E40" s="165">
        <v>0</v>
      </c>
      <c r="F40" s="165">
        <v>0</v>
      </c>
      <c r="G40" s="165">
        <v>138870.79</v>
      </c>
      <c r="H40" s="178">
        <v>138870.79</v>
      </c>
    </row>
    <row r="41" spans="1:8">
      <c r="A41" s="266">
        <v>129</v>
      </c>
      <c r="B41" s="266">
        <v>1</v>
      </c>
      <c r="C41" s="267" t="s">
        <v>66</v>
      </c>
      <c r="D41" s="165">
        <v>0</v>
      </c>
      <c r="E41" s="165">
        <v>0</v>
      </c>
      <c r="F41" s="165">
        <v>0</v>
      </c>
      <c r="G41" s="165">
        <v>699719</v>
      </c>
      <c r="H41" s="178">
        <v>699719</v>
      </c>
    </row>
    <row r="42" spans="1:8">
      <c r="A42" s="266">
        <v>130</v>
      </c>
      <c r="B42" s="266">
        <v>1</v>
      </c>
      <c r="C42" s="267" t="s">
        <v>67</v>
      </c>
      <c r="D42" s="165">
        <v>0</v>
      </c>
      <c r="E42" s="165">
        <v>0</v>
      </c>
      <c r="F42" s="165">
        <v>0</v>
      </c>
      <c r="G42" s="165">
        <v>932463.41</v>
      </c>
      <c r="H42" s="178">
        <v>932463.41</v>
      </c>
    </row>
    <row r="43" spans="1:8">
      <c r="A43" s="266">
        <v>132</v>
      </c>
      <c r="B43" s="266">
        <v>7</v>
      </c>
      <c r="C43" s="267" t="s">
        <v>68</v>
      </c>
      <c r="D43" s="165">
        <v>222</v>
      </c>
      <c r="E43" s="165">
        <v>0</v>
      </c>
      <c r="F43" s="165">
        <v>0</v>
      </c>
      <c r="G43" s="165">
        <v>0</v>
      </c>
      <c r="H43" s="178">
        <v>222</v>
      </c>
    </row>
    <row r="44" spans="1:8">
      <c r="A44" s="266">
        <v>133</v>
      </c>
      <c r="B44" s="266">
        <v>1</v>
      </c>
      <c r="C44" s="267" t="s">
        <v>69</v>
      </c>
      <c r="D44" s="165">
        <v>0</v>
      </c>
      <c r="E44" s="165">
        <v>0</v>
      </c>
      <c r="F44" s="165">
        <v>0</v>
      </c>
      <c r="G44" s="165">
        <v>199613.81</v>
      </c>
      <c r="H44" s="178">
        <v>199613.81</v>
      </c>
    </row>
    <row r="45" spans="1:8">
      <c r="A45" s="266">
        <v>134</v>
      </c>
      <c r="B45" s="266">
        <v>1</v>
      </c>
      <c r="C45" s="267" t="s">
        <v>70</v>
      </c>
      <c r="D45" s="165">
        <v>0</v>
      </c>
      <c r="E45" s="165">
        <v>0</v>
      </c>
      <c r="F45" s="165">
        <v>0</v>
      </c>
      <c r="G45" s="165">
        <v>101258734.41</v>
      </c>
      <c r="H45" s="178">
        <v>101258734.41</v>
      </c>
    </row>
    <row r="46" spans="1:8">
      <c r="A46" s="266">
        <v>163</v>
      </c>
      <c r="B46" s="266">
        <v>1</v>
      </c>
      <c r="C46" s="267" t="s">
        <v>88</v>
      </c>
      <c r="D46" s="165">
        <v>0</v>
      </c>
      <c r="E46" s="165">
        <v>0</v>
      </c>
      <c r="F46" s="165">
        <v>0</v>
      </c>
      <c r="G46" s="165">
        <v>1895990.59</v>
      </c>
      <c r="H46" s="178">
        <v>1895990.59</v>
      </c>
    </row>
    <row r="47" spans="1:8">
      <c r="A47" s="266">
        <v>203</v>
      </c>
      <c r="B47" s="266">
        <v>1</v>
      </c>
      <c r="C47" s="267" t="s">
        <v>96</v>
      </c>
      <c r="D47" s="165">
        <v>0</v>
      </c>
      <c r="E47" s="165">
        <v>0</v>
      </c>
      <c r="F47" s="165">
        <v>0</v>
      </c>
      <c r="G47" s="165">
        <v>3792486</v>
      </c>
      <c r="H47" s="178">
        <v>3792486</v>
      </c>
    </row>
    <row r="48" spans="1:8">
      <c r="A48" s="266">
        <v>222</v>
      </c>
      <c r="B48" s="266">
        <v>1</v>
      </c>
      <c r="C48" s="267" t="s">
        <v>103</v>
      </c>
      <c r="D48" s="165">
        <v>488242.46</v>
      </c>
      <c r="E48" s="165">
        <v>0</v>
      </c>
      <c r="F48" s="165">
        <v>0</v>
      </c>
      <c r="G48" s="165">
        <v>1258391.8500000001</v>
      </c>
      <c r="H48" s="178">
        <v>1746634.31</v>
      </c>
    </row>
    <row r="49" spans="1:8">
      <c r="A49" s="266">
        <v>225</v>
      </c>
      <c r="B49" s="266">
        <v>1</v>
      </c>
      <c r="C49" s="267" t="s">
        <v>106</v>
      </c>
      <c r="D49" s="165">
        <v>2028274.81</v>
      </c>
      <c r="E49" s="165">
        <v>0</v>
      </c>
      <c r="F49" s="165">
        <v>0</v>
      </c>
      <c r="G49" s="165">
        <v>0</v>
      </c>
      <c r="H49" s="178">
        <v>2028274.81</v>
      </c>
    </row>
    <row r="50" spans="1:8">
      <c r="A50" s="266">
        <v>234</v>
      </c>
      <c r="B50" s="266">
        <v>1</v>
      </c>
      <c r="C50" s="267" t="s">
        <v>644</v>
      </c>
      <c r="D50" s="165">
        <v>0</v>
      </c>
      <c r="E50" s="165">
        <v>0</v>
      </c>
      <c r="F50" s="165">
        <v>0</v>
      </c>
      <c r="G50" s="165">
        <v>68814.320000000007</v>
      </c>
      <c r="H50" s="178">
        <v>68814.320000000007</v>
      </c>
    </row>
    <row r="51" spans="1:8">
      <c r="A51" s="266">
        <v>249</v>
      </c>
      <c r="B51" s="266">
        <v>1</v>
      </c>
      <c r="C51" s="267" t="s">
        <v>112</v>
      </c>
      <c r="D51" s="165">
        <v>0</v>
      </c>
      <c r="E51" s="165">
        <v>0</v>
      </c>
      <c r="F51" s="165">
        <v>0</v>
      </c>
      <c r="G51" s="165">
        <v>3738959.28</v>
      </c>
      <c r="H51" s="178">
        <v>3738959.28</v>
      </c>
    </row>
    <row r="52" spans="1:8">
      <c r="A52" s="266">
        <v>253</v>
      </c>
      <c r="B52" s="266">
        <v>1</v>
      </c>
      <c r="C52" s="267" t="s">
        <v>114</v>
      </c>
      <c r="D52" s="165">
        <v>21668365.059999999</v>
      </c>
      <c r="E52" s="165">
        <v>0</v>
      </c>
      <c r="F52" s="165">
        <v>0</v>
      </c>
      <c r="G52" s="165">
        <v>0</v>
      </c>
      <c r="H52" s="178">
        <v>21668365.059999999</v>
      </c>
    </row>
    <row r="53" spans="1:8">
      <c r="A53" s="266">
        <v>266</v>
      </c>
      <c r="B53" s="266">
        <v>2</v>
      </c>
      <c r="C53" s="267" t="s">
        <v>12581</v>
      </c>
      <c r="D53" s="165">
        <v>2835857</v>
      </c>
      <c r="E53" s="165">
        <v>0</v>
      </c>
      <c r="F53" s="165">
        <v>0</v>
      </c>
      <c r="G53" s="165">
        <v>0</v>
      </c>
      <c r="H53" s="178">
        <v>2835857</v>
      </c>
    </row>
    <row r="54" spans="1:8">
      <c r="A54" s="266">
        <v>267</v>
      </c>
      <c r="B54" s="266">
        <v>2</v>
      </c>
      <c r="C54" s="267" t="s">
        <v>117</v>
      </c>
      <c r="D54" s="165">
        <v>316092</v>
      </c>
      <c r="E54" s="165">
        <v>0</v>
      </c>
      <c r="F54" s="165">
        <v>0</v>
      </c>
      <c r="G54" s="165">
        <v>0</v>
      </c>
      <c r="H54" s="178">
        <v>316092</v>
      </c>
    </row>
    <row r="55" spans="1:8">
      <c r="A55" s="266">
        <v>268</v>
      </c>
      <c r="B55" s="266">
        <v>2</v>
      </c>
      <c r="C55" s="267" t="s">
        <v>118</v>
      </c>
      <c r="D55" s="165">
        <v>569706</v>
      </c>
      <c r="E55" s="165">
        <v>0</v>
      </c>
      <c r="F55" s="165">
        <v>0</v>
      </c>
      <c r="G55" s="165">
        <v>0</v>
      </c>
      <c r="H55" s="178">
        <v>569706</v>
      </c>
    </row>
    <row r="56" spans="1:8">
      <c r="A56" s="266">
        <v>269</v>
      </c>
      <c r="B56" s="266">
        <v>2</v>
      </c>
      <c r="C56" s="267" t="s">
        <v>119</v>
      </c>
      <c r="D56" s="165">
        <v>774204</v>
      </c>
      <c r="E56" s="165">
        <v>0</v>
      </c>
      <c r="F56" s="165">
        <v>0</v>
      </c>
      <c r="G56" s="165">
        <v>128620.95</v>
      </c>
      <c r="H56" s="178">
        <v>902824.95</v>
      </c>
    </row>
    <row r="57" spans="1:8">
      <c r="A57" s="266">
        <v>270</v>
      </c>
      <c r="B57" s="266">
        <v>2</v>
      </c>
      <c r="C57" s="267" t="s">
        <v>120</v>
      </c>
      <c r="D57" s="165">
        <v>464578</v>
      </c>
      <c r="E57" s="165">
        <v>0</v>
      </c>
      <c r="F57" s="165">
        <v>0</v>
      </c>
      <c r="G57" s="165">
        <v>0</v>
      </c>
      <c r="H57" s="178">
        <v>464578</v>
      </c>
    </row>
    <row r="58" spans="1:8">
      <c r="A58" s="266">
        <v>272</v>
      </c>
      <c r="B58" s="266">
        <v>2</v>
      </c>
      <c r="C58" s="267" t="s">
        <v>122</v>
      </c>
      <c r="D58" s="165">
        <v>433430</v>
      </c>
      <c r="E58" s="165">
        <v>0</v>
      </c>
      <c r="F58" s="165">
        <v>0</v>
      </c>
      <c r="G58" s="165">
        <v>0</v>
      </c>
      <c r="H58" s="178">
        <v>433430</v>
      </c>
    </row>
    <row r="59" spans="1:8">
      <c r="A59" s="266">
        <v>273</v>
      </c>
      <c r="B59" s="266">
        <v>1</v>
      </c>
      <c r="C59" s="267" t="s">
        <v>123</v>
      </c>
      <c r="D59" s="165">
        <v>95370</v>
      </c>
      <c r="E59" s="165">
        <v>0</v>
      </c>
      <c r="F59" s="165">
        <v>0</v>
      </c>
      <c r="G59" s="165">
        <v>0</v>
      </c>
      <c r="H59" s="178">
        <v>95370</v>
      </c>
    </row>
    <row r="60" spans="1:8">
      <c r="A60" s="266">
        <v>283</v>
      </c>
      <c r="B60" s="266">
        <v>1</v>
      </c>
      <c r="C60" s="267" t="s">
        <v>125</v>
      </c>
      <c r="D60" s="165">
        <v>900411.22</v>
      </c>
      <c r="E60" s="165">
        <v>0</v>
      </c>
      <c r="F60" s="165">
        <v>0</v>
      </c>
      <c r="G60" s="165">
        <v>501914</v>
      </c>
      <c r="H60" s="178">
        <v>1402325.22</v>
      </c>
    </row>
    <row r="61" spans="1:8">
      <c r="A61" s="266">
        <v>287</v>
      </c>
      <c r="B61" s="266">
        <v>10</v>
      </c>
      <c r="C61" s="267" t="s">
        <v>126</v>
      </c>
      <c r="D61" s="165">
        <v>93512.95</v>
      </c>
      <c r="E61" s="165">
        <v>0</v>
      </c>
      <c r="F61" s="165">
        <v>0</v>
      </c>
      <c r="G61" s="165">
        <v>0</v>
      </c>
      <c r="H61" s="178">
        <v>93512.95</v>
      </c>
    </row>
    <row r="62" spans="1:8">
      <c r="A62" s="266">
        <v>291</v>
      </c>
      <c r="B62" s="266">
        <v>1</v>
      </c>
      <c r="C62" s="267" t="s">
        <v>129</v>
      </c>
      <c r="D62" s="165">
        <v>68035592.359999999</v>
      </c>
      <c r="E62" s="165">
        <v>0</v>
      </c>
      <c r="F62" s="165">
        <v>0</v>
      </c>
      <c r="G62" s="165">
        <v>0</v>
      </c>
      <c r="H62" s="178">
        <v>68035592.359999999</v>
      </c>
    </row>
    <row r="63" spans="1:8">
      <c r="A63" s="266">
        <v>292</v>
      </c>
      <c r="B63" s="266">
        <v>1</v>
      </c>
      <c r="C63" s="267" t="s">
        <v>130</v>
      </c>
      <c r="D63" s="165">
        <v>0</v>
      </c>
      <c r="E63" s="165">
        <v>0</v>
      </c>
      <c r="F63" s="165">
        <v>0</v>
      </c>
      <c r="G63" s="165">
        <v>150</v>
      </c>
      <c r="H63" s="178">
        <v>150</v>
      </c>
    </row>
    <row r="64" spans="1:8">
      <c r="A64" s="266">
        <v>293</v>
      </c>
      <c r="B64" s="266">
        <v>1</v>
      </c>
      <c r="C64" s="267" t="s">
        <v>131</v>
      </c>
      <c r="D64" s="165">
        <v>0</v>
      </c>
      <c r="E64" s="165">
        <v>0</v>
      </c>
      <c r="F64" s="165">
        <v>0</v>
      </c>
      <c r="G64" s="165">
        <v>14860</v>
      </c>
      <c r="H64" s="178">
        <v>14860</v>
      </c>
    </row>
    <row r="65" spans="1:8">
      <c r="A65" s="266">
        <v>293</v>
      </c>
      <c r="B65" s="266">
        <v>3</v>
      </c>
      <c r="C65" s="267" t="s">
        <v>131</v>
      </c>
      <c r="D65" s="165">
        <v>0</v>
      </c>
      <c r="E65" s="165">
        <v>0</v>
      </c>
      <c r="F65" s="165">
        <v>0</v>
      </c>
      <c r="G65" s="165">
        <v>17511.22</v>
      </c>
      <c r="H65" s="178">
        <v>17511.22</v>
      </c>
    </row>
    <row r="66" spans="1:8">
      <c r="A66" s="266">
        <v>293</v>
      </c>
      <c r="B66" s="266">
        <v>4</v>
      </c>
      <c r="C66" s="267" t="s">
        <v>131</v>
      </c>
      <c r="D66" s="165">
        <v>0</v>
      </c>
      <c r="E66" s="165">
        <v>0</v>
      </c>
      <c r="F66" s="165">
        <v>0</v>
      </c>
      <c r="G66" s="165">
        <v>233656.8</v>
      </c>
      <c r="H66" s="178">
        <v>233656.8</v>
      </c>
    </row>
    <row r="67" spans="1:8">
      <c r="A67" s="266">
        <v>310</v>
      </c>
      <c r="B67" s="266">
        <v>1</v>
      </c>
      <c r="C67" s="267" t="s">
        <v>141</v>
      </c>
      <c r="D67" s="165">
        <v>44269.93</v>
      </c>
      <c r="E67" s="165">
        <v>0</v>
      </c>
      <c r="F67" s="165">
        <v>0</v>
      </c>
      <c r="G67" s="165">
        <v>577341716.51999998</v>
      </c>
      <c r="H67" s="178">
        <v>577385986.44999993</v>
      </c>
    </row>
    <row r="68" spans="1:8">
      <c r="A68" s="266">
        <v>312</v>
      </c>
      <c r="B68" s="266">
        <v>1</v>
      </c>
      <c r="C68" s="267" t="s">
        <v>143</v>
      </c>
      <c r="D68" s="165">
        <v>145869</v>
      </c>
      <c r="E68" s="165">
        <v>0</v>
      </c>
      <c r="F68" s="165">
        <v>0</v>
      </c>
      <c r="G68" s="165">
        <v>16073743.92</v>
      </c>
      <c r="H68" s="178">
        <v>16219612.92</v>
      </c>
    </row>
    <row r="69" spans="1:8">
      <c r="A69" s="266">
        <v>324</v>
      </c>
      <c r="B69" s="266">
        <v>1</v>
      </c>
      <c r="C69" s="267" t="s">
        <v>146</v>
      </c>
      <c r="D69" s="165">
        <v>0</v>
      </c>
      <c r="E69" s="165">
        <v>0</v>
      </c>
      <c r="F69" s="165">
        <v>0</v>
      </c>
      <c r="G69" s="165">
        <v>32160</v>
      </c>
      <c r="H69" s="178">
        <v>32160</v>
      </c>
    </row>
    <row r="70" spans="1:8">
      <c r="A70" s="266">
        <v>347</v>
      </c>
      <c r="B70" s="266">
        <v>1</v>
      </c>
      <c r="C70" s="267" t="s">
        <v>153</v>
      </c>
      <c r="D70" s="165">
        <v>0</v>
      </c>
      <c r="E70" s="165">
        <v>0</v>
      </c>
      <c r="F70" s="165">
        <v>0</v>
      </c>
      <c r="G70" s="165">
        <v>1627287.8</v>
      </c>
      <c r="H70" s="178">
        <v>1627287.8</v>
      </c>
    </row>
    <row r="71" spans="1:8">
      <c r="A71" s="266">
        <v>522</v>
      </c>
      <c r="B71" s="266">
        <v>1</v>
      </c>
      <c r="C71" s="267" t="s">
        <v>174</v>
      </c>
      <c r="D71" s="165">
        <v>6000</v>
      </c>
      <c r="E71" s="165">
        <v>0</v>
      </c>
      <c r="F71" s="165">
        <v>0</v>
      </c>
      <c r="G71" s="165">
        <v>99369</v>
      </c>
      <c r="H71" s="178">
        <v>105369</v>
      </c>
    </row>
    <row r="72" spans="1:8">
      <c r="A72" s="266">
        <v>525</v>
      </c>
      <c r="B72" s="266">
        <v>1</v>
      </c>
      <c r="C72" s="267" t="s">
        <v>175</v>
      </c>
      <c r="D72" s="165">
        <v>0</v>
      </c>
      <c r="E72" s="165">
        <v>0</v>
      </c>
      <c r="F72" s="165">
        <v>0</v>
      </c>
      <c r="G72" s="165">
        <v>4970.22</v>
      </c>
      <c r="H72" s="178">
        <v>4970.22</v>
      </c>
    </row>
    <row r="73" spans="1:8">
      <c r="A73" s="266">
        <v>526</v>
      </c>
      <c r="B73" s="266">
        <v>1</v>
      </c>
      <c r="C73" s="267" t="s">
        <v>5785</v>
      </c>
      <c r="D73" s="165">
        <v>5000</v>
      </c>
      <c r="E73" s="165">
        <v>0</v>
      </c>
      <c r="F73" s="165">
        <v>0</v>
      </c>
      <c r="G73" s="165">
        <v>0</v>
      </c>
      <c r="H73" s="178">
        <v>5000</v>
      </c>
    </row>
    <row r="74" spans="1:8">
      <c r="A74" s="266">
        <v>576</v>
      </c>
      <c r="B74" s="266">
        <v>1</v>
      </c>
      <c r="C74" s="267" t="s">
        <v>1363</v>
      </c>
      <c r="D74" s="165">
        <v>0</v>
      </c>
      <c r="E74" s="165">
        <v>0</v>
      </c>
      <c r="F74" s="165">
        <v>0</v>
      </c>
      <c r="G74" s="165">
        <v>15060</v>
      </c>
      <c r="H74" s="178">
        <v>15060</v>
      </c>
    </row>
    <row r="75" spans="1:8">
      <c r="A75" s="266">
        <v>586</v>
      </c>
      <c r="B75" s="266">
        <v>1</v>
      </c>
      <c r="C75" s="267" t="s">
        <v>184</v>
      </c>
      <c r="D75" s="165">
        <v>0</v>
      </c>
      <c r="E75" s="165">
        <v>0</v>
      </c>
      <c r="F75" s="165">
        <v>0</v>
      </c>
      <c r="G75" s="165">
        <v>1145832.44</v>
      </c>
      <c r="H75" s="178">
        <v>1145832.44</v>
      </c>
    </row>
    <row r="76" spans="1:8">
      <c r="A76" s="266">
        <v>587</v>
      </c>
      <c r="B76" s="266">
        <v>1</v>
      </c>
      <c r="C76" s="267" t="s">
        <v>730</v>
      </c>
      <c r="D76" s="165">
        <v>68189267.609999999</v>
      </c>
      <c r="E76" s="165">
        <v>0</v>
      </c>
      <c r="F76" s="165">
        <v>0</v>
      </c>
      <c r="G76" s="165">
        <v>0</v>
      </c>
      <c r="H76" s="178">
        <v>68189267.609999999</v>
      </c>
    </row>
    <row r="77" spans="1:8">
      <c r="A77" s="266">
        <v>591</v>
      </c>
      <c r="B77" s="266">
        <v>1</v>
      </c>
      <c r="C77" s="267" t="s">
        <v>731</v>
      </c>
      <c r="D77" s="165">
        <v>0</v>
      </c>
      <c r="E77" s="165">
        <v>0</v>
      </c>
      <c r="F77" s="165">
        <v>0</v>
      </c>
      <c r="G77" s="165">
        <v>29436.100000000093</v>
      </c>
      <c r="H77" s="178">
        <v>29436.100000000093</v>
      </c>
    </row>
    <row r="78" spans="1:8">
      <c r="A78" s="266">
        <v>592</v>
      </c>
      <c r="B78" s="266">
        <v>1</v>
      </c>
      <c r="C78" s="267" t="s">
        <v>645</v>
      </c>
      <c r="D78" s="165">
        <v>2011643.89</v>
      </c>
      <c r="E78" s="165">
        <v>0</v>
      </c>
      <c r="F78" s="165">
        <v>0</v>
      </c>
      <c r="G78" s="165">
        <v>17683033.649999999</v>
      </c>
      <c r="H78" s="178">
        <v>19694677.539999999</v>
      </c>
    </row>
    <row r="79" spans="1:8">
      <c r="A79" s="266">
        <v>594</v>
      </c>
      <c r="B79" s="266">
        <v>1</v>
      </c>
      <c r="C79" s="267" t="s">
        <v>98</v>
      </c>
      <c r="D79" s="165">
        <v>0</v>
      </c>
      <c r="E79" s="165">
        <v>0</v>
      </c>
      <c r="F79" s="165">
        <v>0</v>
      </c>
      <c r="G79" s="165">
        <v>12811.54</v>
      </c>
      <c r="H79" s="178">
        <v>12811.54</v>
      </c>
    </row>
    <row r="80" spans="1:8">
      <c r="A80" s="266">
        <v>596</v>
      </c>
      <c r="B80" s="266">
        <v>1</v>
      </c>
      <c r="C80" s="267" t="s">
        <v>1365</v>
      </c>
      <c r="D80" s="165">
        <v>218</v>
      </c>
      <c r="E80" s="165">
        <v>0</v>
      </c>
      <c r="F80" s="165">
        <v>0</v>
      </c>
      <c r="G80" s="165">
        <v>0</v>
      </c>
      <c r="H80" s="178">
        <v>218</v>
      </c>
    </row>
    <row r="81" spans="1:8">
      <c r="A81" s="266">
        <v>660</v>
      </c>
      <c r="B81" s="266">
        <v>1</v>
      </c>
      <c r="C81" s="267" t="s">
        <v>188</v>
      </c>
      <c r="D81" s="165">
        <v>20700000</v>
      </c>
      <c r="E81" s="165">
        <v>0</v>
      </c>
      <c r="F81" s="165">
        <v>0</v>
      </c>
      <c r="G81" s="165">
        <v>39126368.509999998</v>
      </c>
      <c r="H81" s="178">
        <v>59826368.509999998</v>
      </c>
    </row>
    <row r="82" spans="1:8">
      <c r="A82" s="266">
        <v>661</v>
      </c>
      <c r="B82" s="266">
        <v>1</v>
      </c>
      <c r="C82" s="267" t="s">
        <v>189</v>
      </c>
      <c r="D82" s="165">
        <v>0</v>
      </c>
      <c r="E82" s="165">
        <v>0</v>
      </c>
      <c r="F82" s="165">
        <v>0</v>
      </c>
      <c r="G82" s="165">
        <v>11228.6</v>
      </c>
      <c r="H82" s="178">
        <v>11228.6</v>
      </c>
    </row>
    <row r="83" spans="1:8">
      <c r="A83" s="266">
        <v>670</v>
      </c>
      <c r="B83" s="266">
        <v>1</v>
      </c>
      <c r="C83" s="267" t="s">
        <v>190</v>
      </c>
      <c r="D83" s="165">
        <v>2704306.11</v>
      </c>
      <c r="E83" s="165">
        <v>0</v>
      </c>
      <c r="F83" s="165">
        <v>0</v>
      </c>
      <c r="G83" s="165">
        <v>4827281.0999999996</v>
      </c>
      <c r="H83" s="178">
        <v>7531587.209999999</v>
      </c>
    </row>
    <row r="84" spans="1:8">
      <c r="A84" s="213"/>
      <c r="B84" s="213"/>
      <c r="C84" s="214"/>
      <c r="D84" s="215"/>
      <c r="E84" s="215"/>
      <c r="F84" s="245"/>
      <c r="G84" s="215"/>
      <c r="H84" s="215"/>
    </row>
    <row r="85" spans="1:8">
      <c r="C85" s="196" t="s">
        <v>571</v>
      </c>
      <c r="D85" s="157">
        <f>+SUBTOTAL(9,D9:D83)</f>
        <v>291821662.24000001</v>
      </c>
      <c r="E85" s="157">
        <f>+SUBTOTAL(9,E9:E83)</f>
        <v>530000000</v>
      </c>
      <c r="F85" s="157">
        <f>+SUBTOTAL(9,F9:F83)</f>
        <v>19139348.710000001</v>
      </c>
      <c r="G85" s="157">
        <f>+SUBTOTAL(9,G9:G83)</f>
        <v>773167311.82999992</v>
      </c>
      <c r="H85" s="157">
        <f>+SUBTOTAL(9,H9:H83)</f>
        <v>1614128322.7799995</v>
      </c>
    </row>
    <row r="87" spans="1:8" ht="15.75">
      <c r="A87" s="206"/>
    </row>
  </sheetData>
  <sheetProtection formatCells="0" formatColumns="0" formatRows="0" insertColumns="0" insertRows="0" insertHyperlinks="0" sort="0" autoFilter="0" pivotTables="0"/>
  <autoFilter ref="A8:H83"/>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bd_lista</vt:lpstr>
      <vt:lpstr>CONCEPTOS.</vt:lpstr>
      <vt:lpstr>RESUMEN</vt:lpstr>
      <vt:lpstr>CUT MN</vt:lpstr>
      <vt:lpstr>CUT ME</vt:lpstr>
      <vt:lpstr>TRL MN</vt:lpstr>
      <vt:lpstr>TRL ME</vt:lpstr>
      <vt:lpstr>CDI</vt:lpstr>
      <vt:lpstr>TCR MN</vt:lpstr>
      <vt:lpstr>TCR ME</vt:lpstr>
      <vt:lpstr>CDI!Área_de_impresión</vt:lpstr>
      <vt:lpstr>CONCEPTOS.!Área_de_impresión</vt:lpstr>
      <vt:lpstr>'CUT ME'!Área_de_impresión</vt:lpstr>
      <vt:lpstr>'CUT MN'!Área_de_impresión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2019-08-07T15:32:38Z</cp:lastPrinted>
  <dcterms:created xsi:type="dcterms:W3CDTF">2014-07-03T21:21:01Z</dcterms:created>
  <dcterms:modified xsi:type="dcterms:W3CDTF">2019-08-07T19:08:26Z</dcterms:modified>
</cp:coreProperties>
</file>